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С-6" sheetId="1" r:id="rId1"/>
    <sheet name="КС-2" sheetId="2" r:id="rId2"/>
    <sheet name="КС-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4">
    <numFmt numFmtId="56" formatCode="&quot;上午/下午 &quot;hh&quot;時&quot;mm&quot;分&quot;ss&quot;秒 &quot;"/>
    <numFmt numFmtId="164" formatCode="_(&quot;₽&quot;* #,##0.00_);_(&quot;₽&quot;* \(#,##0.00\);_(&quot;₽&quot;* &quot;-&quot;??_);_(@_)"/>
    <numFmt numFmtId="165" formatCode="_(* #,##0.00_);_(* \(#,##0.00\);_(* &quot;-&quot;??_);_(@_)"/>
    <numFmt numFmtId="166" formatCode="_(&quot;р.&quot;* #,##0.00_);_(&quot;р.&quot;* \(#,##0.00\);_(&quot;р.&quot;* &quot;-&quot;??_);_(@_)"/>
    <numFmt numFmtId="167" formatCode="#,##0.00\ &quot;₽&quot;"/>
    <numFmt numFmtId="168" formatCode="mmmm\ yyyy"/>
    <numFmt numFmtId="169" formatCode="_-* #,##0\ _₽_-;\-* #,##0\ _₽_-;_-* &quot;-&quot;??\ _₽_-;_-@_-"/>
    <numFmt numFmtId="170" formatCode="00"/>
    <numFmt numFmtId="171" formatCode="#,##0.00&quot;р.&quot;"/>
    <numFmt numFmtId="172" formatCode="mmmm"/>
    <numFmt numFmtId="173" formatCode="yyyy"/>
    <numFmt numFmtId="174" formatCode="0.000000000"/>
    <numFmt numFmtId="175" formatCode="_-* #,##0.00\ _₽_-;\-* #,##0.00\ _₽_-;_-* &quot;-&quot;??\ _₽_-;_-@_-"/>
    <numFmt numFmtId="176" formatCode="_(* #,##0.0000_);_(* \(#,##0.000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49" fontId="0" fillId="0" borderId="0" xfId="0" applyNumberFormat="1"/>
    <xf numFmtId="14" fontId="0" fillId="0" borderId="0" xfId="0" applyNumberFormat="1"/>
    <xf numFmtId="166" fontId="0" fillId="0" borderId="0" xfId="0" applyNumberFormat="1"/>
    <xf numFmtId="172" fontId="0" fillId="0" borderId="0" xfId="0" applyNumberFormat="1"/>
    <xf numFmtId="173" fontId="0" fillId="0" borderId="0" xfId="0" applyNumberFormat="1"/>
    <xf numFmtId="168" fontId="0" fillId="0" borderId="0" xfId="0" applyNumberFormat="1"/>
    <xf numFmtId="165" fontId="0" fillId="0" borderId="0" xfId="0" applyNumberFormat="1"/>
    <xf numFmtId="170" fontId="0" fillId="0" borderId="0" xfId="0" applyNumberFormat="1"/>
    <xf numFmtId="17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033"/>
  <sheetViews>
    <sheetView workbookViewId="0"/>
  </sheetViews>
  <cols>
    <col min="1" max="1" customWidth="1" width="6.140625"/>
    <col min="2" max="2" customWidth="1" width="5.140625"/>
    <col min="3" max="3" customWidth="1" width="47.7109375"/>
    <col min="4" max="4" customWidth="1" width="9"/>
    <col min="5" max="5" customWidth="1" width="12.140625"/>
    <col min="6" max="6" customWidth="1" width="11.140625"/>
    <col min="7" max="7" customWidth="1" width="11.140625"/>
    <col min="8" max="8" customWidth="1" width="11.140625"/>
    <col min="9" max="9" customWidth="1" width="11.140625"/>
    <col min="10" max="10" customWidth="1" width="11.140625"/>
    <col min="11" max="11" customWidth="1" width="11.140625"/>
    <col min="12" max="12" customWidth="1" width="11.140625"/>
    <col min="13" max="13" customWidth="1" width="11.140625"/>
    <col min="14" max="14" customWidth="1" width="11.140625"/>
    <col min="15" max="15" customWidth="1" width="2.42578125"/>
    <col min="16" max="16" customWidth="1" width="31.7109375"/>
    <col min="17" max="17" customWidth="1" width="13.28515625"/>
    <col min="18" max="18" customWidth="1" width="2"/>
    <col min="19" max="19" customWidth="1" width="5.7109375"/>
    <col min="20" max="20" customWidth="1" width="5.7109375"/>
    <col min="21" max="21" customWidth="1" width="5.7109375"/>
    <col min="22" max="22" customWidth="1" width="5.7109375"/>
    <col min="23" max="23" customWidth="1" width="5.7109375"/>
    <col min="24" max="24" customWidth="1" width="5.7109375"/>
    <col min="25" max="25" customWidth="1" width="5.7109375"/>
    <col min="26" max="26" customWidth="1" width="5.7109375"/>
    <col min="27" max="27" customWidth="1" width="5.7109375"/>
    <col min="28" max="28" customWidth="1" width="5.7109375"/>
    <col min="29" max="29" customWidth="1" width="5.7109375"/>
    <col min="30" max="30" customWidth="1" width="5.7109375"/>
    <col min="31" max="31" customWidth="1" width="5.7109375"/>
    <col min="32" max="32" customWidth="1" width="5.7109375"/>
    <col min="33" max="33" customWidth="1" width="5.7109375"/>
    <col min="34" max="34" customWidth="1" width="5.7109375"/>
    <col min="35" max="35" customWidth="1" width="5.7109375"/>
    <col min="36" max="36" customWidth="1" width="5.7109375"/>
    <col min="37" max="37" customWidth="1" width="5.7109375"/>
    <col min="38" max="38" customWidth="1" width="5.7109375"/>
    <col min="39" max="39" customWidth="1" width="5.7109375"/>
    <col min="40" max="40" customWidth="1" width="5.7109375"/>
    <col min="41" max="41" customWidth="1" width="5.7109375"/>
    <col min="42" max="42" customWidth="1" width="5.7109375"/>
    <col min="43" max="43" customWidth="1" width="5.7109375"/>
    <col min="44" max="44" customWidth="1" width="5.7109375"/>
    <col min="45" max="45" customWidth="1" width="5.7109375"/>
    <col min="46" max="46" customWidth="1" width="5.7109375"/>
    <col min="47" max="47" customWidth="1" width="5.7109375"/>
    <col min="48" max="48" customWidth="1" width="5.7109375"/>
    <col min="49" max="49" customWidth="1" width="5.7109375"/>
    <col min="50" max="50" customWidth="1" width="5.7109375"/>
    <col min="51" max="51" customWidth="1" width="5.7109375"/>
    <col min="52" max="52" customWidth="1" width="5.7109375"/>
    <col min="53" max="53" customWidth="1" width="5.7109375"/>
    <col min="54" max="54" customWidth="1" width="5.7109375"/>
    <col min="55" max="55" customWidth="1" width="9.140625"/>
    <col min="56" max="56" customWidth="1" width="9.140625"/>
    <col min="57" max="57" customWidth="1" width="9.140625"/>
    <col min="58" max="58" customWidth="1" width="9.140625"/>
    <col min="59" max="59" customWidth="1" width="9.140625"/>
    <col min="60" max="60" customWidth="1" width="9.140625"/>
    <col min="61" max="61" customWidth="1" width="9.140625"/>
    <col min="62" max="62" customWidth="1" width="9.140625"/>
    <col min="63" max="63" customWidth="1" width="9.140625"/>
    <col min="64" max="64" customWidth="1" width="9.140625"/>
    <col min="65" max="65" customWidth="1" width="9.140625"/>
    <col min="66" max="66" customWidth="1" width="9.140625"/>
    <col min="67" max="67" customWidth="1" width="9.140625"/>
    <col min="68" max="68" customWidth="1" width="9.140625"/>
    <col min="69" max="69" customWidth="1" width="9.140625"/>
    <col min="70" max="70" customWidth="1" width="9.140625"/>
    <col min="71" max="71" customWidth="1" width="9.140625"/>
    <col min="72" max="72" customWidth="1" width="9.140625"/>
    <col min="73" max="73" customWidth="1" width="9.140625"/>
    <col min="74" max="74" customWidth="1" width="9.140625"/>
    <col min="75" max="75" customWidth="1" width="9.140625"/>
    <col min="76" max="76" customWidth="1" width="9.140625"/>
    <col min="77" max="77" customWidth="1" width="9.140625"/>
    <col min="78" max="78" customWidth="1" width="9.140625"/>
    <col min="79" max="79" customWidth="1" width="9.140625"/>
    <col min="80" max="80" customWidth="1" width="9.140625"/>
    <col min="81" max="81" customWidth="1" width="9.140625"/>
    <col min="82" max="82" customWidth="1" width="9.140625"/>
    <col min="83" max="83" customWidth="1" width="9.140625"/>
    <col min="84" max="84" customWidth="1" width="9.140625"/>
    <col min="85" max="85" customWidth="1" width="9.140625"/>
    <col min="86" max="86" customWidth="1" width="9.140625"/>
    <col min="87" max="87" customWidth="1" width="9.140625"/>
    <col min="88" max="88" customWidth="1" width="9.140625"/>
    <col min="89" max="89" customWidth="1" width="9.140625"/>
    <col min="90" max="90" customWidth="1" width="9.140625"/>
    <col min="91" max="91" customWidth="1" width="9.140625"/>
    <col min="92" max="92" customWidth="1" width="9.140625"/>
    <col min="93" max="93" customWidth="1" width="9.140625"/>
    <col min="94" max="94" customWidth="1" width="9.140625"/>
    <col min="95" max="95" customWidth="1" width="9.140625"/>
    <col min="96" max="96" customWidth="1" width="9.140625"/>
    <col min="97" max="97" customWidth="1" width="9.140625"/>
    <col min="98" max="98" customWidth="1" width="9.140625"/>
    <col min="99" max="99" customWidth="1" width="9.140625"/>
    <col min="100" max="100" customWidth="1" width="9.140625"/>
    <col min="101" max="101" customWidth="1" width="9.140625"/>
    <col min="102" max="102" customWidth="1" width="9.140625"/>
    <col min="103" max="103" customWidth="1" width="9.140625"/>
    <col min="104" max="104" customWidth="1" width="9.140625"/>
    <col min="105" max="105" customWidth="1" width="9.140625"/>
    <col min="106" max="106" customWidth="1" width="9.140625"/>
    <col min="107" max="107" customWidth="1" width="9.140625"/>
    <col min="108" max="108" customWidth="1" width="9.140625"/>
    <col min="109" max="109" customWidth="1" width="9.140625"/>
    <col min="110" max="110" customWidth="1" width="9.140625"/>
    <col min="111" max="111" customWidth="1" width="9.140625"/>
    <col min="112" max="112" customWidth="1" width="9.140625"/>
    <col min="113" max="113" customWidth="1" width="9.140625"/>
    <col min="114" max="114" customWidth="1" width="9.140625"/>
    <col min="115" max="115" customWidth="1" width="9.140625"/>
    <col min="116" max="116" customWidth="1" width="9.140625"/>
    <col min="117" max="117" customWidth="1" width="9.140625"/>
    <col min="118" max="118" customWidth="1" width="9.140625"/>
    <col min="119" max="119" customWidth="1" width="9.140625"/>
    <col min="120" max="120" customWidth="1" width="9.140625"/>
    <col min="121" max="121" customWidth="1" width="9.140625"/>
    <col min="122" max="122" customWidth="1" width="9.140625"/>
    <col min="123" max="123" customWidth="1" width="9.140625"/>
    <col min="124" max="124" customWidth="1" width="9.140625"/>
    <col min="125" max="125" customWidth="1" width="9.140625"/>
    <col min="126" max="126" customWidth="1" width="9.140625"/>
    <col min="127" max="127" customWidth="1" width="9.140625"/>
    <col min="128" max="128" customWidth="1" width="9.140625"/>
    <col min="129" max="129" customWidth="1" width="9.140625"/>
    <col min="130" max="130" customWidth="1" width="9.140625"/>
    <col min="131" max="131" customWidth="1" width="9.140625"/>
    <col min="132" max="132" customWidth="1" width="9.140625"/>
    <col min="133" max="133" customWidth="1" width="9.140625"/>
    <col min="134" max="134" customWidth="1" width="9.140625"/>
    <col min="135" max="135" customWidth="1" width="9.140625"/>
    <col min="136" max="136" customWidth="1" width="9.140625"/>
    <col min="137" max="137" customWidth="1" width="9.140625"/>
    <col min="138" max="138" customWidth="1" width="9.140625"/>
    <col min="139" max="139" customWidth="1" width="9.140625"/>
    <col min="140" max="140" customWidth="1" width="9.140625"/>
    <col min="141" max="141" customWidth="1" width="9.140625"/>
    <col min="142" max="142" customWidth="1" width="9.140625"/>
    <col min="143" max="143" customWidth="1" width="9.140625"/>
    <col min="144" max="144" customWidth="1" width="9.140625"/>
    <col min="145" max="145" customWidth="1" width="9.140625"/>
    <col min="146" max="146" customWidth="1" width="9.140625"/>
    <col min="147" max="147" customWidth="1" width="9.140625"/>
    <col min="148" max="148" customWidth="1" width="9.140625"/>
    <col min="149" max="149" customWidth="1" width="9.140625"/>
    <col min="150" max="150" customWidth="1" width="9.140625"/>
    <col min="151" max="151" customWidth="1" width="9.140625"/>
    <col min="152" max="152" customWidth="1" width="9.140625"/>
    <col min="153" max="153" customWidth="1" width="9.140625"/>
    <col min="154" max="154" customWidth="1" width="9.140625"/>
    <col min="155" max="155" customWidth="1" width="9.140625"/>
    <col min="156" max="156" customWidth="1" width="9.140625"/>
    <col min="157" max="157" customWidth="1" width="9.140625"/>
    <col min="158" max="158" customWidth="1" width="9.140625"/>
    <col min="159" max="159" customWidth="1" width="9.140625"/>
    <col min="160" max="160" customWidth="1" width="9.140625"/>
    <col min="161" max="161" customWidth="1" width="9.140625"/>
    <col min="162" max="162" customWidth="1" width="9.140625"/>
    <col min="163" max="163" customWidth="1" width="9.140625"/>
    <col min="164" max="164" customWidth="1" width="9.140625"/>
    <col min="165" max="165" customWidth="1" width="9.140625"/>
    <col min="166" max="166" customWidth="1" width="9.140625"/>
    <col min="167" max="167" customWidth="1" width="9.140625"/>
    <col min="168" max="168" customWidth="1" width="9.140625"/>
    <col min="169" max="169" customWidth="1" width="9.140625"/>
    <col min="170" max="170" customWidth="1" width="9.140625"/>
    <col min="171" max="171" customWidth="1" width="9.140625"/>
    <col min="172" max="172" customWidth="1" width="9.140625"/>
    <col min="173" max="173" customWidth="1" width="9.140625"/>
    <col min="174" max="174" customWidth="1" width="9.140625"/>
    <col min="175" max="175" customWidth="1" width="9.140625"/>
    <col min="176" max="176" customWidth="1" width="9.140625"/>
    <col min="177" max="177" customWidth="1" width="9.140625"/>
    <col min="178" max="178" customWidth="1" width="9.140625"/>
    <col min="179" max="179" customWidth="1" width="9.140625"/>
    <col min="180" max="180" customWidth="1" width="9.140625"/>
    <col min="181" max="181" customWidth="1" width="9.140625"/>
    <col min="182" max="182" customWidth="1" width="9.140625"/>
    <col min="183" max="183" customWidth="1" width="9.140625"/>
    <col min="184" max="184" customWidth="1" width="9.140625"/>
    <col min="185" max="185" customWidth="1" width="9.140625"/>
    <col min="186" max="186" customWidth="1" width="9.140625"/>
    <col min="187" max="187" customWidth="1" width="9.140625"/>
    <col min="188" max="188" customWidth="1" width="9.140625"/>
    <col min="189" max="189" customWidth="1" width="9.140625"/>
    <col min="190" max="190" customWidth="1" width="9.140625"/>
    <col min="191" max="191" customWidth="1" width="9.140625"/>
    <col min="192" max="192" customWidth="1" width="9.140625"/>
    <col min="193" max="193" customWidth="1" width="9.140625"/>
    <col min="194" max="194" customWidth="1" width="9.140625"/>
    <col min="195" max="195" customWidth="1" width="9.140625"/>
    <col min="196" max="196" customWidth="1" width="9.140625"/>
    <col min="197" max="197" customWidth="1" width="9.140625"/>
    <col min="198" max="198" customWidth="1" width="9.140625"/>
    <col min="199" max="199" customWidth="1" width="9.140625"/>
    <col min="200" max="200" customWidth="1" width="9.140625"/>
    <col min="201" max="201" customWidth="1" width="9.140625"/>
    <col min="202" max="202" customWidth="1" width="9.140625"/>
    <col min="203" max="203" customWidth="1" width="9.140625"/>
    <col min="204" max="204" customWidth="1" width="9.140625"/>
    <col min="205" max="205" customWidth="1" width="9.140625"/>
    <col min="206" max="206" customWidth="1" width="9.140625"/>
    <col min="207" max="207" customWidth="1" width="9.140625"/>
    <col min="208" max="208" customWidth="1" width="9.140625"/>
    <col min="209" max="209" customWidth="1" width="9.140625"/>
    <col min="210" max="210" customWidth="1" width="9.140625"/>
    <col min="211" max="211" customWidth="1" width="9.140625"/>
    <col min="212" max="212" customWidth="1" width="9.140625"/>
    <col min="213" max="213" customWidth="1" width="9.140625"/>
    <col min="214" max="214" customWidth="1" width="9.140625"/>
    <col min="215" max="215" customWidth="1" width="9.140625"/>
    <col min="216" max="216" customWidth="1" width="9.140625"/>
    <col min="217" max="217" customWidth="1" width="9.140625"/>
    <col min="218" max="218" customWidth="1" width="9.140625"/>
    <col min="219" max="219" customWidth="1" width="9.140625"/>
    <col min="220" max="220" customWidth="1" width="9.140625"/>
    <col min="221" max="221" customWidth="1" width="9.140625"/>
    <col min="222" max="222" customWidth="1" width="9.140625"/>
    <col min="223" max="223" customWidth="1" width="9.140625"/>
    <col min="224" max="224" customWidth="1" width="9.140625"/>
    <col min="225" max="225" customWidth="1" width="9.140625"/>
    <col min="226" max="226" customWidth="1" width="9.140625"/>
    <col min="227" max="227" customWidth="1" width="9.140625"/>
    <col min="228" max="228" customWidth="1" width="9.140625"/>
    <col min="229" max="229" customWidth="1" width="9.140625"/>
    <col min="230" max="230" customWidth="1" width="9.140625"/>
    <col min="231" max="231" customWidth="1" width="9.140625"/>
    <col min="232" max="232" customWidth="1" width="9.140625"/>
    <col min="233" max="233" customWidth="1" width="9.140625"/>
    <col min="234" max="234" customWidth="1" width="9.140625"/>
    <col min="235" max="235" customWidth="1" width="9.140625"/>
    <col min="236" max="236" customWidth="1" width="9.140625"/>
    <col min="237" max="237" customWidth="1" width="9.140625"/>
    <col min="238" max="238" customWidth="1" width="9.140625"/>
    <col min="239" max="239" customWidth="1" width="9.140625"/>
    <col min="240" max="240" customWidth="1" width="9.140625"/>
    <col min="241" max="241" customWidth="1" width="9.140625"/>
    <col min="242" max="242" customWidth="1" width="9.140625"/>
    <col min="243" max="243" customWidth="1" width="9.140625"/>
    <col min="244" max="244" customWidth="1" width="9.140625"/>
    <col min="245" max="245" customWidth="1" width="9.140625"/>
    <col min="246" max="246" customWidth="1" width="9.140625"/>
    <col min="247" max="247" customWidth="1" width="9.140625"/>
    <col min="248" max="248" customWidth="1" width="9.140625"/>
    <col min="249" max="249" customWidth="1" width="9.140625"/>
    <col min="250" max="250" customWidth="1" width="9.140625"/>
    <col min="251" max="251" customWidth="1" width="9.140625"/>
    <col min="252" max="252" customWidth="1" width="9.140625"/>
    <col min="253" max="253" customWidth="1" width="9.140625"/>
    <col min="254" max="254" customWidth="1" width="9.140625"/>
    <col min="255" max="255" customWidth="1" width="9.140625"/>
    <col min="256" max="256" customWidth="1" width="9.140625"/>
    <col min="257" max="257" customWidth="1" width="9.140625"/>
    <col min="258" max="258" customWidth="1" width="9.140625"/>
    <col min="259" max="259" customWidth="1" width="9.140625"/>
    <col min="260" max="260" customWidth="1" width="9.140625"/>
    <col min="261" max="261" customWidth="1" width="9.140625"/>
    <col min="262" max="262" customWidth="1" width="9.140625"/>
    <col min="263" max="263" customWidth="1" width="9.140625"/>
    <col min="264" max="264" customWidth="1" width="9.140625"/>
    <col min="265" max="265" customWidth="1" width="9.140625"/>
    <col min="266" max="266" customWidth="1" width="9.140625"/>
    <col min="267" max="267" customWidth="1" width="9.140625"/>
    <col min="268" max="268" customWidth="1" width="9.140625"/>
    <col min="269" max="269" customWidth="1" width="9.140625"/>
    <col min="270" max="270" customWidth="1" width="9.140625"/>
    <col min="271" max="271" customWidth="1" width="9.140625"/>
    <col min="272" max="272" customWidth="1" width="9.140625"/>
    <col min="273" max="273" customWidth="1" width="9.140625"/>
    <col min="274" max="274" customWidth="1" width="9.140625"/>
    <col min="275" max="275" customWidth="1" width="9.140625"/>
    <col min="276" max="276" customWidth="1" width="9.140625"/>
    <col min="277" max="277" customWidth="1" width="9.140625"/>
    <col min="278" max="278" customWidth="1" width="9.140625"/>
    <col min="279" max="279" customWidth="1" width="9.140625"/>
    <col min="280" max="280" customWidth="1" width="9.140625"/>
    <col min="281" max="281" customWidth="1" width="9.140625"/>
    <col min="282" max="282" customWidth="1" width="9.140625"/>
    <col min="283" max="283" customWidth="1" width="9.140625"/>
    <col min="284" max="284" customWidth="1" width="9.140625"/>
    <col min="285" max="285" customWidth="1" width="9.140625"/>
    <col min="286" max="286" customWidth="1" width="9.140625"/>
    <col min="287" max="287" customWidth="1" width="9.140625"/>
    <col min="288" max="288" customWidth="1" width="9.140625"/>
    <col min="289" max="289" customWidth="1" width="9.140625"/>
    <col min="290" max="290" customWidth="1" width="9.140625"/>
    <col min="291" max="291" customWidth="1" width="9.140625"/>
    <col min="292" max="292" customWidth="1" width="9.140625"/>
    <col min="293" max="293" customWidth="1" width="9.140625"/>
    <col min="294" max="294" customWidth="1" width="9.140625"/>
    <col min="295" max="295" customWidth="1" width="9.140625"/>
    <col min="296" max="296" customWidth="1" width="9.140625"/>
    <col min="297" max="297" customWidth="1" width="9.140625"/>
    <col min="298" max="298" customWidth="1" width="9.140625"/>
    <col min="299" max="299" customWidth="1" width="9.140625"/>
    <col min="300" max="300" customWidth="1" width="9.140625"/>
    <col min="301" max="301" customWidth="1" width="9.140625"/>
    <col min="302" max="302" customWidth="1" width="9.140625"/>
    <col min="303" max="303" customWidth="1" width="9.140625"/>
    <col min="304" max="304" customWidth="1" width="9.140625"/>
    <col min="305" max="305" customWidth="1" width="9.140625"/>
    <col min="306" max="306" customWidth="1" width="9.140625"/>
    <col min="307" max="307" customWidth="1" width="9.140625"/>
    <col min="308" max="308" customWidth="1" width="9.140625"/>
    <col min="309" max="309" customWidth="1" width="9.140625"/>
    <col min="310" max="310" customWidth="1" width="9.140625"/>
    <col min="311" max="311" customWidth="1" width="9.140625"/>
    <col min="312" max="312" customWidth="1" width="9.140625"/>
    <col min="313" max="313" customWidth="1" width="9.140625"/>
    <col min="314" max="314" customWidth="1" width="9.140625"/>
    <col min="315" max="315" customWidth="1" width="9.140625"/>
    <col min="316" max="316" customWidth="1" width="9.140625"/>
    <col min="317" max="317" customWidth="1" width="9.140625"/>
    <col min="318" max="318" customWidth="1" width="9.140625"/>
    <col min="319" max="319" customWidth="1" width="9.140625"/>
    <col min="320" max="320" customWidth="1" width="9.140625"/>
    <col min="321" max="321" customWidth="1" width="9.140625"/>
    <col min="322" max="322" customWidth="1" width="9.140625"/>
    <col min="323" max="323" customWidth="1" width="9.140625"/>
    <col min="324" max="324" customWidth="1" width="9.140625"/>
    <col min="325" max="325" customWidth="1" width="9.140625"/>
    <col min="326" max="326" customWidth="1" width="9.140625"/>
    <col min="327" max="327" customWidth="1" width="9.140625"/>
    <col min="328" max="328" customWidth="1" width="9.140625"/>
    <col min="329" max="329" customWidth="1" width="9.140625"/>
    <col min="330" max="330" customWidth="1" width="9.140625"/>
    <col min="331" max="331" customWidth="1" width="9.140625"/>
    <col min="332" max="332" customWidth="1" width="9.140625"/>
    <col min="333" max="333" customWidth="1" width="9.140625"/>
    <col min="334" max="334" customWidth="1" width="9.140625"/>
    <col min="335" max="335" customWidth="1" width="9.140625"/>
    <col min="336" max="336" customWidth="1" width="9.140625"/>
    <col min="337" max="337" customWidth="1" width="9.140625"/>
    <col min="338" max="338" customWidth="1" width="9.140625"/>
    <col min="339" max="339" customWidth="1" width="9.140625"/>
    <col min="340" max="340" customWidth="1" width="9.140625"/>
    <col min="341" max="341" customWidth="1" width="9.140625"/>
    <col min="342" max="342" customWidth="1" width="9.140625"/>
    <col min="343" max="343" customWidth="1" width="9.140625"/>
    <col min="344" max="344" customWidth="1" width="9.140625"/>
    <col min="345" max="345" customWidth="1" width="9.140625"/>
    <col min="346" max="346" customWidth="1" width="9.140625"/>
    <col min="347" max="347" customWidth="1" width="9.140625"/>
    <col min="348" max="348" customWidth="1" width="9.140625"/>
    <col min="349" max="349" customWidth="1" width="9.140625"/>
    <col min="350" max="350" customWidth="1" width="9.140625"/>
    <col min="351" max="351" customWidth="1" width="9.140625"/>
    <col min="352" max="352" customWidth="1" width="9.140625"/>
    <col min="353" max="353" customWidth="1" width="9.140625"/>
    <col min="354" max="354" customWidth="1" width="9.140625"/>
    <col min="355" max="355" customWidth="1" width="9.140625"/>
    <col min="356" max="356" customWidth="1" width="9.140625"/>
    <col min="357" max="357" customWidth="1" width="9.140625"/>
    <col min="358" max="358" customWidth="1" width="9.140625"/>
    <col min="359" max="359" customWidth="1" width="9.140625"/>
    <col min="360" max="360" customWidth="1" width="9.140625"/>
    <col min="361" max="361" customWidth="1" width="9.140625"/>
    <col min="362" max="362" customWidth="1" width="9.140625"/>
    <col min="363" max="363" customWidth="1" width="9.140625"/>
    <col min="364" max="364" customWidth="1" width="9.140625"/>
    <col min="365" max="365" customWidth="1" width="9.140625"/>
    <col min="366" max="366" customWidth="1" width="9.140625"/>
    <col min="367" max="367" customWidth="1" width="9.140625"/>
    <col min="368" max="368" customWidth="1" width="9.140625"/>
    <col min="369" max="369" customWidth="1" width="9.140625"/>
    <col min="370" max="370" customWidth="1" width="9.140625"/>
    <col min="371" max="371" customWidth="1" width="9.140625"/>
    <col min="372" max="372" customWidth="1" width="9.140625"/>
    <col min="373" max="373" customWidth="1" width="9.140625"/>
    <col min="374" max="374" customWidth="1" width="9.140625"/>
    <col min="375" max="375" customWidth="1" width="9.140625"/>
    <col min="376" max="376" customWidth="1" width="9.140625"/>
    <col min="377" max="377" customWidth="1" width="9.140625"/>
    <col min="378" max="378" customWidth="1" width="9.140625"/>
    <col min="379" max="379" customWidth="1" width="9.140625"/>
    <col min="380" max="380" customWidth="1" width="9.140625"/>
    <col min="381" max="381" customWidth="1" width="9.140625"/>
    <col min="382" max="382" customWidth="1" width="9.140625"/>
    <col min="383" max="383" customWidth="1" width="9.140625"/>
    <col min="384" max="384" customWidth="1" width="9.140625"/>
    <col min="385" max="385" customWidth="1" width="9.140625"/>
    <col min="386" max="386" customWidth="1" width="9.140625"/>
    <col min="387" max="387" customWidth="1" width="9.140625"/>
    <col min="388" max="388" customWidth="1" width="9.140625"/>
    <col min="389" max="389" customWidth="1" width="9.140625"/>
    <col min="390" max="390" customWidth="1" width="9.140625"/>
    <col min="391" max="391" customWidth="1" width="9.140625"/>
    <col min="392" max="392" customWidth="1" width="9.140625"/>
    <col min="393" max="393" customWidth="1" width="9.140625"/>
    <col min="394" max="394" customWidth="1" width="9.140625"/>
    <col min="395" max="395" customWidth="1" width="9.140625"/>
    <col min="396" max="396" customWidth="1" width="9.140625"/>
    <col min="397" max="397" customWidth="1" width="9.140625"/>
    <col min="398" max="398" customWidth="1" width="9.140625"/>
    <col min="399" max="399" customWidth="1" width="9.140625"/>
    <col min="400" max="400" customWidth="1" width="9.140625"/>
    <col min="401" max="401" customWidth="1" width="9.140625"/>
    <col min="402" max="402" customWidth="1" width="9.140625"/>
    <col min="403" max="403" customWidth="1" width="9.140625"/>
    <col min="404" max="404" customWidth="1" width="9.140625"/>
    <col min="405" max="405" customWidth="1" width="9.140625"/>
    <col min="406" max="406" customWidth="1" width="9.140625"/>
    <col min="407" max="407" customWidth="1" width="9.140625"/>
    <col min="408" max="408" customWidth="1" width="9.140625"/>
    <col min="409" max="409" customWidth="1" width="9.140625"/>
    <col min="410" max="410" customWidth="1" width="9.140625"/>
    <col min="411" max="411" customWidth="1" width="9.140625"/>
    <col min="412" max="412" customWidth="1" width="9.140625"/>
    <col min="413" max="413" customWidth="1" width="9.140625"/>
    <col min="414" max="414" customWidth="1" width="9.140625"/>
    <col min="415" max="415" customWidth="1" width="9.140625"/>
    <col min="416" max="416" customWidth="1" width="9.140625"/>
    <col min="417" max="417" customWidth="1" width="9.140625"/>
    <col min="418" max="418" customWidth="1" width="9.140625"/>
    <col min="419" max="419" customWidth="1" width="9.140625"/>
    <col min="420" max="420" customWidth="1" width="9.140625"/>
    <col min="421" max="421" customWidth="1" width="9.140625"/>
    <col min="422" max="422" customWidth="1" width="9.140625"/>
    <col min="423" max="423" customWidth="1" width="9.140625"/>
    <col min="424" max="424" customWidth="1" width="9.140625"/>
    <col min="425" max="425" customWidth="1" width="9.140625"/>
    <col min="426" max="426" customWidth="1" width="9.140625"/>
    <col min="427" max="427" customWidth="1" width="9.140625"/>
    <col min="428" max="428" customWidth="1" width="9.140625"/>
    <col min="429" max="429" customWidth="1" width="9.140625"/>
    <col min="430" max="430" customWidth="1" width="9.140625"/>
    <col min="431" max="431" customWidth="1" width="9.140625"/>
    <col min="432" max="432" customWidth="1" width="9.140625"/>
    <col min="433" max="433" customWidth="1" width="9.140625"/>
    <col min="434" max="434" customWidth="1" width="9.140625"/>
    <col min="435" max="435" customWidth="1" width="9.140625"/>
    <col min="436" max="436" customWidth="1" width="9.140625"/>
    <col min="437" max="437" customWidth="1" width="9.140625"/>
    <col min="438" max="438" customWidth="1" width="9.140625"/>
    <col min="439" max="439" customWidth="1" width="9.140625"/>
    <col min="440" max="440" customWidth="1" width="9.140625"/>
    <col min="441" max="441" customWidth="1" width="9.140625"/>
    <col min="442" max="442" customWidth="1" width="9.140625"/>
    <col min="443" max="443" customWidth="1" width="9.140625"/>
    <col min="444" max="444" customWidth="1" width="9.140625"/>
    <col min="445" max="445" customWidth="1" width="9.140625"/>
    <col min="446" max="446" customWidth="1" width="9.140625"/>
    <col min="447" max="447" customWidth="1" width="9.140625"/>
    <col min="448" max="448" customWidth="1" width="9.140625"/>
    <col min="449" max="449" customWidth="1" width="9.140625"/>
    <col min="450" max="450" customWidth="1" width="9.140625"/>
    <col min="451" max="451" customWidth="1" width="9.140625"/>
    <col min="452" max="452" customWidth="1" width="9.140625"/>
    <col min="453" max="453" customWidth="1" width="9.140625"/>
    <col min="454" max="454" customWidth="1" width="9.140625"/>
    <col min="455" max="455" customWidth="1" width="9.140625"/>
    <col min="456" max="456" customWidth="1" width="9.140625"/>
    <col min="457" max="457" customWidth="1" width="9.140625"/>
    <col min="458" max="458" customWidth="1" width="9.140625"/>
    <col min="459" max="459" customWidth="1" width="9.140625"/>
    <col min="460" max="460" customWidth="1" width="9.140625"/>
    <col min="461" max="461" customWidth="1" width="9.140625"/>
    <col min="462" max="462" customWidth="1" width="9.140625"/>
    <col min="463" max="463" customWidth="1" width="9.140625"/>
    <col min="464" max="464" customWidth="1" width="9.140625"/>
    <col min="465" max="465" customWidth="1" width="9.140625"/>
    <col min="466" max="466" customWidth="1" width="9.140625"/>
    <col min="467" max="467" customWidth="1" width="9.140625"/>
    <col min="468" max="468" customWidth="1" width="9.140625"/>
    <col min="469" max="469" customWidth="1" width="9.140625"/>
    <col min="470" max="470" customWidth="1" width="9.140625"/>
    <col min="471" max="471" customWidth="1" width="9.140625"/>
    <col min="472" max="472" customWidth="1" width="9.140625"/>
    <col min="473" max="473" customWidth="1" width="9.140625"/>
    <col min="474" max="474" customWidth="1" width="9.140625"/>
    <col min="475" max="475" customWidth="1" width="9.140625"/>
    <col min="476" max="476" customWidth="1" width="9.140625"/>
    <col min="477" max="477" customWidth="1" width="9.140625"/>
    <col min="478" max="478" customWidth="1" width="9.140625"/>
    <col min="479" max="479" customWidth="1" width="9.140625"/>
    <col min="480" max="480" customWidth="1" width="9.140625"/>
    <col min="481" max="481" customWidth="1" width="9.140625"/>
    <col min="482" max="482" customWidth="1" width="9.140625"/>
    <col min="483" max="483" customWidth="1" width="9.140625"/>
    <col min="484" max="484" customWidth="1" width="9.140625"/>
    <col min="485" max="485" customWidth="1" width="9.140625"/>
    <col min="486" max="486" customWidth="1" width="9.140625"/>
    <col min="487" max="487" customWidth="1" width="9.140625"/>
    <col min="488" max="488" customWidth="1" width="9.140625"/>
    <col min="489" max="489" customWidth="1" width="9.140625"/>
    <col min="490" max="490" customWidth="1" width="9.140625"/>
    <col min="491" max="491" customWidth="1" width="9.140625"/>
    <col min="492" max="492" customWidth="1" width="9.140625"/>
    <col min="493" max="493" customWidth="1" width="9.140625"/>
    <col min="494" max="494" customWidth="1" width="9.140625"/>
    <col min="495" max="495" customWidth="1" width="9.140625"/>
    <col min="496" max="496" customWidth="1" width="9.140625"/>
    <col min="497" max="497" customWidth="1" width="9.140625"/>
    <col min="498" max="498" customWidth="1" width="9.140625"/>
    <col min="499" max="499" customWidth="1" width="9.140625"/>
    <col min="500" max="500" customWidth="1" width="9.140625"/>
    <col min="501" max="501" customWidth="1" width="9.140625"/>
    <col min="502" max="502" customWidth="1" width="9.140625"/>
    <col min="503" max="503" customWidth="1" width="9.140625"/>
    <col min="504" max="504" customWidth="1" width="9.140625"/>
    <col min="505" max="505" customWidth="1" width="9.140625"/>
    <col min="506" max="506" customWidth="1" width="9.140625"/>
    <col min="507" max="507" customWidth="1" width="9.140625"/>
    <col min="508" max="508" customWidth="1" width="9.140625"/>
    <col min="509" max="509" customWidth="1" width="9.140625"/>
    <col min="510" max="510" customWidth="1" width="9.140625"/>
    <col min="511" max="511" customWidth="1" width="9.140625"/>
    <col min="512" max="512" customWidth="1" width="9.140625"/>
    <col min="513" max="513" customWidth="1" width="9.140625"/>
    <col min="514" max="514" customWidth="1" width="9.140625"/>
    <col min="515" max="515" customWidth="1" width="9.140625"/>
    <col min="516" max="516" customWidth="1" width="9.140625"/>
    <col min="517" max="517" customWidth="1" width="9.140625"/>
    <col min="518" max="518" customWidth="1" width="9.140625"/>
    <col min="519" max="519" customWidth="1" width="9.140625"/>
    <col min="520" max="520" customWidth="1" width="9.140625"/>
    <col min="521" max="521" customWidth="1" width="9.140625"/>
    <col min="522" max="522" customWidth="1" width="9.140625"/>
    <col min="523" max="523" customWidth="1" width="9.140625"/>
    <col min="524" max="524" customWidth="1" width="9.140625"/>
    <col min="525" max="525" customWidth="1" width="9.140625"/>
    <col min="526" max="526" customWidth="1" width="9.140625"/>
    <col min="527" max="527" customWidth="1" width="9.140625"/>
    <col min="528" max="528" customWidth="1" width="9.140625"/>
    <col min="529" max="529" customWidth="1" width="9.140625"/>
    <col min="530" max="530" customWidth="1" width="9.140625"/>
    <col min="531" max="531" customWidth="1" width="9.140625"/>
    <col min="532" max="532" customWidth="1" width="9.140625"/>
    <col min="533" max="533" customWidth="1" width="9.140625"/>
    <col min="534" max="534" customWidth="1" width="9.140625"/>
    <col min="535" max="535" customWidth="1" width="9.140625"/>
    <col min="536" max="536" customWidth="1" width="9.140625"/>
    <col min="537" max="537" customWidth="1" width="9.140625"/>
    <col min="538" max="538" customWidth="1" width="9.140625"/>
    <col min="539" max="539" customWidth="1" width="9.140625"/>
    <col min="540" max="540" customWidth="1" width="9.140625"/>
    <col min="541" max="541" customWidth="1" width="9.140625"/>
    <col min="542" max="542" customWidth="1" width="9.140625"/>
    <col min="543" max="543" customWidth="1" width="9.140625"/>
    <col min="544" max="544" customWidth="1" width="9.140625"/>
    <col min="545" max="545" customWidth="1" width="9.140625"/>
    <col min="546" max="546" customWidth="1" width="9.140625"/>
    <col min="547" max="547" customWidth="1" width="9.140625"/>
    <col min="548" max="548" customWidth="1" width="9.140625"/>
    <col min="549" max="549" customWidth="1" width="9.140625"/>
    <col min="550" max="550" customWidth="1" width="9.140625"/>
    <col min="551" max="551" customWidth="1" width="9.140625"/>
    <col min="552" max="552" customWidth="1" width="9.140625"/>
    <col min="553" max="553" customWidth="1" width="9.140625"/>
    <col min="554" max="554" customWidth="1" width="9.140625"/>
    <col min="555" max="555" customWidth="1" width="9.140625"/>
    <col min="556" max="556" customWidth="1" width="9.140625"/>
    <col min="557" max="557" customWidth="1" width="9.140625"/>
    <col min="558" max="558" customWidth="1" width="9.140625"/>
    <col min="559" max="559" customWidth="1" width="9.140625"/>
    <col min="560" max="560" customWidth="1" width="9.140625"/>
    <col min="561" max="561" customWidth="1" width="9.140625"/>
    <col min="562" max="562" customWidth="1" width="9.140625"/>
    <col min="563" max="563" customWidth="1" width="9.140625"/>
    <col min="564" max="564" customWidth="1" width="9.140625"/>
    <col min="565" max="565" customWidth="1" width="9.140625"/>
    <col min="566" max="566" customWidth="1" width="9.140625"/>
    <col min="567" max="567" customWidth="1" width="9.140625"/>
    <col min="568" max="568" customWidth="1" width="9.140625"/>
    <col min="569" max="569" customWidth="1" width="9.140625"/>
    <col min="570" max="570" customWidth="1" width="9.140625"/>
    <col min="571" max="571" customWidth="1" width="9.140625"/>
    <col min="572" max="572" customWidth="1" width="9.140625"/>
    <col min="573" max="573" customWidth="1" width="9.140625"/>
    <col min="574" max="574" customWidth="1" width="9.140625"/>
    <col min="575" max="575" customWidth="1" width="9.140625"/>
    <col min="576" max="576" customWidth="1" width="9.140625"/>
    <col min="577" max="577" customWidth="1" width="9.140625"/>
    <col min="578" max="578" customWidth="1" width="9.140625"/>
    <col min="579" max="579" customWidth="1" width="9.140625"/>
    <col min="580" max="580" customWidth="1" width="9.140625"/>
    <col min="581" max="581" customWidth="1" width="9.140625"/>
    <col min="582" max="582" customWidth="1" width="9.140625"/>
    <col min="583" max="583" customWidth="1" width="9.140625"/>
    <col min="584" max="584" customWidth="1" width="9.140625"/>
    <col min="585" max="585" customWidth="1" width="9.140625"/>
    <col min="586" max="586" customWidth="1" width="9.140625"/>
    <col min="587" max="587" customWidth="1" width="9.140625"/>
    <col min="588" max="588" customWidth="1" width="9.140625"/>
    <col min="589" max="589" customWidth="1" width="9.140625"/>
    <col min="590" max="590" customWidth="1" width="9.140625"/>
    <col min="591" max="591" customWidth="1" width="9.140625"/>
    <col min="592" max="592" customWidth="1" width="9.140625"/>
    <col min="593" max="593" customWidth="1" width="9.140625"/>
    <col min="594" max="594" customWidth="1" width="9.140625"/>
    <col min="595" max="595" customWidth="1" width="9.140625"/>
    <col min="596" max="596" customWidth="1" width="9.140625"/>
    <col min="597" max="597" customWidth="1" width="9.140625"/>
    <col min="598" max="598" customWidth="1" width="9.140625"/>
    <col min="599" max="599" customWidth="1" width="9.140625"/>
    <col min="600" max="600" customWidth="1" width="9.140625"/>
    <col min="601" max="601" customWidth="1" width="9.140625"/>
    <col min="602" max="602" customWidth="1" width="9.140625"/>
    <col min="603" max="603" customWidth="1" width="9.140625"/>
    <col min="604" max="604" customWidth="1" width="9.140625"/>
    <col min="605" max="605" customWidth="1" width="9.140625"/>
    <col min="606" max="606" customWidth="1" width="9.140625"/>
    <col min="607" max="607" customWidth="1" width="9.140625"/>
    <col min="608" max="608" customWidth="1" width="9.140625"/>
    <col min="609" max="609" customWidth="1" width="9.140625"/>
    <col min="610" max="610" customWidth="1" width="9.140625"/>
    <col min="611" max="611" customWidth="1" width="9.140625"/>
    <col min="612" max="612" customWidth="1" width="9.140625"/>
    <col min="613" max="613" customWidth="1" width="9.140625"/>
    <col min="614" max="614" customWidth="1" width="9.140625"/>
    <col min="615" max="615" customWidth="1" width="9.140625"/>
    <col min="616" max="616" customWidth="1" width="9.140625"/>
    <col min="617" max="617" customWidth="1" width="9.140625"/>
    <col min="618" max="618" customWidth="1" width="9.140625"/>
    <col min="619" max="619" customWidth="1" width="9.140625"/>
    <col min="620" max="620" customWidth="1" width="9.140625"/>
    <col min="621" max="621" customWidth="1" width="9.140625"/>
    <col min="622" max="622" customWidth="1" width="9.140625"/>
    <col min="623" max="623" customWidth="1" width="9.140625"/>
    <col min="624" max="624" customWidth="1" width="9.140625"/>
    <col min="625" max="625" customWidth="1" width="9.140625"/>
    <col min="626" max="626" customWidth="1" width="9.140625"/>
    <col min="627" max="627" customWidth="1" width="9.140625"/>
    <col min="628" max="628" customWidth="1" width="9.140625"/>
    <col min="629" max="629" customWidth="1" width="9.140625"/>
    <col min="630" max="630" customWidth="1" width="9.140625"/>
    <col min="631" max="631" customWidth="1" width="9.140625"/>
    <col min="632" max="632" customWidth="1" width="9.140625"/>
    <col min="633" max="633" customWidth="1" width="9.140625"/>
    <col min="634" max="634" customWidth="1" width="9.140625"/>
    <col min="635" max="635" customWidth="1" width="9.140625"/>
    <col min="636" max="636" customWidth="1" width="9.140625"/>
    <col min="637" max="637" customWidth="1" width="9.140625"/>
    <col min="638" max="638" customWidth="1" width="9.140625"/>
    <col min="639" max="639" customWidth="1" width="9.140625"/>
    <col min="640" max="640" customWidth="1" width="9.140625"/>
    <col min="641" max="641" customWidth="1" width="9.140625"/>
    <col min="642" max="642" customWidth="1" width="9.140625"/>
    <col min="643" max="643" customWidth="1" width="9.140625"/>
    <col min="644" max="644" customWidth="1" width="9.140625"/>
    <col min="645" max="645" customWidth="1" width="9.140625"/>
    <col min="646" max="646" customWidth="1" width="9.140625"/>
    <col min="647" max="647" customWidth="1" width="9.140625"/>
    <col min="648" max="648" customWidth="1" width="9.140625"/>
    <col min="649" max="649" customWidth="1" width="9.140625"/>
    <col min="650" max="650" customWidth="1" width="9.140625"/>
    <col min="651" max="651" customWidth="1" width="9.140625"/>
    <col min="652" max="652" customWidth="1" width="9.140625"/>
    <col min="653" max="653" customWidth="1" width="9.140625"/>
    <col min="654" max="654" customWidth="1" width="9.140625"/>
    <col min="655" max="655" customWidth="1" width="9.140625"/>
    <col min="656" max="656" customWidth="1" width="9.140625"/>
    <col min="657" max="657" customWidth="1" width="9.140625"/>
    <col min="658" max="658" customWidth="1" width="9.140625"/>
    <col min="659" max="659" customWidth="1" width="9.140625"/>
    <col min="660" max="660" customWidth="1" width="9.140625"/>
    <col min="661" max="661" customWidth="1" width="9.140625"/>
    <col min="662" max="662" customWidth="1" width="9.140625"/>
    <col min="663" max="663" customWidth="1" width="9.140625"/>
    <col min="664" max="664" customWidth="1" width="9.140625"/>
    <col min="665" max="665" customWidth="1" width="9.140625"/>
    <col min="666" max="666" customWidth="1" width="9.140625"/>
    <col min="667" max="667" customWidth="1" width="9.140625"/>
    <col min="668" max="668" customWidth="1" width="9.140625"/>
    <col min="669" max="669" customWidth="1" width="9.140625"/>
    <col min="670" max="670" customWidth="1" width="9.140625"/>
    <col min="671" max="671" customWidth="1" width="9.140625"/>
    <col min="672" max="672" customWidth="1" width="9.140625"/>
    <col min="673" max="673" customWidth="1" width="9.140625"/>
    <col min="674" max="674" customWidth="1" width="9.140625"/>
    <col min="675" max="675" customWidth="1" width="9.140625"/>
    <col min="676" max="676" customWidth="1" width="9.140625"/>
    <col min="677" max="677" customWidth="1" width="9.140625"/>
    <col min="678" max="678" customWidth="1" width="9.140625"/>
    <col min="679" max="679" customWidth="1" width="9.140625"/>
    <col min="680" max="680" customWidth="1" width="9.140625"/>
    <col min="681" max="681" customWidth="1" width="9.140625"/>
    <col min="682" max="682" customWidth="1" width="9.140625"/>
    <col min="683" max="683" customWidth="1" width="9.140625"/>
    <col min="684" max="684" customWidth="1" width="9.140625"/>
    <col min="685" max="685" customWidth="1" width="9.140625"/>
    <col min="686" max="686" customWidth="1" width="9.140625"/>
    <col min="687" max="687" customWidth="1" width="9.140625"/>
    <col min="688" max="688" customWidth="1" width="9.140625"/>
    <col min="689" max="689" customWidth="1" width="9.140625"/>
    <col min="690" max="690" customWidth="1" width="9.140625"/>
    <col min="691" max="691" customWidth="1" width="9.140625"/>
    <col min="692" max="692" customWidth="1" width="9.140625"/>
    <col min="693" max="693" customWidth="1" width="9.140625"/>
    <col min="694" max="694" customWidth="1" width="9.140625"/>
    <col min="695" max="695" customWidth="1" width="9.140625"/>
    <col min="696" max="696" customWidth="1" width="9.140625"/>
    <col min="697" max="697" customWidth="1" width="9.140625"/>
    <col min="698" max="698" customWidth="1" width="9.140625"/>
    <col min="699" max="699" customWidth="1" width="9.140625"/>
    <col min="700" max="700" customWidth="1" width="9.140625"/>
    <col min="701" max="701" customWidth="1" width="9.140625"/>
    <col min="702" max="702" customWidth="1" width="9.140625"/>
    <col min="703" max="703" customWidth="1" width="9.140625"/>
    <col min="704" max="704" customWidth="1" width="9.140625"/>
    <col min="705" max="705" customWidth="1" width="9.140625"/>
    <col min="706" max="706" customWidth="1" width="9.140625"/>
    <col min="707" max="707" customWidth="1" width="9.140625"/>
    <col min="708" max="708" customWidth="1" width="9.140625"/>
    <col min="709" max="709" customWidth="1" width="9.140625"/>
    <col min="710" max="710" customWidth="1" width="9.140625"/>
    <col min="711" max="711" customWidth="1" width="9.140625"/>
    <col min="712" max="712" customWidth="1" width="9.140625"/>
    <col min="713" max="713" customWidth="1" width="9.140625"/>
    <col min="714" max="714" customWidth="1" width="9.140625"/>
    <col min="715" max="715" customWidth="1" width="9.140625"/>
    <col min="716" max="716" customWidth="1" width="9.140625"/>
    <col min="717" max="717" customWidth="1" width="9.140625"/>
    <col min="718" max="718" customWidth="1" width="9.140625"/>
    <col min="719" max="719" customWidth="1" width="9.140625"/>
    <col min="720" max="720" customWidth="1" width="9.140625"/>
    <col min="721" max="721" customWidth="1" width="9.140625"/>
    <col min="722" max="722" customWidth="1" width="9.140625"/>
    <col min="723" max="723" customWidth="1" width="9.140625"/>
    <col min="724" max="724" customWidth="1" width="9.140625"/>
    <col min="725" max="725" customWidth="1" width="9.140625"/>
    <col min="726" max="726" customWidth="1" width="9.140625"/>
    <col min="727" max="727" customWidth="1" width="9.140625"/>
    <col min="728" max="728" customWidth="1" width="9.140625"/>
    <col min="729" max="729" customWidth="1" width="9.140625"/>
    <col min="730" max="730" customWidth="1" width="9.140625"/>
    <col min="731" max="731" customWidth="1" width="9.140625"/>
    <col min="732" max="732" customWidth="1" width="9.140625"/>
    <col min="733" max="733" customWidth="1" width="9.140625"/>
    <col min="734" max="734" customWidth="1" width="9.140625"/>
    <col min="735" max="735" customWidth="1" width="9.140625"/>
    <col min="736" max="736" customWidth="1" width="9.140625"/>
    <col min="737" max="737" customWidth="1" width="9.140625"/>
    <col min="738" max="738" customWidth="1" width="9.140625"/>
    <col min="739" max="739" customWidth="1" width="9.140625"/>
    <col min="740" max="740" customWidth="1" width="9.140625"/>
    <col min="741" max="741" customWidth="1" width="9.140625"/>
    <col min="742" max="742" customWidth="1" width="9.140625"/>
    <col min="743" max="743" customWidth="1" width="9.140625"/>
    <col min="744" max="744" customWidth="1" width="9.140625"/>
    <col min="745" max="745" customWidth="1" width="9.140625"/>
    <col min="746" max="746" customWidth="1" width="9.140625"/>
    <col min="747" max="747" customWidth="1" width="9.140625"/>
    <col min="748" max="748" customWidth="1" width="9.140625"/>
    <col min="749" max="749" customWidth="1" width="9.140625"/>
    <col min="750" max="750" customWidth="1" width="9.140625"/>
    <col min="751" max="751" customWidth="1" width="9.140625"/>
    <col min="752" max="752" customWidth="1" width="9.140625"/>
    <col min="753" max="753" customWidth="1" width="9.140625"/>
    <col min="754" max="754" customWidth="1" width="9.140625"/>
    <col min="755" max="755" customWidth="1" width="9.140625"/>
    <col min="756" max="756" customWidth="1" width="9.140625"/>
    <col min="757" max="757" customWidth="1" width="9.140625"/>
    <col min="758" max="758" customWidth="1" width="9.140625"/>
    <col min="759" max="759" customWidth="1" width="9.140625"/>
    <col min="760" max="760" customWidth="1" width="9.140625"/>
    <col min="761" max="761" customWidth="1" width="9.140625"/>
    <col min="762" max="762" customWidth="1" width="9.140625"/>
    <col min="763" max="763" customWidth="1" width="9.140625"/>
    <col min="764" max="764" customWidth="1" width="9.140625"/>
    <col min="765" max="765" customWidth="1" width="9.140625"/>
    <col min="766" max="766" customWidth="1" width="9.140625"/>
    <col min="767" max="767" customWidth="1" width="9.140625"/>
    <col min="768" max="768" customWidth="1" width="9.140625"/>
    <col min="769" max="769" customWidth="1" width="9.140625"/>
    <col min="770" max="770" customWidth="1" width="9.140625"/>
    <col min="771" max="771" customWidth="1" width="9.140625"/>
    <col min="772" max="772" customWidth="1" width="9.140625"/>
    <col min="773" max="773" customWidth="1" width="9.140625"/>
    <col min="774" max="774" customWidth="1" width="9.140625"/>
    <col min="775" max="775" customWidth="1" width="9.140625"/>
    <col min="776" max="776" customWidth="1" width="9.140625"/>
    <col min="777" max="777" customWidth="1" width="9.140625"/>
    <col min="778" max="778" customWidth="1" width="9.140625"/>
    <col min="779" max="779" customWidth="1" width="9.140625"/>
    <col min="780" max="780" customWidth="1" width="9.140625"/>
    <col min="781" max="781" customWidth="1" width="9.140625"/>
    <col min="782" max="782" customWidth="1" width="9.140625"/>
    <col min="783" max="783" customWidth="1" width="9.140625"/>
    <col min="784" max="784" customWidth="1" width="9.140625"/>
    <col min="785" max="785" customWidth="1" width="9.140625"/>
    <col min="786" max="786" customWidth="1" width="9.140625"/>
    <col min="787" max="787" customWidth="1" width="9.140625"/>
    <col min="788" max="788" customWidth="1" width="9.140625"/>
    <col min="789" max="789" customWidth="1" width="9.140625"/>
    <col min="790" max="790" customWidth="1" width="9.140625"/>
    <col min="791" max="791" customWidth="1" width="9.140625"/>
    <col min="792" max="792" customWidth="1" width="9.140625"/>
    <col min="793" max="793" customWidth="1" width="9.140625"/>
    <col min="794" max="794" customWidth="1" width="9.140625"/>
    <col min="795" max="795" customWidth="1" width="9.140625"/>
    <col min="796" max="796" customWidth="1" width="9.140625"/>
    <col min="797" max="797" customWidth="1" width="9.140625"/>
    <col min="798" max="798" customWidth="1" width="9.140625"/>
    <col min="799" max="799" customWidth="1" width="9.140625"/>
    <col min="800" max="800" customWidth="1" width="9.140625"/>
    <col min="801" max="801" customWidth="1" width="9.140625"/>
    <col min="802" max="802" customWidth="1" width="9.140625"/>
    <col min="803" max="803" customWidth="1" width="9.140625"/>
    <col min="804" max="804" customWidth="1" width="9.140625"/>
    <col min="805" max="805" customWidth="1" width="9.140625"/>
    <col min="806" max="806" customWidth="1" width="9.140625"/>
    <col min="807" max="807" customWidth="1" width="9.140625"/>
    <col min="808" max="808" customWidth="1" width="9.140625"/>
    <col min="809" max="809" customWidth="1" width="9.140625"/>
    <col min="810" max="810" customWidth="1" width="9.140625"/>
    <col min="811" max="811" customWidth="1" width="9.140625"/>
    <col min="812" max="812" customWidth="1" width="9.140625"/>
    <col min="813" max="813" customWidth="1" width="9.140625"/>
    <col min="814" max="814" customWidth="1" width="9.140625"/>
    <col min="815" max="815" customWidth="1" width="9.140625"/>
    <col min="816" max="816" customWidth="1" width="9.140625"/>
    <col min="817" max="817" customWidth="1" width="9.140625"/>
    <col min="818" max="818" customWidth="1" width="9.140625"/>
    <col min="819" max="819" customWidth="1" width="9.140625"/>
    <col min="820" max="820" customWidth="1" width="9.140625"/>
    <col min="821" max="821" customWidth="1" width="9.140625"/>
    <col min="822" max="822" customWidth="1" width="9.140625"/>
    <col min="823" max="823" customWidth="1" width="9.140625"/>
    <col min="824" max="824" customWidth="1" width="9.140625"/>
    <col min="825" max="825" customWidth="1" width="9.140625"/>
    <col min="826" max="826" customWidth="1" width="9.140625"/>
    <col min="827" max="827" customWidth="1" width="9.140625"/>
    <col min="828" max="828" customWidth="1" width="9.140625"/>
    <col min="829" max="829" customWidth="1" width="9.140625"/>
    <col min="830" max="830" customWidth="1" width="9.140625"/>
    <col min="831" max="831" customWidth="1" width="9.140625"/>
    <col min="832" max="832" customWidth="1" width="9.140625"/>
    <col min="833" max="833" customWidth="1" width="9.140625"/>
    <col min="834" max="834" customWidth="1" width="9.140625"/>
    <col min="835" max="835" customWidth="1" width="9.140625"/>
    <col min="836" max="836" customWidth="1" width="9.140625"/>
    <col min="837" max="837" customWidth="1" width="9.140625"/>
    <col min="838" max="838" customWidth="1" width="9.140625"/>
    <col min="839" max="839" customWidth="1" width="9.140625"/>
    <col min="840" max="840" customWidth="1" width="9.140625"/>
    <col min="841" max="841" customWidth="1" width="9.140625"/>
    <col min="842" max="842" customWidth="1" width="9.140625"/>
    <col min="843" max="843" customWidth="1" width="9.140625"/>
    <col min="844" max="844" customWidth="1" width="9.140625"/>
    <col min="845" max="845" customWidth="1" width="9.140625"/>
    <col min="846" max="846" customWidth="1" width="9.140625"/>
    <col min="847" max="847" customWidth="1" width="9.140625"/>
    <col min="848" max="848" customWidth="1" width="9.140625"/>
    <col min="849" max="849" customWidth="1" width="9.140625"/>
    <col min="850" max="850" customWidth="1" width="9.140625"/>
    <col min="851" max="851" customWidth="1" width="9.140625"/>
    <col min="852" max="852" customWidth="1" width="9.140625"/>
    <col min="853" max="853" customWidth="1" width="9.140625"/>
    <col min="854" max="854" customWidth="1" width="9.140625"/>
    <col min="855" max="855" customWidth="1" width="9.140625"/>
    <col min="856" max="856" customWidth="1" width="9.140625"/>
    <col min="857" max="857" customWidth="1" width="9.140625"/>
    <col min="858" max="858" customWidth="1" width="9.140625"/>
    <col min="859" max="859" customWidth="1" width="9.140625"/>
    <col min="860" max="860" customWidth="1" width="9.140625"/>
    <col min="861" max="861" customWidth="1" width="9.140625"/>
    <col min="862" max="862" customWidth="1" width="9.140625"/>
    <col min="863" max="863" customWidth="1" width="9.140625"/>
    <col min="864" max="864" customWidth="1" width="9.140625"/>
    <col min="865" max="865" customWidth="1" width="9.140625"/>
    <col min="866" max="866" customWidth="1" width="9.140625"/>
    <col min="867" max="867" customWidth="1" width="9.140625"/>
    <col min="868" max="868" customWidth="1" width="9.140625"/>
    <col min="869" max="869" customWidth="1" width="9.140625"/>
    <col min="870" max="870" customWidth="1" width="9.140625"/>
    <col min="871" max="871" customWidth="1" width="9.140625"/>
    <col min="872" max="872" customWidth="1" width="9.140625"/>
    <col min="873" max="873" customWidth="1" width="9.140625"/>
    <col min="874" max="874" customWidth="1" width="9.140625"/>
    <col min="875" max="875" customWidth="1" width="9.140625"/>
    <col min="876" max="876" customWidth="1" width="9.140625"/>
    <col min="877" max="877" customWidth="1" width="9.140625"/>
    <col min="878" max="878" customWidth="1" width="9.140625"/>
    <col min="879" max="879" customWidth="1" width="9.140625"/>
    <col min="880" max="880" customWidth="1" width="9.140625"/>
    <col min="881" max="881" customWidth="1" width="9.140625"/>
    <col min="882" max="882" customWidth="1" width="9.140625"/>
    <col min="883" max="883" customWidth="1" width="9.140625"/>
    <col min="884" max="884" customWidth="1" width="9.140625"/>
    <col min="885" max="885" customWidth="1" width="9.140625"/>
    <col min="886" max="886" customWidth="1" width="9.140625"/>
    <col min="887" max="887" customWidth="1" width="9.140625"/>
    <col min="888" max="888" customWidth="1" width="9.140625"/>
    <col min="889" max="889" customWidth="1" width="9.140625"/>
    <col min="890" max="890" customWidth="1" width="9.140625"/>
    <col min="891" max="891" customWidth="1" width="9.140625"/>
    <col min="892" max="892" customWidth="1" width="9.140625"/>
    <col min="893" max="893" customWidth="1" width="9.140625"/>
    <col min="894" max="894" customWidth="1" width="9.140625"/>
    <col min="895" max="895" customWidth="1" width="9.140625"/>
    <col min="896" max="896" customWidth="1" width="9.140625"/>
    <col min="897" max="897" customWidth="1" width="9.140625"/>
    <col min="898" max="898" customWidth="1" width="9.140625"/>
    <col min="899" max="899" customWidth="1" width="9.140625"/>
    <col min="900" max="900" customWidth="1" width="9.140625"/>
    <col min="901" max="901" customWidth="1" width="9.140625"/>
    <col min="902" max="902" customWidth="1" width="9.140625"/>
    <col min="903" max="903" customWidth="1" width="9.140625"/>
    <col min="904" max="904" customWidth="1" width="9.140625"/>
    <col min="905" max="905" customWidth="1" width="9.140625"/>
    <col min="906" max="906" customWidth="1" width="9.140625"/>
    <col min="907" max="907" customWidth="1" width="9.140625"/>
    <col min="908" max="908" customWidth="1" width="9.140625"/>
    <col min="909" max="909" customWidth="1" width="9.140625"/>
    <col min="910" max="910" customWidth="1" width="9.140625"/>
    <col min="911" max="911" customWidth="1" width="9.140625"/>
    <col min="912" max="912" customWidth="1" width="9.140625"/>
    <col min="913" max="913" customWidth="1" width="9.140625"/>
    <col min="914" max="914" customWidth="1" width="9.140625"/>
    <col min="915" max="915" customWidth="1" width="9.140625"/>
    <col min="916" max="916" customWidth="1" width="9.140625"/>
    <col min="917" max="917" customWidth="1" width="9.140625"/>
    <col min="918" max="918" customWidth="1" width="9.140625"/>
    <col min="919" max="919" customWidth="1" width="9.140625"/>
    <col min="920" max="920" customWidth="1" width="9.140625"/>
    <col min="921" max="921" customWidth="1" width="9.140625"/>
    <col min="922" max="922" customWidth="1" width="9.140625"/>
    <col min="923" max="923" customWidth="1" width="9.140625"/>
    <col min="924" max="924" customWidth="1" width="9.140625"/>
    <col min="925" max="925" customWidth="1" width="9.140625"/>
    <col min="926" max="926" customWidth="1" width="9.140625"/>
    <col min="927" max="927" customWidth="1" width="9.140625"/>
    <col min="928" max="928" customWidth="1" width="9.140625"/>
    <col min="929" max="929" customWidth="1" width="9.140625"/>
    <col min="930" max="930" customWidth="1" width="9.140625"/>
    <col min="931" max="931" customWidth="1" width="9.140625"/>
    <col min="932" max="932" customWidth="1" width="9.140625"/>
    <col min="933" max="933" customWidth="1" width="9.140625"/>
    <col min="934" max="934" customWidth="1" width="9.140625"/>
    <col min="935" max="935" customWidth="1" width="9.140625"/>
    <col min="936" max="936" customWidth="1" width="9.140625"/>
    <col min="937" max="937" customWidth="1" width="9.140625"/>
    <col min="938" max="938" customWidth="1" width="9.140625"/>
    <col min="939" max="939" customWidth="1" width="9.140625"/>
    <col min="940" max="940" customWidth="1" width="9.140625"/>
    <col min="941" max="941" customWidth="1" width="9.140625"/>
    <col min="942" max="942" customWidth="1" width="9.140625"/>
    <col min="943" max="943" customWidth="1" width="9.140625"/>
    <col min="944" max="944" customWidth="1" width="9.140625"/>
    <col min="945" max="945" customWidth="1" width="9.140625"/>
    <col min="946" max="946" customWidth="1" width="9.140625"/>
    <col min="947" max="947" customWidth="1" width="9.140625"/>
    <col min="948" max="948" customWidth="1" width="9.140625"/>
    <col min="949" max="949" customWidth="1" width="9.140625"/>
    <col min="950" max="950" customWidth="1" width="9.140625"/>
    <col min="951" max="951" customWidth="1" width="9.140625"/>
    <col min="952" max="952" customWidth="1" width="9.140625"/>
    <col min="953" max="953" customWidth="1" width="9.140625"/>
    <col min="954" max="954" customWidth="1" width="9.140625"/>
    <col min="955" max="955" customWidth="1" width="9.140625"/>
    <col min="956" max="956" customWidth="1" width="9.140625"/>
    <col min="957" max="957" customWidth="1" width="9.140625"/>
    <col min="958" max="958" customWidth="1" width="9.140625"/>
    <col min="959" max="959" customWidth="1" width="9.140625"/>
    <col min="960" max="960" customWidth="1" width="9.140625"/>
    <col min="961" max="961" customWidth="1" width="9.140625"/>
    <col min="962" max="962" customWidth="1" width="9.140625"/>
    <col min="963" max="963" customWidth="1" width="9.140625"/>
    <col min="964" max="964" customWidth="1" width="9.140625"/>
    <col min="965" max="965" customWidth="1" width="9.140625"/>
    <col min="966" max="966" customWidth="1" width="9.140625"/>
    <col min="967" max="967" customWidth="1" width="9.140625"/>
    <col min="968" max="968" customWidth="1" width="9.140625"/>
    <col min="969" max="969" customWidth="1" width="9.140625"/>
    <col min="970" max="970" customWidth="1" width="9.140625"/>
    <col min="971" max="971" customWidth="1" width="9.140625"/>
    <col min="972" max="972" customWidth="1" width="9.140625"/>
    <col min="973" max="973" customWidth="1" width="9.140625"/>
    <col min="974" max="974" customWidth="1" width="9.140625"/>
    <col min="975" max="975" customWidth="1" width="9.140625"/>
    <col min="976" max="976" customWidth="1" width="9.140625"/>
    <col min="977" max="977" customWidth="1" width="9.140625"/>
    <col min="978" max="978" customWidth="1" width="9.140625"/>
    <col min="979" max="979" customWidth="1" width="9.140625"/>
    <col min="980" max="980" customWidth="1" width="9.140625"/>
    <col min="981" max="981" customWidth="1" width="9.140625"/>
    <col min="982" max="982" customWidth="1" width="9.140625"/>
    <col min="983" max="983" customWidth="1" width="9.140625"/>
    <col min="984" max="984" customWidth="1" width="9.140625"/>
    <col min="985" max="985" customWidth="1" width="9.140625"/>
    <col min="986" max="986" customWidth="1" width="9.140625"/>
    <col min="987" max="987" customWidth="1" width="9.140625"/>
    <col min="988" max="988" customWidth="1" width="9.140625"/>
    <col min="989" max="989" customWidth="1" width="9.140625"/>
    <col min="990" max="990" customWidth="1" width="9.140625"/>
    <col min="991" max="991" customWidth="1" width="9.140625"/>
    <col min="992" max="992" customWidth="1" width="9.140625"/>
    <col min="993" max="993" customWidth="1" width="9.140625"/>
    <col min="994" max="994" customWidth="1" width="9.140625"/>
    <col min="995" max="995" customWidth="1" width="9.140625"/>
    <col min="996" max="996" customWidth="1" width="9.140625"/>
    <col min="997" max="997" customWidth="1" width="9.140625"/>
    <col min="998" max="998" customWidth="1" width="9.140625"/>
    <col min="999" max="999" customWidth="1" width="9.140625"/>
    <col min="1000" max="1000" customWidth="1" width="9.140625"/>
    <col min="1001" max="1001" customWidth="1" width="9.140625"/>
    <col min="1002" max="1002" customWidth="1" width="9.140625"/>
    <col min="1003" max="1003" customWidth="1" width="9.140625"/>
    <col min="1004" max="1004" customWidth="1" width="9.140625"/>
    <col min="1005" max="1005" customWidth="1" width="9.140625"/>
    <col min="1006" max="1006" customWidth="1" width="9.140625"/>
    <col min="1007" max="1007" customWidth="1" width="9.140625"/>
    <col min="1008" max="1008" customWidth="1" width="9.140625"/>
    <col min="1009" max="1009" customWidth="1" width="9.140625"/>
    <col min="1010" max="1010" customWidth="1" width="9.140625"/>
    <col min="1011" max="1011" customWidth="1" width="9.140625"/>
    <col min="1012" max="1012" customWidth="1" width="9.140625"/>
    <col min="1013" max="1013" customWidth="1" width="9.140625"/>
    <col min="1014" max="1014" customWidth="1" width="9.140625"/>
    <col min="1015" max="1015" customWidth="1" width="9.140625"/>
    <col min="1016" max="1016" customWidth="1" width="9.140625"/>
    <col min="1017" max="1017" customWidth="1" width="9.140625"/>
    <col min="1018" max="1018" customWidth="1" width="9.140625"/>
    <col min="1019" max="1019" customWidth="1" width="9.140625"/>
    <col min="1020" max="1020" customWidth="1" width="9.140625"/>
    <col min="1021" max="1021" customWidth="1" width="9.140625"/>
    <col min="1022" max="1022" customWidth="1" width="9.140625"/>
    <col min="1023" max="1023" customWidth="1" width="9.140625"/>
    <col min="1024" max="1024" customWidth="1" width="9.140625"/>
    <col min="1025" max="1025" customWidth="1" width="9.140625"/>
    <col min="1026" max="1026" customWidth="1" width="9.140625"/>
    <col min="1027" max="1027" customWidth="1" width="9.140625"/>
    <col min="1028" max="1028" customWidth="1" width="9.140625"/>
    <col min="1029" max="1029" customWidth="1" width="9.140625"/>
    <col min="1030" max="1030" customWidth="1" width="9.140625"/>
    <col min="1031" max="1031" customWidth="1" width="9.140625"/>
    <col min="1032" max="1032" customWidth="1" width="9.140625"/>
    <col min="1033" max="1033" customWidth="1" width="9.140625"/>
    <col min="1034" max="1034" customWidth="1" width="9.140625"/>
    <col min="1035" max="1035" customWidth="1" width="9.140625"/>
    <col min="1036" max="1036" customWidth="1" width="9.140625"/>
    <col min="1037" max="1037" customWidth="1" width="9.140625"/>
    <col min="1038" max="1038" customWidth="1" width="9.140625"/>
    <col min="1039" max="1039" customWidth="1" width="9.140625"/>
    <col min="1040" max="1040" customWidth="1" width="9.140625"/>
    <col min="1041" max="1041" customWidth="1" width="9.140625"/>
    <col min="1042" max="1042" customWidth="1" width="9.140625"/>
    <col min="1043" max="1043" customWidth="1" width="9.140625"/>
    <col min="1044" max="1044" customWidth="1" width="9.140625"/>
    <col min="1045" max="1045" customWidth="1" width="9.140625"/>
    <col min="1046" max="1046" customWidth="1" width="9.140625"/>
    <col min="1047" max="1047" customWidth="1" width="9.140625"/>
    <col min="1048" max="1048" customWidth="1" width="9.140625"/>
    <col min="1049" max="1049" customWidth="1" width="9.140625"/>
    <col min="1050" max="1050" customWidth="1" width="9.140625"/>
    <col min="1051" max="1051" customWidth="1" width="9.140625"/>
    <col min="1052" max="1052" customWidth="1" width="9.140625"/>
    <col min="1053" max="1053" customWidth="1" width="9.140625"/>
    <col min="1054" max="1054" customWidth="1" width="9.140625"/>
    <col min="1055" max="1055" customWidth="1" width="9.140625"/>
    <col min="1056" max="1056" customWidth="1" width="9.140625"/>
    <col min="1057" max="1057" customWidth="1" width="9.140625"/>
    <col min="1058" max="1058" customWidth="1" width="9.140625"/>
    <col min="1059" max="1059" customWidth="1" width="9.140625"/>
    <col min="1060" max="1060" customWidth="1" width="9.140625"/>
    <col min="1061" max="1061" customWidth="1" width="9.140625"/>
    <col min="1062" max="1062" customWidth="1" width="9.140625"/>
    <col min="1063" max="1063" customWidth="1" width="9.140625"/>
    <col min="1064" max="1064" customWidth="1" width="9.140625"/>
    <col min="1065" max="1065" customWidth="1" width="9.140625"/>
    <col min="1066" max="1066" customWidth="1" width="9.140625"/>
    <col min="1067" max="1067" customWidth="1" width="9.140625"/>
    <col min="1068" max="1068" customWidth="1" width="9.140625"/>
    <col min="1069" max="1069" customWidth="1" width="9.140625"/>
    <col min="1070" max="1070" customWidth="1" width="9.140625"/>
    <col min="1071" max="1071" customWidth="1" width="9.140625"/>
    <col min="1072" max="1072" customWidth="1" width="9.140625"/>
    <col min="1073" max="1073" customWidth="1" width="9.140625"/>
    <col min="1074" max="1074" customWidth="1" width="9.140625"/>
    <col min="1075" max="1075" customWidth="1" width="9.140625"/>
    <col min="1076" max="1076" customWidth="1" width="9.140625"/>
    <col min="1077" max="1077" customWidth="1" width="9.140625"/>
    <col min="1078" max="1078" customWidth="1" width="9.140625"/>
    <col min="1079" max="1079" customWidth="1" width="9.140625"/>
    <col min="1080" max="1080" customWidth="1" width="9.140625"/>
    <col min="1081" max="1081" customWidth="1" width="9.140625"/>
    <col min="1082" max="1082" customWidth="1" width="9.140625"/>
    <col min="1083" max="1083" customWidth="1" width="9.140625"/>
    <col min="1084" max="1084" customWidth="1" width="9.140625"/>
    <col min="1085" max="1085" customWidth="1" width="9.140625"/>
    <col min="1086" max="1086" customWidth="1" width="9.140625"/>
    <col min="1087" max="1087" customWidth="1" width="9.140625"/>
    <col min="1088" max="1088" customWidth="1" width="9.140625"/>
    <col min="1089" max="1089" customWidth="1" width="9.140625"/>
    <col min="1090" max="1090" customWidth="1" width="9.140625"/>
    <col min="1091" max="1091" customWidth="1" width="9.140625"/>
    <col min="1092" max="1092" customWidth="1" width="9.140625"/>
    <col min="1093" max="1093" customWidth="1" width="9.140625"/>
    <col min="1094" max="1094" customWidth="1" width="9.140625"/>
    <col min="1095" max="1095" customWidth="1" width="9.140625"/>
    <col min="1096" max="1096" customWidth="1" width="9.140625"/>
    <col min="1097" max="1097" customWidth="1" width="9.140625"/>
    <col min="1098" max="1098" customWidth="1" width="9.140625"/>
    <col min="1099" max="1099" customWidth="1" width="9.140625"/>
    <col min="1100" max="1100" customWidth="1" width="9.140625"/>
    <col min="1101" max="1101" customWidth="1" width="9.140625"/>
    <col min="1102" max="1102" customWidth="1" width="9.140625"/>
    <col min="1103" max="1103" customWidth="1" width="9.140625"/>
    <col min="1104" max="1104" customWidth="1" width="9.140625"/>
    <col min="1105" max="1105" customWidth="1" width="9.140625"/>
    <col min="1106" max="1106" customWidth="1" width="9.140625"/>
    <col min="1107" max="1107" customWidth="1" width="9.140625"/>
    <col min="1108" max="1108" customWidth="1" width="9.140625"/>
    <col min="1109" max="1109" customWidth="1" width="9.140625"/>
    <col min="1110" max="1110" customWidth="1" width="9.140625"/>
    <col min="1111" max="1111" customWidth="1" width="9.140625"/>
    <col min="1112" max="1112" customWidth="1" width="9.140625"/>
    <col min="1113" max="1113" customWidth="1" width="9.140625"/>
    <col min="1114" max="1114" customWidth="1" width="9.140625"/>
    <col min="1115" max="1115" customWidth="1" width="9.140625"/>
    <col min="1116" max="1116" customWidth="1" width="9.140625"/>
    <col min="1117" max="1117" customWidth="1" width="9.140625"/>
    <col min="1118" max="1118" customWidth="1" width="9.140625"/>
    <col min="1119" max="1119" customWidth="1" width="9.140625"/>
    <col min="1120" max="1120" customWidth="1" width="9.140625"/>
    <col min="1121" max="1121" customWidth="1" width="9.140625"/>
    <col min="1122" max="1122" customWidth="1" width="9.140625"/>
    <col min="1123" max="1123" customWidth="1" width="9.140625"/>
    <col min="1124" max="1124" customWidth="1" width="9.140625"/>
    <col min="1125" max="1125" customWidth="1" width="9.140625"/>
    <col min="1126" max="1126" customWidth="1" width="9.140625"/>
    <col min="1127" max="1127" customWidth="1" width="9.140625"/>
    <col min="1128" max="1128" customWidth="1" width="9.140625"/>
    <col min="1129" max="1129" customWidth="1" width="9.140625"/>
    <col min="1130" max="1130" customWidth="1" width="9.140625"/>
    <col min="1131" max="1131" customWidth="1" width="9.140625"/>
    <col min="1132" max="1132" customWidth="1" width="9.140625"/>
    <col min="1133" max="1133" customWidth="1" width="9.140625"/>
    <col min="1134" max="1134" customWidth="1" width="9.140625"/>
    <col min="1135" max="1135" customWidth="1" width="9.140625"/>
    <col min="1136" max="1136" customWidth="1" width="9.140625"/>
    <col min="1137" max="1137" customWidth="1" width="9.140625"/>
    <col min="1138" max="1138" customWidth="1" width="9.140625"/>
    <col min="1139" max="1139" customWidth="1" width="9.140625"/>
    <col min="1140" max="1140" customWidth="1" width="9.140625"/>
    <col min="1141" max="1141" customWidth="1" width="9.140625"/>
    <col min="1142" max="1142" customWidth="1" width="9.140625"/>
    <col min="1143" max="1143" customWidth="1" width="9.140625"/>
    <col min="1144" max="1144" customWidth="1" width="9.140625"/>
    <col min="1145" max="1145" customWidth="1" width="9.140625"/>
    <col min="1146" max="1146" customWidth="1" width="9.140625"/>
    <col min="1147" max="1147" customWidth="1" width="9.140625"/>
    <col min="1148" max="1148" customWidth="1" width="9.140625"/>
    <col min="1149" max="1149" customWidth="1" width="9.140625"/>
    <col min="1150" max="1150" customWidth="1" width="9.140625"/>
    <col min="1151" max="1151" customWidth="1" width="9.140625"/>
    <col min="1152" max="1152" customWidth="1" width="9.140625"/>
    <col min="1153" max="1153" customWidth="1" width="9.140625"/>
    <col min="1154" max="1154" customWidth="1" width="9.140625"/>
    <col min="1155" max="1155" customWidth="1" width="9.140625"/>
    <col min="1156" max="1156" customWidth="1" width="9.140625"/>
    <col min="1157" max="1157" customWidth="1" width="9.140625"/>
    <col min="1158" max="1158" customWidth="1" width="9.140625"/>
    <col min="1159" max="1159" customWidth="1" width="9.140625"/>
    <col min="1160" max="1160" customWidth="1" width="9.140625"/>
    <col min="1161" max="1161" customWidth="1" width="9.140625"/>
    <col min="1162" max="1162" customWidth="1" width="9.140625"/>
    <col min="1163" max="1163" customWidth="1" width="9.140625"/>
    <col min="1164" max="1164" customWidth="1" width="9.140625"/>
    <col min="1165" max="1165" customWidth="1" width="9.140625"/>
    <col min="1166" max="1166" customWidth="1" width="9.140625"/>
    <col min="1167" max="1167" customWidth="1" width="9.140625"/>
    <col min="1168" max="1168" customWidth="1" width="9.140625"/>
    <col min="1169" max="1169" customWidth="1" width="9.140625"/>
    <col min="1170" max="1170" customWidth="1" width="9.140625"/>
    <col min="1171" max="1171" customWidth="1" width="9.140625"/>
    <col min="1172" max="1172" customWidth="1" width="9.140625"/>
    <col min="1173" max="1173" customWidth="1" width="9.140625"/>
    <col min="1174" max="1174" customWidth="1" width="9.140625"/>
    <col min="1175" max="1175" customWidth="1" width="9.140625"/>
    <col min="1176" max="1176" customWidth="1" width="9.140625"/>
    <col min="1177" max="1177" customWidth="1" width="9.140625"/>
    <col min="1178" max="1178" customWidth="1" width="9.140625"/>
    <col min="1179" max="1179" customWidth="1" width="9.140625"/>
    <col min="1180" max="1180" customWidth="1" width="9.140625"/>
    <col min="1181" max="1181" customWidth="1" width="9.140625"/>
    <col min="1182" max="1182" customWidth="1" width="9.140625"/>
    <col min="1183" max="1183" customWidth="1" width="9.140625"/>
    <col min="1184" max="1184" customWidth="1" width="9.140625"/>
    <col min="1185" max="1185" customWidth="1" width="9.140625"/>
    <col min="1186" max="1186" customWidth="1" width="9.140625"/>
    <col min="1187" max="1187" customWidth="1" width="9.140625"/>
    <col min="1188" max="1188" customWidth="1" width="9.140625"/>
    <col min="1189" max="1189" customWidth="1" width="9.140625"/>
    <col min="1190" max="1190" customWidth="1" width="9.140625"/>
    <col min="1191" max="1191" customWidth="1" width="9.140625"/>
    <col min="1192" max="1192" customWidth="1" width="9.140625"/>
    <col min="1193" max="1193" customWidth="1" width="9.140625"/>
    <col min="1194" max="1194" customWidth="1" width="9.140625"/>
    <col min="1195" max="1195" customWidth="1" width="9.140625"/>
    <col min="1196" max="1196" customWidth="1" width="9.140625"/>
    <col min="1197" max="1197" customWidth="1" width="9.140625"/>
    <col min="1198" max="1198" customWidth="1" width="9.140625"/>
    <col min="1199" max="1199" customWidth="1" width="9.140625"/>
    <col min="1200" max="1200" customWidth="1" width="9.140625"/>
    <col min="1201" max="1201" customWidth="1" width="9.140625"/>
    <col min="1202" max="1202" customWidth="1" width="9.140625"/>
    <col min="1203" max="1203" customWidth="1" width="9.140625"/>
    <col min="1204" max="1204" customWidth="1" width="9.140625"/>
    <col min="1205" max="1205" customWidth="1" width="9.140625"/>
    <col min="1206" max="1206" customWidth="1" width="9.140625"/>
    <col min="1207" max="1207" customWidth="1" width="9.140625"/>
    <col min="1208" max="1208" customWidth="1" width="9.140625"/>
    <col min="1209" max="1209" customWidth="1" width="9.140625"/>
    <col min="1210" max="1210" customWidth="1" width="9.140625"/>
    <col min="1211" max="1211" customWidth="1" width="9.140625"/>
    <col min="1212" max="1212" customWidth="1" width="9.140625"/>
    <col min="1213" max="1213" customWidth="1" width="9.140625"/>
    <col min="1214" max="1214" customWidth="1" width="9.140625"/>
    <col min="1215" max="1215" customWidth="1" width="9.140625"/>
    <col min="1216" max="1216" customWidth="1" width="9.140625"/>
    <col min="1217" max="1217" customWidth="1" width="9.140625"/>
    <col min="1218" max="1218" customWidth="1" width="9.140625"/>
    <col min="1219" max="1219" customWidth="1" width="9.140625"/>
    <col min="1220" max="1220" customWidth="1" width="9.140625"/>
    <col min="1221" max="1221" customWidth="1" width="9.140625"/>
    <col min="1222" max="1222" customWidth="1" width="9.140625"/>
    <col min="1223" max="1223" customWidth="1" width="9.140625"/>
    <col min="1224" max="1224" customWidth="1" width="9.140625"/>
    <col min="1225" max="1225" customWidth="1" width="9.140625"/>
    <col min="1226" max="1226" customWidth="1" width="9.140625"/>
    <col min="1227" max="1227" customWidth="1" width="9.140625"/>
    <col min="1228" max="1228" customWidth="1" width="9.140625"/>
    <col min="1229" max="1229" customWidth="1" width="9.140625"/>
    <col min="1230" max="1230" customWidth="1" width="9.140625"/>
    <col min="1231" max="1231" customWidth="1" width="9.140625"/>
    <col min="1232" max="1232" customWidth="1" width="9.140625"/>
    <col min="1233" max="1233" customWidth="1" width="9.140625"/>
    <col min="1234" max="1234" customWidth="1" width="9.140625"/>
    <col min="1235" max="1235" customWidth="1" width="9.140625"/>
    <col min="1236" max="1236" customWidth="1" width="9.140625"/>
    <col min="1237" max="1237" customWidth="1" width="9.140625"/>
    <col min="1238" max="1238" customWidth="1" width="9.140625"/>
    <col min="1239" max="1239" customWidth="1" width="9.140625"/>
    <col min="1240" max="1240" customWidth="1" width="9.140625"/>
    <col min="1241" max="1241" customWidth="1" width="9.140625"/>
    <col min="1242" max="1242" customWidth="1" width="9.140625"/>
    <col min="1243" max="1243" customWidth="1" width="9.140625"/>
    <col min="1244" max="1244" customWidth="1" width="9.140625"/>
    <col min="1245" max="1245" customWidth="1" width="9.140625"/>
    <col min="1246" max="1246" customWidth="1" width="9.140625"/>
    <col min="1247" max="1247" customWidth="1" width="9.140625"/>
    <col min="1248" max="1248" customWidth="1" width="9.140625"/>
    <col min="1249" max="1249" customWidth="1" width="9.140625"/>
    <col min="1250" max="1250" customWidth="1" width="9.140625"/>
    <col min="1251" max="1251" customWidth="1" width="9.140625"/>
    <col min="1252" max="1252" customWidth="1" width="9.140625"/>
    <col min="1253" max="1253" customWidth="1" width="9.140625"/>
    <col min="1254" max="1254" customWidth="1" width="9.140625"/>
    <col min="1255" max="1255" customWidth="1" width="9.140625"/>
    <col min="1256" max="1256" customWidth="1" width="9.140625"/>
    <col min="1257" max="1257" customWidth="1" width="9.140625"/>
    <col min="1258" max="1258" customWidth="1" width="9.140625"/>
    <col min="1259" max="1259" customWidth="1" width="9.140625"/>
    <col min="1260" max="1260" customWidth="1" width="9.140625"/>
    <col min="1261" max="1261" customWidth="1" width="9.140625"/>
    <col min="1262" max="1262" customWidth="1" width="9.140625"/>
    <col min="1263" max="1263" customWidth="1" width="9.140625"/>
    <col min="1264" max="1264" customWidth="1" width="9.140625"/>
    <col min="1265" max="1265" customWidth="1" width="9.140625"/>
    <col min="1266" max="1266" customWidth="1" width="9.140625"/>
    <col min="1267" max="1267" customWidth="1" width="9.140625"/>
    <col min="1268" max="1268" customWidth="1" width="9.140625"/>
    <col min="1269" max="1269" customWidth="1" width="9.140625"/>
    <col min="1270" max="1270" customWidth="1" width="9.140625"/>
    <col min="1271" max="1271" customWidth="1" width="9.140625"/>
    <col min="1272" max="1272" customWidth="1" width="9.140625"/>
    <col min="1273" max="1273" customWidth="1" width="9.140625"/>
    <col min="1274" max="1274" customWidth="1" width="9.140625"/>
    <col min="1275" max="1275" customWidth="1" width="9.140625"/>
    <col min="1276" max="1276" customWidth="1" width="9.140625"/>
    <col min="1277" max="1277" customWidth="1" width="9.140625"/>
    <col min="1278" max="1278" customWidth="1" width="9.140625"/>
    <col min="1279" max="1279" customWidth="1" width="9.140625"/>
    <col min="1280" max="1280" customWidth="1" width="9.140625"/>
    <col min="1281" max="1281" customWidth="1" width="9.140625"/>
    <col min="1282" max="1282" customWidth="1" width="9.140625"/>
    <col min="1283" max="1283" customWidth="1" width="9.140625"/>
    <col min="1284" max="1284" customWidth="1" width="9.140625"/>
    <col min="1285" max="1285" customWidth="1" width="9.140625"/>
    <col min="1286" max="1286" customWidth="1" width="9.140625"/>
    <col min="1287" max="1287" customWidth="1" width="9.140625"/>
    <col min="1288" max="1288" customWidth="1" width="9.140625"/>
    <col min="1289" max="1289" customWidth="1" width="9.140625"/>
    <col min="1290" max="1290" customWidth="1" width="9.140625"/>
    <col min="1291" max="1291" customWidth="1" width="9.140625"/>
    <col min="1292" max="1292" customWidth="1" width="9.140625"/>
    <col min="1293" max="1293" customWidth="1" width="9.140625"/>
    <col min="1294" max="1294" customWidth="1" width="9.140625"/>
    <col min="1295" max="1295" customWidth="1" width="9.140625"/>
    <col min="1296" max="1296" customWidth="1" width="9.140625"/>
    <col min="1297" max="1297" customWidth="1" width="9.140625"/>
    <col min="1298" max="1298" customWidth="1" width="9.140625"/>
    <col min="1299" max="1299" customWidth="1" width="9.140625"/>
    <col min="1300" max="1300" customWidth="1" width="9.140625"/>
    <col min="1301" max="1301" customWidth="1" width="9.140625"/>
    <col min="1302" max="1302" customWidth="1" width="9.140625"/>
    <col min="1303" max="1303" customWidth="1" width="9.140625"/>
    <col min="1304" max="1304" customWidth="1" width="9.140625"/>
    <col min="1305" max="1305" customWidth="1" width="9.140625"/>
    <col min="1306" max="1306" customWidth="1" width="9.140625"/>
    <col min="1307" max="1307" customWidth="1" width="9.140625"/>
    <col min="1308" max="1308" customWidth="1" width="9.140625"/>
    <col min="1309" max="1309" customWidth="1" width="9.140625"/>
    <col min="1310" max="1310" customWidth="1" width="9.140625"/>
    <col min="1311" max="1311" customWidth="1" width="9.140625"/>
    <col min="1312" max="1312" customWidth="1" width="9.140625"/>
    <col min="1313" max="1313" customWidth="1" width="9.140625"/>
    <col min="1314" max="1314" customWidth="1" width="9.140625"/>
    <col min="1315" max="1315" customWidth="1" width="9.140625"/>
    <col min="1316" max="1316" customWidth="1" width="9.140625"/>
    <col min="1317" max="1317" customWidth="1" width="9.140625"/>
    <col min="1318" max="1318" customWidth="1" width="9.140625"/>
    <col min="1319" max="1319" customWidth="1" width="9.140625"/>
    <col min="1320" max="1320" customWidth="1" width="9.140625"/>
    <col min="1321" max="1321" customWidth="1" width="9.140625"/>
    <col min="1322" max="1322" customWidth="1" width="9.140625"/>
    <col min="1323" max="1323" customWidth="1" width="9.140625"/>
    <col min="1324" max="1324" customWidth="1" width="9.140625"/>
    <col min="1325" max="1325" customWidth="1" width="9.140625"/>
    <col min="1326" max="1326" customWidth="1" width="9.140625"/>
    <col min="1327" max="1327" customWidth="1" width="9.140625"/>
    <col min="1328" max="1328" customWidth="1" width="9.140625"/>
    <col min="1329" max="1329" customWidth="1" width="9.140625"/>
    <col min="1330" max="1330" customWidth="1" width="9.140625"/>
    <col min="1331" max="1331" customWidth="1" width="9.140625"/>
    <col min="1332" max="1332" customWidth="1" width="9.140625"/>
    <col min="1333" max="1333" customWidth="1" width="9.140625"/>
    <col min="1334" max="1334" customWidth="1" width="9.140625"/>
    <col min="1335" max="1335" customWidth="1" width="9.140625"/>
    <col min="1336" max="1336" customWidth="1" width="9.140625"/>
    <col min="1337" max="1337" customWidth="1" width="9.140625"/>
    <col min="1338" max="1338" customWidth="1" width="9.140625"/>
    <col min="1339" max="1339" customWidth="1" width="9.140625"/>
    <col min="1340" max="1340" customWidth="1" width="9.140625"/>
    <col min="1341" max="1341" customWidth="1" width="9.140625"/>
    <col min="1342" max="1342" customWidth="1" width="9.140625"/>
    <col min="1343" max="1343" customWidth="1" width="9.140625"/>
    <col min="1344" max="1344" customWidth="1" width="9.140625"/>
    <col min="1345" max="1345" customWidth="1" width="9.140625"/>
    <col min="1346" max="1346" customWidth="1" width="9.140625"/>
    <col min="1347" max="1347" customWidth="1" width="9.140625"/>
    <col min="1348" max="1348" customWidth="1" width="9.140625"/>
    <col min="1349" max="1349" customWidth="1" width="9.140625"/>
    <col min="1350" max="1350" customWidth="1" width="9.140625"/>
    <col min="1351" max="1351" customWidth="1" width="9.140625"/>
    <col min="1352" max="1352" customWidth="1" width="9.140625"/>
    <col min="1353" max="1353" customWidth="1" width="9.140625"/>
    <col min="1354" max="1354" customWidth="1" width="9.140625"/>
    <col min="1355" max="1355" customWidth="1" width="9.140625"/>
    <col min="1356" max="1356" customWidth="1" width="9.140625"/>
    <col min="1357" max="1357" customWidth="1" width="9.140625"/>
    <col min="1358" max="1358" customWidth="1" width="9.140625"/>
    <col min="1359" max="1359" customWidth="1" width="9.140625"/>
    <col min="1360" max="1360" customWidth="1" width="9.140625"/>
    <col min="1361" max="1361" customWidth="1" width="9.140625"/>
    <col min="1362" max="1362" customWidth="1" width="9.140625"/>
    <col min="1363" max="1363" customWidth="1" width="9.140625"/>
    <col min="1364" max="1364" customWidth="1" width="9.140625"/>
    <col min="1365" max="1365" customWidth="1" width="9.140625"/>
    <col min="1366" max="1366" customWidth="1" width="9.140625"/>
    <col min="1367" max="1367" customWidth="1" width="9.140625"/>
    <col min="1368" max="1368" customWidth="1" width="9.140625"/>
    <col min="1369" max="1369" customWidth="1" width="9.140625"/>
    <col min="1370" max="1370" customWidth="1" width="9.140625"/>
    <col min="1371" max="1371" customWidth="1" width="9.140625"/>
    <col min="1372" max="1372" customWidth="1" width="9.140625"/>
    <col min="1373" max="1373" customWidth="1" width="9.140625"/>
    <col min="1374" max="1374" customWidth="1" width="9.140625"/>
    <col min="1375" max="1375" customWidth="1" width="9.140625"/>
    <col min="1376" max="1376" customWidth="1" width="9.140625"/>
    <col min="1377" max="1377" customWidth="1" width="9.140625"/>
    <col min="1378" max="1378" customWidth="1" width="9.140625"/>
    <col min="1379" max="1379" customWidth="1" width="9.140625"/>
    <col min="1380" max="1380" customWidth="1" width="9.140625"/>
    <col min="1381" max="1381" customWidth="1" width="9.140625"/>
    <col min="1382" max="1382" customWidth="1" width="9.140625"/>
    <col min="1383" max="1383" customWidth="1" width="9.140625"/>
    <col min="1384" max="1384" customWidth="1" width="9.140625"/>
    <col min="1385" max="1385" customWidth="1" width="9.140625"/>
    <col min="1386" max="1386" customWidth="1" width="9.140625"/>
    <col min="1387" max="1387" customWidth="1" width="9.140625"/>
    <col min="1388" max="1388" customWidth="1" width="9.140625"/>
    <col min="1389" max="1389" customWidth="1" width="9.140625"/>
    <col min="1390" max="1390" customWidth="1" width="9.140625"/>
    <col min="1391" max="1391" customWidth="1" width="9.140625"/>
    <col min="1392" max="1392" customWidth="1" width="9.140625"/>
    <col min="1393" max="1393" customWidth="1" width="9.140625"/>
    <col min="1394" max="1394" customWidth="1" width="9.140625"/>
    <col min="1395" max="1395" customWidth="1" width="9.140625"/>
    <col min="1396" max="1396" customWidth="1" width="9.140625"/>
    <col min="1397" max="1397" customWidth="1" width="9.140625"/>
    <col min="1398" max="1398" customWidth="1" width="9.140625"/>
    <col min="1399" max="1399" customWidth="1" width="9.140625"/>
    <col min="1400" max="1400" customWidth="1" width="9.140625"/>
    <col min="1401" max="1401" customWidth="1" width="9.140625"/>
    <col min="1402" max="1402" customWidth="1" width="9.140625"/>
    <col min="1403" max="1403" customWidth="1" width="9.140625"/>
    <col min="1404" max="1404" customWidth="1" width="9.140625"/>
    <col min="1405" max="1405" customWidth="1" width="9.140625"/>
    <col min="1406" max="1406" customWidth="1" width="9.140625"/>
    <col min="1407" max="1407" customWidth="1" width="9.140625"/>
    <col min="1408" max="1408" customWidth="1" width="9.140625"/>
    <col min="1409" max="1409" customWidth="1" width="9.140625"/>
    <col min="1410" max="1410" customWidth="1" width="9.140625"/>
    <col min="1411" max="1411" customWidth="1" width="9.140625"/>
    <col min="1412" max="1412" customWidth="1" width="9.140625"/>
    <col min="1413" max="1413" customWidth="1" width="9.140625"/>
    <col min="1414" max="1414" customWidth="1" width="9.140625"/>
    <col min="1415" max="1415" customWidth="1" width="9.140625"/>
    <col min="1416" max="1416" customWidth="1" width="9.140625"/>
    <col min="1417" max="1417" customWidth="1" width="9.140625"/>
    <col min="1418" max="1418" customWidth="1" width="9.140625"/>
    <col min="1419" max="1419" customWidth="1" width="9.140625"/>
    <col min="1420" max="1420" customWidth="1" width="9.140625"/>
    <col min="1421" max="1421" customWidth="1" width="9.140625"/>
    <col min="1422" max="1422" customWidth="1" width="9.140625"/>
    <col min="1423" max="1423" customWidth="1" width="9.140625"/>
    <col min="1424" max="1424" customWidth="1" width="9.140625"/>
    <col min="1425" max="1425" customWidth="1" width="9.140625"/>
    <col min="1426" max="1426" customWidth="1" width="9.140625"/>
    <col min="1427" max="1427" customWidth="1" width="9.140625"/>
    <col min="1428" max="1428" customWidth="1" width="9.140625"/>
    <col min="1429" max="1429" customWidth="1" width="9.140625"/>
    <col min="1430" max="1430" customWidth="1" width="9.140625"/>
    <col min="1431" max="1431" customWidth="1" width="9.140625"/>
    <col min="1432" max="1432" customWidth="1" width="9.140625"/>
    <col min="1433" max="1433" customWidth="1" width="9.140625"/>
    <col min="1434" max="1434" customWidth="1" width="9.140625"/>
    <col min="1435" max="1435" customWidth="1" width="9.140625"/>
    <col min="1436" max="1436" customWidth="1" width="9.140625"/>
    <col min="1437" max="1437" customWidth="1" width="9.140625"/>
    <col min="1438" max="1438" customWidth="1" width="9.140625"/>
    <col min="1439" max="1439" customWidth="1" width="9.140625"/>
    <col min="1440" max="1440" customWidth="1" width="9.140625"/>
    <col min="1441" max="1441" customWidth="1" width="9.140625"/>
    <col min="1442" max="1442" customWidth="1" width="9.140625"/>
    <col min="1443" max="1443" customWidth="1" width="9.140625"/>
    <col min="1444" max="1444" customWidth="1" width="9.140625"/>
    <col min="1445" max="1445" customWidth="1" width="9.140625"/>
    <col min="1446" max="1446" customWidth="1" width="9.140625"/>
    <col min="1447" max="1447" customWidth="1" width="9.140625"/>
    <col min="1448" max="1448" customWidth="1" width="9.140625"/>
    <col min="1449" max="1449" customWidth="1" width="9.140625"/>
    <col min="1450" max="1450" customWidth="1" width="9.140625"/>
    <col min="1451" max="1451" customWidth="1" width="9.140625"/>
    <col min="1452" max="1452" customWidth="1" width="9.140625"/>
    <col min="1453" max="1453" customWidth="1" width="9.140625"/>
    <col min="1454" max="1454" customWidth="1" width="9.140625"/>
    <col min="1455" max="1455" customWidth="1" width="9.140625"/>
    <col min="1456" max="1456" customWidth="1" width="9.140625"/>
    <col min="1457" max="1457" customWidth="1" width="9.140625"/>
    <col min="1458" max="1458" customWidth="1" width="9.140625"/>
    <col min="1459" max="1459" customWidth="1" width="9.140625"/>
    <col min="1460" max="1460" customWidth="1" width="9.140625"/>
    <col min="1461" max="1461" customWidth="1" width="9.140625"/>
    <col min="1462" max="1462" customWidth="1" width="9.140625"/>
    <col min="1463" max="1463" customWidth="1" width="9.140625"/>
    <col min="1464" max="1464" customWidth="1" width="9.140625"/>
    <col min="1465" max="1465" customWidth="1" width="9.140625"/>
    <col min="1466" max="1466" customWidth="1" width="9.140625"/>
    <col min="1467" max="1467" customWidth="1" width="9.140625"/>
    <col min="1468" max="1468" customWidth="1" width="9.140625"/>
    <col min="1469" max="1469" customWidth="1" width="9.140625"/>
    <col min="1470" max="1470" customWidth="1" width="9.140625"/>
    <col min="1471" max="1471" customWidth="1" width="9.140625"/>
    <col min="1472" max="1472" customWidth="1" width="9.140625"/>
    <col min="1473" max="1473" customWidth="1" width="9.140625"/>
    <col min="1474" max="1474" customWidth="1" width="9.140625"/>
    <col min="1475" max="1475" customWidth="1" width="9.140625"/>
    <col min="1476" max="1476" customWidth="1" width="9.140625"/>
    <col min="1477" max="1477" customWidth="1" width="9.140625"/>
    <col min="1478" max="1478" customWidth="1" width="9.140625"/>
    <col min="1479" max="1479" customWidth="1" width="9.140625"/>
    <col min="1480" max="1480" customWidth="1" width="9.140625"/>
    <col min="1481" max="1481" customWidth="1" width="9.140625"/>
    <col min="1482" max="1482" customWidth="1" width="9.140625"/>
    <col min="1483" max="1483" customWidth="1" width="9.140625"/>
    <col min="1484" max="1484" customWidth="1" width="9.140625"/>
    <col min="1485" max="1485" customWidth="1" width="9.140625"/>
    <col min="1486" max="1486" customWidth="1" width="9.140625"/>
    <col min="1487" max="1487" customWidth="1" width="9.140625"/>
    <col min="1488" max="1488" customWidth="1" width="9.140625"/>
    <col min="1489" max="1489" customWidth="1" width="9.140625"/>
    <col min="1490" max="1490" customWidth="1" width="9.140625"/>
    <col min="1491" max="1491" customWidth="1" width="9.140625"/>
    <col min="1492" max="1492" customWidth="1" width="9.140625"/>
    <col min="1493" max="1493" customWidth="1" width="9.140625"/>
    <col min="1494" max="1494" customWidth="1" width="9.140625"/>
    <col min="1495" max="1495" customWidth="1" width="9.140625"/>
    <col min="1496" max="1496" customWidth="1" width="9.140625"/>
    <col min="1497" max="1497" customWidth="1" width="9.140625"/>
    <col min="1498" max="1498" customWidth="1" width="9.140625"/>
    <col min="1499" max="1499" customWidth="1" width="9.140625"/>
    <col min="1500" max="1500" customWidth="1" width="9.140625"/>
    <col min="1501" max="1501" customWidth="1" width="9.140625"/>
    <col min="1502" max="1502" customWidth="1" width="9.140625"/>
    <col min="1503" max="1503" customWidth="1" width="9.140625"/>
    <col min="1504" max="1504" customWidth="1" width="9.140625"/>
    <col min="1505" max="1505" customWidth="1" width="9.140625"/>
    <col min="1506" max="1506" customWidth="1" width="9.140625"/>
    <col min="1507" max="1507" customWidth="1" width="9.140625"/>
    <col min="1508" max="1508" customWidth="1" width="9.140625"/>
    <col min="1509" max="1509" customWidth="1" width="9.140625"/>
    <col min="1510" max="1510" customWidth="1" width="9.140625"/>
    <col min="1511" max="1511" customWidth="1" width="9.140625"/>
    <col min="1512" max="1512" customWidth="1" width="9.140625"/>
    <col min="1513" max="1513" customWidth="1" width="9.140625"/>
    <col min="1514" max="1514" customWidth="1" width="9.140625"/>
    <col min="1515" max="1515" customWidth="1" width="9.140625"/>
    <col min="1516" max="1516" customWidth="1" width="9.140625"/>
    <col min="1517" max="1517" customWidth="1" width="9.140625"/>
    <col min="1518" max="1518" customWidth="1" width="9.140625"/>
    <col min="1519" max="1519" customWidth="1" width="9.140625"/>
    <col min="1520" max="1520" customWidth="1" width="9.140625"/>
    <col min="1521" max="1521" customWidth="1" width="9.140625"/>
    <col min="1522" max="1522" customWidth="1" width="9.140625"/>
    <col min="1523" max="1523" customWidth="1" width="9.140625"/>
    <col min="1524" max="1524" customWidth="1" width="9.140625"/>
    <col min="1525" max="1525" customWidth="1" width="9.140625"/>
    <col min="1526" max="1526" customWidth="1" width="9.140625"/>
    <col min="1527" max="1527" customWidth="1" width="9.140625"/>
    <col min="1528" max="1528" customWidth="1" width="9.140625"/>
    <col min="1529" max="1529" customWidth="1" width="9.140625"/>
    <col min="1530" max="1530" customWidth="1" width="9.140625"/>
    <col min="1531" max="1531" customWidth="1" width="9.140625"/>
    <col min="1532" max="1532" customWidth="1" width="9.140625"/>
    <col min="1533" max="1533" customWidth="1" width="9.140625"/>
    <col min="1534" max="1534" customWidth="1" width="9.140625"/>
    <col min="1535" max="1535" customWidth="1" width="9.140625"/>
    <col min="1536" max="1536" customWidth="1" width="9.140625"/>
    <col min="1537" max="1537" customWidth="1" width="9.140625"/>
    <col min="1538" max="1538" customWidth="1" width="9.140625"/>
    <col min="1539" max="1539" customWidth="1" width="9.140625"/>
    <col min="1540" max="1540" customWidth="1" width="9.140625"/>
    <col min="1541" max="1541" customWidth="1" width="9.140625"/>
    <col min="1542" max="1542" customWidth="1" width="9.140625"/>
    <col min="1543" max="1543" customWidth="1" width="9.140625"/>
    <col min="1544" max="1544" customWidth="1" width="9.140625"/>
    <col min="1545" max="1545" customWidth="1" width="9.140625"/>
    <col min="1546" max="1546" customWidth="1" width="9.140625"/>
    <col min="1547" max="1547" customWidth="1" width="9.140625"/>
    <col min="1548" max="1548" customWidth="1" width="9.140625"/>
    <col min="1549" max="1549" customWidth="1" width="9.140625"/>
    <col min="1550" max="1550" customWidth="1" width="9.140625"/>
    <col min="1551" max="1551" customWidth="1" width="9.140625"/>
    <col min="1552" max="1552" customWidth="1" width="9.140625"/>
    <col min="1553" max="1553" customWidth="1" width="9.140625"/>
    <col min="1554" max="1554" customWidth="1" width="9.140625"/>
    <col min="1555" max="1555" customWidth="1" width="9.140625"/>
    <col min="1556" max="1556" customWidth="1" width="9.140625"/>
    <col min="1557" max="1557" customWidth="1" width="9.140625"/>
    <col min="1558" max="1558" customWidth="1" width="9.140625"/>
    <col min="1559" max="1559" customWidth="1" width="9.140625"/>
    <col min="1560" max="1560" customWidth="1" width="9.140625"/>
    <col min="1561" max="1561" customWidth="1" width="9.140625"/>
    <col min="1562" max="1562" customWidth="1" width="9.140625"/>
    <col min="1563" max="1563" customWidth="1" width="9.140625"/>
    <col min="1564" max="1564" customWidth="1" width="9.140625"/>
    <col min="1565" max="1565" customWidth="1" width="9.140625"/>
    <col min="1566" max="1566" customWidth="1" width="9.140625"/>
    <col min="1567" max="1567" customWidth="1" width="9.140625"/>
    <col min="1568" max="1568" customWidth="1" width="9.140625"/>
    <col min="1569" max="1569" customWidth="1" width="9.140625"/>
    <col min="1570" max="1570" customWidth="1" width="9.140625"/>
    <col min="1571" max="1571" customWidth="1" width="9.140625"/>
    <col min="1572" max="1572" customWidth="1" width="9.140625"/>
    <col min="1573" max="1573" customWidth="1" width="9.140625"/>
    <col min="1574" max="1574" customWidth="1" width="9.140625"/>
    <col min="1575" max="1575" customWidth="1" width="9.140625"/>
    <col min="1576" max="1576" customWidth="1" width="9.140625"/>
    <col min="1577" max="1577" customWidth="1" width="9.140625"/>
    <col min="1578" max="1578" customWidth="1" width="9.140625"/>
    <col min="1579" max="1579" customWidth="1" width="9.140625"/>
    <col min="1580" max="1580" customWidth="1" width="9.140625"/>
    <col min="1581" max="1581" customWidth="1" width="9.140625"/>
    <col min="1582" max="1582" customWidth="1" width="9.140625"/>
    <col min="1583" max="1583" customWidth="1" width="9.140625"/>
    <col min="1584" max="1584" customWidth="1" width="9.140625"/>
    <col min="1585" max="1585" customWidth="1" width="9.140625"/>
    <col min="1586" max="1586" customWidth="1" width="9.140625"/>
    <col min="1587" max="1587" customWidth="1" width="9.140625"/>
    <col min="1588" max="1588" customWidth="1" width="9.140625"/>
    <col min="1589" max="1589" customWidth="1" width="9.140625"/>
    <col min="1590" max="1590" customWidth="1" width="9.140625"/>
    <col min="1591" max="1591" customWidth="1" width="9.140625"/>
    <col min="1592" max="1592" customWidth="1" width="9.140625"/>
    <col min="1593" max="1593" customWidth="1" width="9.140625"/>
    <col min="1594" max="1594" customWidth="1" width="9.140625"/>
    <col min="1595" max="1595" customWidth="1" width="9.140625"/>
    <col min="1596" max="1596" customWidth="1" width="9.140625"/>
    <col min="1597" max="1597" customWidth="1" width="9.140625"/>
    <col min="1598" max="1598" customWidth="1" width="9.140625"/>
    <col min="1599" max="1599" customWidth="1" width="9.140625"/>
    <col min="1600" max="1600" customWidth="1" width="9.140625"/>
    <col min="1601" max="1601" customWidth="1" width="9.140625"/>
    <col min="1602" max="1602" customWidth="1" width="9.140625"/>
    <col min="1603" max="1603" customWidth="1" width="9.140625"/>
    <col min="1604" max="1604" customWidth="1" width="9.140625"/>
    <col min="1605" max="1605" customWidth="1" width="9.140625"/>
    <col min="1606" max="1606" customWidth="1" width="9.140625"/>
    <col min="1607" max="1607" customWidth="1" width="9.140625"/>
    <col min="1608" max="1608" customWidth="1" width="9.140625"/>
    <col min="1609" max="1609" customWidth="1" width="9.140625"/>
    <col min="1610" max="1610" customWidth="1" width="9.140625"/>
    <col min="1611" max="1611" customWidth="1" width="9.140625"/>
    <col min="1612" max="1612" customWidth="1" width="9.140625"/>
    <col min="1613" max="1613" customWidth="1" width="9.140625"/>
    <col min="1614" max="1614" customWidth="1" width="9.140625"/>
    <col min="1615" max="1615" customWidth="1" width="9.140625"/>
    <col min="1616" max="1616" customWidth="1" width="9.140625"/>
    <col min="1617" max="1617" customWidth="1" width="9.140625"/>
    <col min="1618" max="1618" customWidth="1" width="9.140625"/>
    <col min="1619" max="1619" customWidth="1" width="9.140625"/>
    <col min="1620" max="1620" customWidth="1" width="9.140625"/>
    <col min="1621" max="1621" customWidth="1" width="9.140625"/>
    <col min="1622" max="1622" customWidth="1" width="9.140625"/>
    <col min="1623" max="1623" customWidth="1" width="9.140625"/>
    <col min="1624" max="1624" customWidth="1" width="9.140625"/>
    <col min="1625" max="1625" customWidth="1" width="9.140625"/>
    <col min="1626" max="1626" customWidth="1" width="9.140625"/>
    <col min="1627" max="1627" customWidth="1" width="9.140625"/>
    <col min="1628" max="1628" customWidth="1" width="9.140625"/>
    <col min="1629" max="1629" customWidth="1" width="9.140625"/>
    <col min="1630" max="1630" customWidth="1" width="9.140625"/>
    <col min="1631" max="1631" customWidth="1" width="9.140625"/>
    <col min="1632" max="1632" customWidth="1" width="9.140625"/>
    <col min="1633" max="1633" customWidth="1" width="9.140625"/>
    <col min="1634" max="1634" customWidth="1" width="9.140625"/>
    <col min="1635" max="1635" customWidth="1" width="9.140625"/>
    <col min="1636" max="1636" customWidth="1" width="9.140625"/>
    <col min="1637" max="1637" customWidth="1" width="9.140625"/>
    <col min="1638" max="1638" customWidth="1" width="9.140625"/>
    <col min="1639" max="1639" customWidth="1" width="9.140625"/>
    <col min="1640" max="1640" customWidth="1" width="9.140625"/>
    <col min="1641" max="1641" customWidth="1" width="9.140625"/>
    <col min="1642" max="1642" customWidth="1" width="9.140625"/>
    <col min="1643" max="1643" customWidth="1" width="9.140625"/>
    <col min="1644" max="1644" customWidth="1" width="9.140625"/>
    <col min="1645" max="1645" customWidth="1" width="9.140625"/>
    <col min="1646" max="1646" customWidth="1" width="9.140625"/>
    <col min="1647" max="1647" customWidth="1" width="9.140625"/>
    <col min="1648" max="1648" customWidth="1" width="9.140625"/>
    <col min="1649" max="1649" customWidth="1" width="9.140625"/>
    <col min="1650" max="1650" customWidth="1" width="9.140625"/>
    <col min="1651" max="1651" customWidth="1" width="9.140625"/>
    <col min="1652" max="1652" customWidth="1" width="9.140625"/>
    <col min="1653" max="1653" customWidth="1" width="9.140625"/>
    <col min="1654" max="1654" customWidth="1" width="9.140625"/>
    <col min="1655" max="1655" customWidth="1" width="9.140625"/>
    <col min="1656" max="1656" customWidth="1" width="9.140625"/>
    <col min="1657" max="1657" customWidth="1" width="9.140625"/>
    <col min="1658" max="1658" customWidth="1" width="9.140625"/>
    <col min="1659" max="1659" customWidth="1" width="9.140625"/>
    <col min="1660" max="1660" customWidth="1" width="9.140625"/>
    <col min="1661" max="1661" customWidth="1" width="9.140625"/>
    <col min="1662" max="1662" customWidth="1" width="9.140625"/>
    <col min="1663" max="1663" customWidth="1" width="9.140625"/>
    <col min="1664" max="1664" customWidth="1" width="9.140625"/>
    <col min="1665" max="1665" customWidth="1" width="9.140625"/>
    <col min="1666" max="1666" customWidth="1" width="9.140625"/>
    <col min="1667" max="1667" customWidth="1" width="9.140625"/>
    <col min="1668" max="1668" customWidth="1" width="9.140625"/>
    <col min="1669" max="1669" customWidth="1" width="9.140625"/>
    <col min="1670" max="1670" customWidth="1" width="9.140625"/>
    <col min="1671" max="1671" customWidth="1" width="9.140625"/>
    <col min="1672" max="1672" customWidth="1" width="9.140625"/>
    <col min="1673" max="1673" customWidth="1" width="9.140625"/>
    <col min="1674" max="1674" customWidth="1" width="9.140625"/>
    <col min="1675" max="1675" customWidth="1" width="9.140625"/>
    <col min="1676" max="1676" customWidth="1" width="9.140625"/>
    <col min="1677" max="1677" customWidth="1" width="9.140625"/>
    <col min="1678" max="1678" customWidth="1" width="9.140625"/>
    <col min="1679" max="1679" customWidth="1" width="9.140625"/>
    <col min="1680" max="1680" customWidth="1" width="9.140625"/>
    <col min="1681" max="1681" customWidth="1" width="9.140625"/>
    <col min="1682" max="1682" customWidth="1" width="9.140625"/>
    <col min="1683" max="1683" customWidth="1" width="9.140625"/>
    <col min="1684" max="1684" customWidth="1" width="9.140625"/>
    <col min="1685" max="1685" customWidth="1" width="9.140625"/>
    <col min="1686" max="1686" customWidth="1" width="9.140625"/>
    <col min="1687" max="1687" customWidth="1" width="9.140625"/>
    <col min="1688" max="1688" customWidth="1" width="9.140625"/>
    <col min="1689" max="1689" customWidth="1" width="9.140625"/>
    <col min="1690" max="1690" customWidth="1" width="9.140625"/>
    <col min="1691" max="1691" customWidth="1" width="9.140625"/>
    <col min="1692" max="1692" customWidth="1" width="9.140625"/>
    <col min="1693" max="1693" customWidth="1" width="9.140625"/>
    <col min="1694" max="1694" customWidth="1" width="9.140625"/>
    <col min="1695" max="1695" customWidth="1" width="9.140625"/>
    <col min="1696" max="1696" customWidth="1" width="9.140625"/>
    <col min="1697" max="1697" customWidth="1" width="9.140625"/>
    <col min="1698" max="1698" customWidth="1" width="9.140625"/>
    <col min="1699" max="1699" customWidth="1" width="9.140625"/>
    <col min="1700" max="1700" customWidth="1" width="9.140625"/>
    <col min="1701" max="1701" customWidth="1" width="9.140625"/>
    <col min="1702" max="1702" customWidth="1" width="9.140625"/>
    <col min="1703" max="1703" customWidth="1" width="9.140625"/>
    <col min="1704" max="1704" customWidth="1" width="9.140625"/>
    <col min="1705" max="1705" customWidth="1" width="9.140625"/>
    <col min="1706" max="1706" customWidth="1" width="9.140625"/>
    <col min="1707" max="1707" customWidth="1" width="9.140625"/>
    <col min="1708" max="1708" customWidth="1" width="9.140625"/>
    <col min="1709" max="1709" customWidth="1" width="9.140625"/>
    <col min="1710" max="1710" customWidth="1" width="9.140625"/>
    <col min="1711" max="1711" customWidth="1" width="9.140625"/>
    <col min="1712" max="1712" customWidth="1" width="9.140625"/>
    <col min="1713" max="1713" customWidth="1" width="9.140625"/>
    <col min="1714" max="1714" customWidth="1" width="9.140625"/>
    <col min="1715" max="1715" customWidth="1" width="9.140625"/>
    <col min="1716" max="1716" customWidth="1" width="9.140625"/>
    <col min="1717" max="1717" customWidth="1" width="9.140625"/>
    <col min="1718" max="1718" customWidth="1" width="9.140625"/>
    <col min="1719" max="1719" customWidth="1" width="9.140625"/>
    <col min="1720" max="1720" customWidth="1" width="9.140625"/>
    <col min="1721" max="1721" customWidth="1" width="9.140625"/>
    <col min="1722" max="1722" customWidth="1" width="9.140625"/>
    <col min="1723" max="1723" customWidth="1" width="9.140625"/>
    <col min="1724" max="1724" customWidth="1" width="9.140625"/>
    <col min="1725" max="1725" customWidth="1" width="9.140625"/>
    <col min="1726" max="1726" customWidth="1" width="9.140625"/>
    <col min="1727" max="1727" customWidth="1" width="9.140625"/>
    <col min="1728" max="1728" customWidth="1" width="9.140625"/>
    <col min="1729" max="1729" customWidth="1" width="9.140625"/>
    <col min="1730" max="1730" customWidth="1" width="9.140625"/>
    <col min="1731" max="1731" customWidth="1" width="9.140625"/>
    <col min="1732" max="1732" customWidth="1" width="9.140625"/>
    <col min="1733" max="1733" customWidth="1" width="9.140625"/>
    <col min="1734" max="1734" customWidth="1" width="9.140625"/>
    <col min="1735" max="1735" customWidth="1" width="9.140625"/>
    <col min="1736" max="1736" customWidth="1" width="9.140625"/>
    <col min="1737" max="1737" customWidth="1" width="9.140625"/>
    <col min="1738" max="1738" customWidth="1" width="9.140625"/>
    <col min="1739" max="1739" customWidth="1" width="9.140625"/>
    <col min="1740" max="1740" customWidth="1" width="9.140625"/>
    <col min="1741" max="1741" customWidth="1" width="9.140625"/>
    <col min="1742" max="1742" customWidth="1" width="9.140625"/>
    <col min="1743" max="1743" customWidth="1" width="9.140625"/>
    <col min="1744" max="1744" customWidth="1" width="9.140625"/>
    <col min="1745" max="1745" customWidth="1" width="9.140625"/>
    <col min="1746" max="1746" customWidth="1" width="9.140625"/>
    <col min="1747" max="1747" customWidth="1" width="9.140625"/>
    <col min="1748" max="1748" customWidth="1" width="9.140625"/>
    <col min="1749" max="1749" customWidth="1" width="9.140625"/>
    <col min="1750" max="1750" customWidth="1" width="9.140625"/>
    <col min="1751" max="1751" customWidth="1" width="9.140625"/>
    <col min="1752" max="1752" customWidth="1" width="9.140625"/>
    <col min="1753" max="1753" customWidth="1" width="9.140625"/>
    <col min="1754" max="1754" customWidth="1" width="9.140625"/>
    <col min="1755" max="1755" customWidth="1" width="9.140625"/>
    <col min="1756" max="1756" customWidth="1" width="9.140625"/>
    <col min="1757" max="1757" customWidth="1" width="9.140625"/>
    <col min="1758" max="1758" customWidth="1" width="9.140625"/>
    <col min="1759" max="1759" customWidth="1" width="9.140625"/>
    <col min="1760" max="1760" customWidth="1" width="9.140625"/>
    <col min="1761" max="1761" customWidth="1" width="9.140625"/>
    <col min="1762" max="1762" customWidth="1" width="9.140625"/>
    <col min="1763" max="1763" customWidth="1" width="9.140625"/>
    <col min="1764" max="1764" customWidth="1" width="9.140625"/>
    <col min="1765" max="1765" customWidth="1" width="9.140625"/>
    <col min="1766" max="1766" customWidth="1" width="9.140625"/>
    <col min="1767" max="1767" customWidth="1" width="9.140625"/>
    <col min="1768" max="1768" customWidth="1" width="9.140625"/>
    <col min="1769" max="1769" customWidth="1" width="9.140625"/>
    <col min="1770" max="1770" customWidth="1" width="9.140625"/>
    <col min="1771" max="1771" customWidth="1" width="9.140625"/>
    <col min="1772" max="1772" customWidth="1" width="9.140625"/>
    <col min="1773" max="1773" customWidth="1" width="9.140625"/>
    <col min="1774" max="1774" customWidth="1" width="9.140625"/>
    <col min="1775" max="1775" customWidth="1" width="9.140625"/>
    <col min="1776" max="1776" customWidth="1" width="9.140625"/>
    <col min="1777" max="1777" customWidth="1" width="9.140625"/>
    <col min="1778" max="1778" customWidth="1" width="9.140625"/>
    <col min="1779" max="1779" customWidth="1" width="9.140625"/>
    <col min="1780" max="1780" customWidth="1" width="9.140625"/>
    <col min="1781" max="1781" customWidth="1" width="9.140625"/>
    <col min="1782" max="1782" customWidth="1" width="9.140625"/>
    <col min="1783" max="1783" customWidth="1" width="9.140625"/>
    <col min="1784" max="1784" customWidth="1" width="9.140625"/>
    <col min="1785" max="1785" customWidth="1" width="9.140625"/>
    <col min="1786" max="1786" customWidth="1" width="9.140625"/>
    <col min="1787" max="1787" customWidth="1" width="9.140625"/>
    <col min="1788" max="1788" customWidth="1" width="9.140625"/>
    <col min="1789" max="1789" customWidth="1" width="9.140625"/>
    <col min="1790" max="1790" customWidth="1" width="9.140625"/>
    <col min="1791" max="1791" customWidth="1" width="9.140625"/>
    <col min="1792" max="1792" customWidth="1" width="9.140625"/>
    <col min="1793" max="1793" customWidth="1" width="9.140625"/>
    <col min="1794" max="1794" customWidth="1" width="9.140625"/>
    <col min="1795" max="1795" customWidth="1" width="9.140625"/>
    <col min="1796" max="1796" customWidth="1" width="9.140625"/>
    <col min="1797" max="1797" customWidth="1" width="9.140625"/>
    <col min="1798" max="1798" customWidth="1" width="9.140625"/>
    <col min="1799" max="1799" customWidth="1" width="9.140625"/>
    <col min="1800" max="1800" customWidth="1" width="9.140625"/>
    <col min="1801" max="1801" customWidth="1" width="9.140625"/>
    <col min="1802" max="1802" customWidth="1" width="9.140625"/>
    <col min="1803" max="1803" customWidth="1" width="9.140625"/>
    <col min="1804" max="1804" customWidth="1" width="9.140625"/>
    <col min="1805" max="1805" customWidth="1" width="9.140625"/>
    <col min="1806" max="1806" customWidth="1" width="9.140625"/>
    <col min="1807" max="1807" customWidth="1" width="9.140625"/>
    <col min="1808" max="1808" customWidth="1" width="9.140625"/>
    <col min="1809" max="1809" customWidth="1" width="9.140625"/>
    <col min="1810" max="1810" customWidth="1" width="9.140625"/>
    <col min="1811" max="1811" customWidth="1" width="9.140625"/>
    <col min="1812" max="1812" customWidth="1" width="9.140625"/>
    <col min="1813" max="1813" customWidth="1" width="9.140625"/>
    <col min="1814" max="1814" customWidth="1" width="9.140625"/>
    <col min="1815" max="1815" customWidth="1" width="9.140625"/>
    <col min="1816" max="1816" customWidth="1" width="9.140625"/>
    <col min="1817" max="1817" customWidth="1" width="9.140625"/>
    <col min="1818" max="1818" customWidth="1" width="9.140625"/>
    <col min="1819" max="1819" customWidth="1" width="9.140625"/>
    <col min="1820" max="1820" customWidth="1" width="9.140625"/>
    <col min="1821" max="1821" customWidth="1" width="9.140625"/>
    <col min="1822" max="1822" customWidth="1" width="9.140625"/>
    <col min="1823" max="1823" customWidth="1" width="9.140625"/>
    <col min="1824" max="1824" customWidth="1" width="9.140625"/>
    <col min="1825" max="1825" customWidth="1" width="9.140625"/>
    <col min="1826" max="1826" customWidth="1" width="9.140625"/>
    <col min="1827" max="1827" customWidth="1" width="9.140625"/>
    <col min="1828" max="1828" customWidth="1" width="9.140625"/>
    <col min="1829" max="1829" customWidth="1" width="9.140625"/>
    <col min="1830" max="1830" customWidth="1" width="9.140625"/>
    <col min="1831" max="1831" customWidth="1" width="9.140625"/>
    <col min="1832" max="1832" customWidth="1" width="9.140625"/>
    <col min="1833" max="1833" customWidth="1" width="9.140625"/>
    <col min="1834" max="1834" customWidth="1" width="9.140625"/>
    <col min="1835" max="1835" customWidth="1" width="9.140625"/>
    <col min="1836" max="1836" customWidth="1" width="9.140625"/>
    <col min="1837" max="1837" customWidth="1" width="9.140625"/>
    <col min="1838" max="1838" customWidth="1" width="9.140625"/>
    <col min="1839" max="1839" customWidth="1" width="9.140625"/>
    <col min="1840" max="1840" customWidth="1" width="9.140625"/>
    <col min="1841" max="1841" customWidth="1" width="9.140625"/>
    <col min="1842" max="1842" customWidth="1" width="9.140625"/>
    <col min="1843" max="1843" customWidth="1" width="9.140625"/>
    <col min="1844" max="1844" customWidth="1" width="9.140625"/>
    <col min="1845" max="1845" customWidth="1" width="9.140625"/>
    <col min="1846" max="1846" customWidth="1" width="9.140625"/>
    <col min="1847" max="1847" customWidth="1" width="9.140625"/>
    <col min="1848" max="1848" customWidth="1" width="9.140625"/>
    <col min="1849" max="1849" customWidth="1" width="9.140625"/>
    <col min="1850" max="1850" customWidth="1" width="9.140625"/>
    <col min="1851" max="1851" customWidth="1" width="9.140625"/>
    <col min="1852" max="1852" customWidth="1" width="9.140625"/>
    <col min="1853" max="1853" customWidth="1" width="9.140625"/>
    <col min="1854" max="1854" customWidth="1" width="9.140625"/>
    <col min="1855" max="1855" customWidth="1" width="9.140625"/>
    <col min="1856" max="1856" customWidth="1" width="9.140625"/>
    <col min="1857" max="1857" customWidth="1" width="9.140625"/>
    <col min="1858" max="1858" customWidth="1" width="9.140625"/>
    <col min="1859" max="1859" customWidth="1" width="9.140625"/>
    <col min="1860" max="1860" customWidth="1" width="9.140625"/>
    <col min="1861" max="1861" customWidth="1" width="9.140625"/>
    <col min="1862" max="1862" customWidth="1" width="9.140625"/>
    <col min="1863" max="1863" customWidth="1" width="9.140625"/>
    <col min="1864" max="1864" customWidth="1" width="9.140625"/>
    <col min="1865" max="1865" customWidth="1" width="9.140625"/>
    <col min="1866" max="1866" customWidth="1" width="9.140625"/>
    <col min="1867" max="1867" customWidth="1" width="9.140625"/>
    <col min="1868" max="1868" customWidth="1" width="9.140625"/>
    <col min="1869" max="1869" customWidth="1" width="9.140625"/>
    <col min="1870" max="1870" customWidth="1" width="9.140625"/>
    <col min="1871" max="1871" customWidth="1" width="9.140625"/>
    <col min="1872" max="1872" customWidth="1" width="9.140625"/>
    <col min="1873" max="1873" customWidth="1" width="9.140625"/>
    <col min="1874" max="1874" customWidth="1" width="9.140625"/>
    <col min="1875" max="1875" customWidth="1" width="9.140625"/>
    <col min="1876" max="1876" customWidth="1" width="9.140625"/>
    <col min="1877" max="1877" customWidth="1" width="9.140625"/>
    <col min="1878" max="1878" customWidth="1" width="9.140625"/>
    <col min="1879" max="1879" customWidth="1" width="9.140625"/>
    <col min="1880" max="1880" customWidth="1" width="9.140625"/>
    <col min="1881" max="1881" customWidth="1" width="9.140625"/>
    <col min="1882" max="1882" customWidth="1" width="9.140625"/>
    <col min="1883" max="1883" customWidth="1" width="9.140625"/>
    <col min="1884" max="1884" customWidth="1" width="9.140625"/>
    <col min="1885" max="1885" customWidth="1" width="9.140625"/>
    <col min="1886" max="1886" customWidth="1" width="9.140625"/>
    <col min="1887" max="1887" customWidth="1" width="9.140625"/>
    <col min="1888" max="1888" customWidth="1" width="9.140625"/>
    <col min="1889" max="1889" customWidth="1" width="9.140625"/>
    <col min="1890" max="1890" customWidth="1" width="9.140625"/>
    <col min="1891" max="1891" customWidth="1" width="9.140625"/>
    <col min="1892" max="1892" customWidth="1" width="9.140625"/>
    <col min="1893" max="1893" customWidth="1" width="9.140625"/>
    <col min="1894" max="1894" customWidth="1" width="9.140625"/>
    <col min="1895" max="1895" customWidth="1" width="9.140625"/>
    <col min="1896" max="1896" customWidth="1" width="9.140625"/>
    <col min="1897" max="1897" customWidth="1" width="9.140625"/>
    <col min="1898" max="1898" customWidth="1" width="9.140625"/>
    <col min="1899" max="1899" customWidth="1" width="9.140625"/>
    <col min="1900" max="1900" customWidth="1" width="9.140625"/>
    <col min="1901" max="1901" customWidth="1" width="9.140625"/>
    <col min="1902" max="1902" customWidth="1" width="9.140625"/>
    <col min="1903" max="1903" customWidth="1" width="9.140625"/>
    <col min="1904" max="1904" customWidth="1" width="9.140625"/>
    <col min="1905" max="1905" customWidth="1" width="9.140625"/>
    <col min="1906" max="1906" customWidth="1" width="9.140625"/>
    <col min="1907" max="1907" customWidth="1" width="9.140625"/>
    <col min="1908" max="1908" customWidth="1" width="9.140625"/>
    <col min="1909" max="1909" customWidth="1" width="9.140625"/>
    <col min="1910" max="1910" customWidth="1" width="9.140625"/>
    <col min="1911" max="1911" customWidth="1" width="9.140625"/>
    <col min="1912" max="1912" customWidth="1" width="9.140625"/>
    <col min="1913" max="1913" customWidth="1" width="9.140625"/>
    <col min="1914" max="1914" customWidth="1" width="9.140625"/>
    <col min="1915" max="1915" customWidth="1" width="9.140625"/>
    <col min="1916" max="1916" customWidth="1" width="9.140625"/>
    <col min="1917" max="1917" customWidth="1" width="9.140625"/>
    <col min="1918" max="1918" customWidth="1" width="9.140625"/>
    <col min="1919" max="1919" customWidth="1" width="9.140625"/>
    <col min="1920" max="1920" customWidth="1" width="9.140625"/>
    <col min="1921" max="1921" customWidth="1" width="9.140625"/>
    <col min="1922" max="1922" customWidth="1" width="9.140625"/>
    <col min="1923" max="1923" customWidth="1" width="9.140625"/>
    <col min="1924" max="1924" customWidth="1" width="9.140625"/>
    <col min="1925" max="1925" customWidth="1" width="9.140625"/>
    <col min="1926" max="1926" customWidth="1" width="9.140625"/>
    <col min="1927" max="1927" customWidth="1" width="9.140625"/>
    <col min="1928" max="1928" customWidth="1" width="9.140625"/>
    <col min="1929" max="1929" customWidth="1" width="9.140625"/>
    <col min="1930" max="1930" customWidth="1" width="9.140625"/>
    <col min="1931" max="1931" customWidth="1" width="9.140625"/>
    <col min="1932" max="1932" customWidth="1" width="9.140625"/>
    <col min="1933" max="1933" customWidth="1" width="9.140625"/>
    <col min="1934" max="1934" customWidth="1" width="9.140625"/>
    <col min="1935" max="1935" customWidth="1" width="9.140625"/>
    <col min="1936" max="1936" customWidth="1" width="9.140625"/>
    <col min="1937" max="1937" customWidth="1" width="9.140625"/>
    <col min="1938" max="1938" customWidth="1" width="9.140625"/>
    <col min="1939" max="1939" customWidth="1" width="9.140625"/>
    <col min="1940" max="1940" customWidth="1" width="9.140625"/>
    <col min="1941" max="1941" customWidth="1" width="9.140625"/>
    <col min="1942" max="1942" customWidth="1" width="9.140625"/>
    <col min="1943" max="1943" customWidth="1" width="9.140625"/>
    <col min="1944" max="1944" customWidth="1" width="9.140625"/>
    <col min="1945" max="1945" customWidth="1" width="9.140625"/>
    <col min="1946" max="1946" customWidth="1" width="9.140625"/>
    <col min="1947" max="1947" customWidth="1" width="9.140625"/>
    <col min="1948" max="1948" customWidth="1" width="9.140625"/>
    <col min="1949" max="1949" customWidth="1" width="9.140625"/>
    <col min="1950" max="1950" customWidth="1" width="9.140625"/>
    <col min="1951" max="1951" customWidth="1" width="9.140625"/>
    <col min="1952" max="1952" customWidth="1" width="9.140625"/>
    <col min="1953" max="1953" customWidth="1" width="9.140625"/>
    <col min="1954" max="1954" customWidth="1" width="9.140625"/>
    <col min="1955" max="1955" customWidth="1" width="9.140625"/>
    <col min="1956" max="1956" customWidth="1" width="9.140625"/>
    <col min="1957" max="1957" customWidth="1" width="9.140625"/>
    <col min="1958" max="1958" customWidth="1" width="9.140625"/>
    <col min="1959" max="1959" customWidth="1" width="9.140625"/>
    <col min="1960" max="1960" customWidth="1" width="9.140625"/>
    <col min="1961" max="1961" customWidth="1" width="9.140625"/>
    <col min="1962" max="1962" customWidth="1" width="9.140625"/>
    <col min="1963" max="1963" customWidth="1" width="9.140625"/>
    <col min="1964" max="1964" customWidth="1" width="9.140625"/>
    <col min="1965" max="1965" customWidth="1" width="9.140625"/>
    <col min="1966" max="1966" customWidth="1" width="9.140625"/>
    <col min="1967" max="1967" customWidth="1" width="9.140625"/>
    <col min="1968" max="1968" customWidth="1" width="9.140625"/>
    <col min="1969" max="1969" customWidth="1" width="9.140625"/>
    <col min="1970" max="1970" customWidth="1" width="9.140625"/>
    <col min="1971" max="1971" customWidth="1" width="9.140625"/>
    <col min="1972" max="1972" customWidth="1" width="9.140625"/>
    <col min="1973" max="1973" customWidth="1" width="9.140625"/>
    <col min="1974" max="1974" customWidth="1" width="9.140625"/>
    <col min="1975" max="1975" customWidth="1" width="9.140625"/>
    <col min="1976" max="1976" customWidth="1" width="9.140625"/>
    <col min="1977" max="1977" customWidth="1" width="9.140625"/>
    <col min="1978" max="1978" customWidth="1" width="9.140625"/>
    <col min="1979" max="1979" customWidth="1" width="9.140625"/>
    <col min="1980" max="1980" customWidth="1" width="9.140625"/>
    <col min="1981" max="1981" customWidth="1" width="9.140625"/>
    <col min="1982" max="1982" customWidth="1" width="9.140625"/>
    <col min="1983" max="1983" customWidth="1" width="9.140625"/>
    <col min="1984" max="1984" customWidth="1" width="9.140625"/>
    <col min="1985" max="1985" customWidth="1" width="9.140625"/>
    <col min="1986" max="1986" customWidth="1" width="9.140625"/>
    <col min="1987" max="1987" customWidth="1" width="9.140625"/>
    <col min="1988" max="1988" customWidth="1" width="9.140625"/>
    <col min="1989" max="1989" customWidth="1" width="9.140625"/>
    <col min="1990" max="1990" customWidth="1" width="9.140625"/>
    <col min="1991" max="1991" customWidth="1" width="9.140625"/>
    <col min="1992" max="1992" customWidth="1" width="9.140625"/>
    <col min="1993" max="1993" customWidth="1" width="9.140625"/>
    <col min="1994" max="1994" customWidth="1" width="9.140625"/>
    <col min="1995" max="1995" customWidth="1" width="9.140625"/>
    <col min="1996" max="1996" customWidth="1" width="9.140625"/>
    <col min="1997" max="1997" customWidth="1" width="9.140625"/>
    <col min="1998" max="1998" customWidth="1" width="9.140625"/>
    <col min="1999" max="1999" customWidth="1" width="9.140625"/>
    <col min="2000" max="2000" customWidth="1" width="9.140625"/>
    <col min="2001" max="2001" customWidth="1" width="9.140625"/>
    <col min="2002" max="2002" customWidth="1" width="9.140625"/>
    <col min="2003" max="2003" customWidth="1" width="9.140625"/>
    <col min="2004" max="2004" customWidth="1" width="9.140625"/>
    <col min="2005" max="2005" customWidth="1" width="9.140625"/>
    <col min="2006" max="2006" customWidth="1" width="9.140625"/>
    <col min="2007" max="2007" customWidth="1" width="9.140625"/>
    <col min="2008" max="2008" customWidth="1" width="9.140625"/>
    <col min="2009" max="2009" customWidth="1" width="9.140625"/>
    <col min="2010" max="2010" customWidth="1" width="9.140625"/>
    <col min="2011" max="2011" customWidth="1" width="9.140625"/>
    <col min="2012" max="2012" customWidth="1" width="9.140625"/>
    <col min="2013" max="2013" customWidth="1" width="9.140625"/>
    <col min="2014" max="2014" customWidth="1" width="9.140625"/>
    <col min="2015" max="2015" customWidth="1" width="9.140625"/>
    <col min="2016" max="2016" customWidth="1" width="9.140625"/>
    <col min="2017" max="2017" customWidth="1" width="9.140625"/>
    <col min="2018" max="2018" customWidth="1" width="9.140625"/>
    <col min="2019" max="2019" customWidth="1" width="9.140625"/>
    <col min="2020" max="2020" customWidth="1" width="9.140625"/>
    <col min="2021" max="2021" customWidth="1" width="9.140625"/>
    <col min="2022" max="2022" customWidth="1" width="9.140625"/>
    <col min="2023" max="2023" customWidth="1" width="9.140625"/>
    <col min="2024" max="2024" customWidth="1" width="9.140625"/>
    <col min="2025" max="2025" customWidth="1" width="9.140625"/>
    <col min="2026" max="2026" customWidth="1" width="9.140625"/>
    <col min="2027" max="2027" customWidth="1" width="9.140625"/>
    <col min="2028" max="2028" customWidth="1" width="9.140625"/>
    <col min="2029" max="2029" customWidth="1" width="9.140625"/>
    <col min="2030" max="2030" customWidth="1" width="9.140625"/>
    <col min="2031" max="2031" customWidth="1" width="9.140625"/>
    <col min="2032" max="2032" customWidth="1" width="9.140625"/>
    <col min="2033" max="2033" customWidth="1" width="9.140625"/>
    <col min="2034" max="2034" customWidth="1" width="9.140625"/>
    <col min="2035" max="2035" customWidth="1" width="9.140625"/>
    <col min="2036" max="2036" customWidth="1" width="9.140625"/>
    <col min="2037" max="2037" customWidth="1" width="9.140625"/>
    <col min="2038" max="2038" customWidth="1" width="9.140625"/>
    <col min="2039" max="2039" customWidth="1" width="9.140625"/>
    <col min="2040" max="2040" customWidth="1" width="9.140625"/>
    <col min="2041" max="2041" customWidth="1" width="9.140625"/>
    <col min="2042" max="2042" customWidth="1" width="9.140625"/>
    <col min="2043" max="2043" customWidth="1" width="9.140625"/>
    <col min="2044" max="2044" customWidth="1" width="9.140625"/>
    <col min="2045" max="2045" customWidth="1" width="9.140625"/>
    <col min="2046" max="2046" customWidth="1" width="9.140625"/>
    <col min="2047" max="2047" customWidth="1" width="9.140625"/>
    <col min="2048" max="2048" customWidth="1" width="9.140625"/>
    <col min="2049" max="2049" customWidth="1" width="9.140625"/>
    <col min="2050" max="2050" customWidth="1" width="9.140625"/>
    <col min="2051" max="2051" customWidth="1" width="9.140625"/>
    <col min="2052" max="2052" customWidth="1" width="9.140625"/>
    <col min="2053" max="2053" customWidth="1" width="9.140625"/>
    <col min="2054" max="2054" customWidth="1" width="9.140625"/>
    <col min="2055" max="2055" customWidth="1" width="9.140625"/>
    <col min="2056" max="2056" customWidth="1" width="9.140625"/>
    <col min="2057" max="2057" customWidth="1" width="9.140625"/>
    <col min="2058" max="2058" customWidth="1" width="9.140625"/>
    <col min="2059" max="2059" customWidth="1" width="9.140625"/>
    <col min="2060" max="2060" customWidth="1" width="9.140625"/>
    <col min="2061" max="2061" customWidth="1" width="9.140625"/>
    <col min="2062" max="2062" customWidth="1" width="9.140625"/>
    <col min="2063" max="2063" customWidth="1" width="9.140625"/>
    <col min="2064" max="2064" customWidth="1" width="9.140625"/>
    <col min="2065" max="2065" customWidth="1" width="9.140625"/>
    <col min="2066" max="2066" customWidth="1" width="9.140625"/>
    <col min="2067" max="2067" customWidth="1" width="9.140625"/>
    <col min="2068" max="2068" customWidth="1" width="9.140625"/>
    <col min="2069" max="2069" customWidth="1" width="9.140625"/>
    <col min="2070" max="2070" customWidth="1" width="9.140625"/>
    <col min="2071" max="2071" customWidth="1" width="9.140625"/>
    <col min="2072" max="2072" customWidth="1" width="9.140625"/>
    <col min="2073" max="2073" customWidth="1" width="9.140625"/>
    <col min="2074" max="2074" customWidth="1" width="9.140625"/>
    <col min="2075" max="2075" customWidth="1" width="9.140625"/>
    <col min="2076" max="2076" customWidth="1" width="9.140625"/>
    <col min="2077" max="2077" customWidth="1" width="9.140625"/>
    <col min="2078" max="2078" customWidth="1" width="9.140625"/>
    <col min="2079" max="2079" customWidth="1" width="9.140625"/>
    <col min="2080" max="2080" customWidth="1" width="9.140625"/>
    <col min="2081" max="2081" customWidth="1" width="9.140625"/>
    <col min="2082" max="2082" customWidth="1" width="9.140625"/>
    <col min="2083" max="2083" customWidth="1" width="9.140625"/>
    <col min="2084" max="2084" customWidth="1" width="9.140625"/>
    <col min="2085" max="2085" customWidth="1" width="9.140625"/>
    <col min="2086" max="2086" customWidth="1" width="9.140625"/>
    <col min="2087" max="2087" customWidth="1" width="9.140625"/>
    <col min="2088" max="2088" customWidth="1" width="9.140625"/>
    <col min="2089" max="2089" customWidth="1" width="9.140625"/>
    <col min="2090" max="2090" customWidth="1" width="9.140625"/>
    <col min="2091" max="2091" customWidth="1" width="9.140625"/>
    <col min="2092" max="2092" customWidth="1" width="9.140625"/>
    <col min="2093" max="2093" customWidth="1" width="9.140625"/>
    <col min="2094" max="2094" customWidth="1" width="9.140625"/>
    <col min="2095" max="2095" customWidth="1" width="9.140625"/>
    <col min="2096" max="2096" customWidth="1" width="9.140625"/>
    <col min="2097" max="2097" customWidth="1" width="9.140625"/>
    <col min="2098" max="2098" customWidth="1" width="9.140625"/>
    <col min="2099" max="2099" customWidth="1" width="9.140625"/>
    <col min="2100" max="2100" customWidth="1" width="9.140625"/>
    <col min="2101" max="2101" customWidth="1" width="9.140625"/>
    <col min="2102" max="2102" customWidth="1" width="9.140625"/>
    <col min="2103" max="2103" customWidth="1" width="9.140625"/>
    <col min="2104" max="2104" customWidth="1" width="9.140625"/>
    <col min="2105" max="2105" customWidth="1" width="9.140625"/>
    <col min="2106" max="2106" customWidth="1" width="9.140625"/>
    <col min="2107" max="2107" customWidth="1" width="9.140625"/>
    <col min="2108" max="2108" customWidth="1" width="9.140625"/>
    <col min="2109" max="2109" customWidth="1" width="9.140625"/>
    <col min="2110" max="2110" customWidth="1" width="9.140625"/>
    <col min="2111" max="2111" customWidth="1" width="9.140625"/>
    <col min="2112" max="2112" customWidth="1" width="9.140625"/>
    <col min="2113" max="2113" customWidth="1" width="9.140625"/>
    <col min="2114" max="2114" customWidth="1" width="9.140625"/>
    <col min="2115" max="2115" customWidth="1" width="9.140625"/>
    <col min="2116" max="2116" customWidth="1" width="9.140625"/>
    <col min="2117" max="2117" customWidth="1" width="9.140625"/>
    <col min="2118" max="2118" customWidth="1" width="9.140625"/>
    <col min="2119" max="2119" customWidth="1" width="9.140625"/>
    <col min="2120" max="2120" customWidth="1" width="9.140625"/>
    <col min="2121" max="2121" customWidth="1" width="9.140625"/>
    <col min="2122" max="2122" customWidth="1" width="9.140625"/>
    <col min="2123" max="2123" customWidth="1" width="9.140625"/>
    <col min="2124" max="2124" customWidth="1" width="9.140625"/>
    <col min="2125" max="2125" customWidth="1" width="9.140625"/>
    <col min="2126" max="2126" customWidth="1" width="9.140625"/>
    <col min="2127" max="2127" customWidth="1" width="9.140625"/>
    <col min="2128" max="2128" customWidth="1" width="9.140625"/>
    <col min="2129" max="2129" customWidth="1" width="9.140625"/>
    <col min="2130" max="2130" customWidth="1" width="9.140625"/>
    <col min="2131" max="2131" customWidth="1" width="9.140625"/>
    <col min="2132" max="2132" customWidth="1" width="9.140625"/>
    <col min="2133" max="2133" customWidth="1" width="9.140625"/>
    <col min="2134" max="2134" customWidth="1" width="9.140625"/>
    <col min="2135" max="2135" customWidth="1" width="9.140625"/>
    <col min="2136" max="2136" customWidth="1" width="9.140625"/>
    <col min="2137" max="2137" customWidth="1" width="9.140625"/>
    <col min="2138" max="2138" customWidth="1" width="9.140625"/>
    <col min="2139" max="2139" customWidth="1" width="9.140625"/>
    <col min="2140" max="2140" customWidth="1" width="9.140625"/>
    <col min="2141" max="2141" customWidth="1" width="9.140625"/>
    <col min="2142" max="2142" customWidth="1" width="9.140625"/>
    <col min="2143" max="2143" customWidth="1" width="9.140625"/>
    <col min="2144" max="2144" customWidth="1" width="9.140625"/>
    <col min="2145" max="2145" customWidth="1" width="9.140625"/>
    <col min="2146" max="2146" customWidth="1" width="9.140625"/>
    <col min="2147" max="2147" customWidth="1" width="9.140625"/>
    <col min="2148" max="2148" customWidth="1" width="9.140625"/>
    <col min="2149" max="2149" customWidth="1" width="9.140625"/>
    <col min="2150" max="2150" customWidth="1" width="9.140625"/>
    <col min="2151" max="2151" customWidth="1" width="9.140625"/>
    <col min="2152" max="2152" customWidth="1" width="9.140625"/>
    <col min="2153" max="2153" customWidth="1" width="9.140625"/>
    <col min="2154" max="2154" customWidth="1" width="9.140625"/>
    <col min="2155" max="2155" customWidth="1" width="9.140625"/>
    <col min="2156" max="2156" customWidth="1" width="9.140625"/>
    <col min="2157" max="2157" customWidth="1" width="9.140625"/>
    <col min="2158" max="2158" customWidth="1" width="9.140625"/>
    <col min="2159" max="2159" customWidth="1" width="9.140625"/>
    <col min="2160" max="2160" customWidth="1" width="9.140625"/>
    <col min="2161" max="2161" customWidth="1" width="9.140625"/>
    <col min="2162" max="2162" customWidth="1" width="9.140625"/>
    <col min="2163" max="2163" customWidth="1" width="9.140625"/>
    <col min="2164" max="2164" customWidth="1" width="9.140625"/>
    <col min="2165" max="2165" customWidth="1" width="9.140625"/>
    <col min="2166" max="2166" customWidth="1" width="9.140625"/>
    <col min="2167" max="2167" customWidth="1" width="9.140625"/>
    <col min="2168" max="2168" customWidth="1" width="9.140625"/>
    <col min="2169" max="2169" customWidth="1" width="9.140625"/>
    <col min="2170" max="2170" customWidth="1" width="9.140625"/>
    <col min="2171" max="2171" customWidth="1" width="9.140625"/>
    <col min="2172" max="2172" customWidth="1" width="9.140625"/>
    <col min="2173" max="2173" customWidth="1" width="9.140625"/>
    <col min="2174" max="2174" customWidth="1" width="9.140625"/>
    <col min="2175" max="2175" customWidth="1" width="9.140625"/>
    <col min="2176" max="2176" customWidth="1" width="9.140625"/>
    <col min="2177" max="2177" customWidth="1" width="9.140625"/>
    <col min="2178" max="2178" customWidth="1" width="9.140625"/>
    <col min="2179" max="2179" customWidth="1" width="9.140625"/>
    <col min="2180" max="2180" customWidth="1" width="9.140625"/>
    <col min="2181" max="2181" customWidth="1" width="9.140625"/>
    <col min="2182" max="2182" customWidth="1" width="9.140625"/>
    <col min="2183" max="2183" customWidth="1" width="9.140625"/>
    <col min="2184" max="2184" customWidth="1" width="9.140625"/>
    <col min="2185" max="2185" customWidth="1" width="9.140625"/>
    <col min="2186" max="2186" customWidth="1" width="9.140625"/>
    <col min="2187" max="2187" customWidth="1" width="9.140625"/>
    <col min="2188" max="2188" customWidth="1" width="9.140625"/>
    <col min="2189" max="2189" customWidth="1" width="9.140625"/>
    <col min="2190" max="2190" customWidth="1" width="9.140625"/>
    <col min="2191" max="2191" customWidth="1" width="9.140625"/>
    <col min="2192" max="2192" customWidth="1" width="9.140625"/>
    <col min="2193" max="2193" customWidth="1" width="9.140625"/>
    <col min="2194" max="2194" customWidth="1" width="9.140625"/>
    <col min="2195" max="2195" customWidth="1" width="9.140625"/>
    <col min="2196" max="2196" customWidth="1" width="9.140625"/>
    <col min="2197" max="2197" customWidth="1" width="9.140625"/>
    <col min="2198" max="2198" customWidth="1" width="9.140625"/>
    <col min="2199" max="2199" customWidth="1" width="9.140625"/>
    <col min="2200" max="2200" customWidth="1" width="9.140625"/>
    <col min="2201" max="2201" customWidth="1" width="9.140625"/>
    <col min="2202" max="2202" customWidth="1" width="9.140625"/>
    <col min="2203" max="2203" customWidth="1" width="9.140625"/>
    <col min="2204" max="2204" customWidth="1" width="9.140625"/>
    <col min="2205" max="2205" customWidth="1" width="9.140625"/>
    <col min="2206" max="2206" customWidth="1" width="9.140625"/>
    <col min="2207" max="2207" customWidth="1" width="9.140625"/>
    <col min="2208" max="2208" customWidth="1" width="9.140625"/>
    <col min="2209" max="2209" customWidth="1" width="9.140625"/>
    <col min="2210" max="2210" customWidth="1" width="9.140625"/>
    <col min="2211" max="2211" customWidth="1" width="9.140625"/>
    <col min="2212" max="2212" customWidth="1" width="9.140625"/>
    <col min="2213" max="2213" customWidth="1" width="9.140625"/>
    <col min="2214" max="2214" customWidth="1" width="9.140625"/>
    <col min="2215" max="2215" customWidth="1" width="9.140625"/>
    <col min="2216" max="2216" customWidth="1" width="9.140625"/>
    <col min="2217" max="2217" customWidth="1" width="9.140625"/>
    <col min="2218" max="2218" customWidth="1" width="9.140625"/>
    <col min="2219" max="2219" customWidth="1" width="9.140625"/>
    <col min="2220" max="2220" customWidth="1" width="9.140625"/>
    <col min="2221" max="2221" customWidth="1" width="9.140625"/>
    <col min="2222" max="2222" customWidth="1" width="9.140625"/>
    <col min="2223" max="2223" customWidth="1" width="9.140625"/>
    <col min="2224" max="2224" customWidth="1" width="9.140625"/>
    <col min="2225" max="2225" customWidth="1" width="9.140625"/>
    <col min="2226" max="2226" customWidth="1" width="9.140625"/>
    <col min="2227" max="2227" customWidth="1" width="9.140625"/>
    <col min="2228" max="2228" customWidth="1" width="9.140625"/>
    <col min="2229" max="2229" customWidth="1" width="9.140625"/>
    <col min="2230" max="2230" customWidth="1" width="9.140625"/>
    <col min="2231" max="2231" customWidth="1" width="9.140625"/>
    <col min="2232" max="2232" customWidth="1" width="9.140625"/>
    <col min="2233" max="2233" customWidth="1" width="9.140625"/>
    <col min="2234" max="2234" customWidth="1" width="9.140625"/>
    <col min="2235" max="2235" customWidth="1" width="9.140625"/>
    <col min="2236" max="2236" customWidth="1" width="9.140625"/>
    <col min="2237" max="2237" customWidth="1" width="9.140625"/>
    <col min="2238" max="2238" customWidth="1" width="9.140625"/>
    <col min="2239" max="2239" customWidth="1" width="9.140625"/>
    <col min="2240" max="2240" customWidth="1" width="9.140625"/>
    <col min="2241" max="2241" customWidth="1" width="9.140625"/>
    <col min="2242" max="2242" customWidth="1" width="9.140625"/>
    <col min="2243" max="2243" customWidth="1" width="9.140625"/>
    <col min="2244" max="2244" customWidth="1" width="9.140625"/>
    <col min="2245" max="2245" customWidth="1" width="9.140625"/>
    <col min="2246" max="2246" customWidth="1" width="9.140625"/>
    <col min="2247" max="2247" customWidth="1" width="9.140625"/>
    <col min="2248" max="2248" customWidth="1" width="9.140625"/>
    <col min="2249" max="2249" customWidth="1" width="9.140625"/>
    <col min="2250" max="2250" customWidth="1" width="9.140625"/>
    <col min="2251" max="2251" customWidth="1" width="9.140625"/>
    <col min="2252" max="2252" customWidth="1" width="9.140625"/>
    <col min="2253" max="2253" customWidth="1" width="9.140625"/>
    <col min="2254" max="2254" customWidth="1" width="9.140625"/>
    <col min="2255" max="2255" customWidth="1" width="9.140625"/>
    <col min="2256" max="2256" customWidth="1" width="9.140625"/>
    <col min="2257" max="2257" customWidth="1" width="9.140625"/>
    <col min="2258" max="2258" customWidth="1" width="9.140625"/>
    <col min="2259" max="2259" customWidth="1" width="9.140625"/>
    <col min="2260" max="2260" customWidth="1" width="9.140625"/>
    <col min="2261" max="2261" customWidth="1" width="9.140625"/>
    <col min="2262" max="2262" customWidth="1" width="9.140625"/>
    <col min="2263" max="2263" customWidth="1" width="9.140625"/>
    <col min="2264" max="2264" customWidth="1" width="9.140625"/>
    <col min="2265" max="2265" customWidth="1" width="9.140625"/>
    <col min="2266" max="2266" customWidth="1" width="9.140625"/>
    <col min="2267" max="2267" customWidth="1" width="9.140625"/>
    <col min="2268" max="2268" customWidth="1" width="9.140625"/>
    <col min="2269" max="2269" customWidth="1" width="9.140625"/>
    <col min="2270" max="2270" customWidth="1" width="9.140625"/>
    <col min="2271" max="2271" customWidth="1" width="9.140625"/>
    <col min="2272" max="2272" customWidth="1" width="9.140625"/>
    <col min="2273" max="2273" customWidth="1" width="9.140625"/>
    <col min="2274" max="2274" customWidth="1" width="9.140625"/>
    <col min="2275" max="2275" customWidth="1" width="9.140625"/>
    <col min="2276" max="2276" customWidth="1" width="9.140625"/>
    <col min="2277" max="2277" customWidth="1" width="9.140625"/>
    <col min="2278" max="2278" customWidth="1" width="9.140625"/>
    <col min="2279" max="2279" customWidth="1" width="9.140625"/>
    <col min="2280" max="2280" customWidth="1" width="9.140625"/>
    <col min="2281" max="2281" customWidth="1" width="9.140625"/>
    <col min="2282" max="2282" customWidth="1" width="9.140625"/>
    <col min="2283" max="2283" customWidth="1" width="9.140625"/>
    <col min="2284" max="2284" customWidth="1" width="9.140625"/>
    <col min="2285" max="2285" customWidth="1" width="9.140625"/>
    <col min="2286" max="2286" customWidth="1" width="9.140625"/>
    <col min="2287" max="2287" customWidth="1" width="9.140625"/>
    <col min="2288" max="2288" customWidth="1" width="9.140625"/>
    <col min="2289" max="2289" customWidth="1" width="9.140625"/>
    <col min="2290" max="2290" customWidth="1" width="9.140625"/>
    <col min="2291" max="2291" customWidth="1" width="9.140625"/>
    <col min="2292" max="2292" customWidth="1" width="9.140625"/>
    <col min="2293" max="2293" customWidth="1" width="9.140625"/>
    <col min="2294" max="2294" customWidth="1" width="9.140625"/>
    <col min="2295" max="2295" customWidth="1" width="9.140625"/>
    <col min="2296" max="2296" customWidth="1" width="9.140625"/>
    <col min="2297" max="2297" customWidth="1" width="9.140625"/>
    <col min="2298" max="2298" customWidth="1" width="9.140625"/>
    <col min="2299" max="2299" customWidth="1" width="9.140625"/>
    <col min="2300" max="2300" customWidth="1" width="9.140625"/>
    <col min="2301" max="2301" customWidth="1" width="9.140625"/>
    <col min="2302" max="2302" customWidth="1" width="9.140625"/>
    <col min="2303" max="2303" customWidth="1" width="9.140625"/>
    <col min="2304" max="2304" customWidth="1" width="9.140625"/>
    <col min="2305" max="2305" customWidth="1" width="9.140625"/>
    <col min="2306" max="2306" customWidth="1" width="9.140625"/>
    <col min="2307" max="2307" customWidth="1" width="9.140625"/>
    <col min="2308" max="2308" customWidth="1" width="9.140625"/>
    <col min="2309" max="2309" customWidth="1" width="9.140625"/>
    <col min="2310" max="2310" customWidth="1" width="9.140625"/>
    <col min="2311" max="2311" customWidth="1" width="9.140625"/>
    <col min="2312" max="2312" customWidth="1" width="9.140625"/>
    <col min="2313" max="2313" customWidth="1" width="9.140625"/>
    <col min="2314" max="2314" customWidth="1" width="9.140625"/>
    <col min="2315" max="2315" customWidth="1" width="9.140625"/>
    <col min="2316" max="2316" customWidth="1" width="9.140625"/>
    <col min="2317" max="2317" customWidth="1" width="9.140625"/>
    <col min="2318" max="2318" customWidth="1" width="9.140625"/>
    <col min="2319" max="2319" customWidth="1" width="9.140625"/>
    <col min="2320" max="2320" customWidth="1" width="9.140625"/>
    <col min="2321" max="2321" customWidth="1" width="9.140625"/>
    <col min="2322" max="2322" customWidth="1" width="9.140625"/>
    <col min="2323" max="2323" customWidth="1" width="9.140625"/>
    <col min="2324" max="2324" customWidth="1" width="9.140625"/>
    <col min="2325" max="2325" customWidth="1" width="9.140625"/>
    <col min="2326" max="2326" customWidth="1" width="9.140625"/>
    <col min="2327" max="2327" customWidth="1" width="9.140625"/>
    <col min="2328" max="2328" customWidth="1" width="9.140625"/>
    <col min="2329" max="2329" customWidth="1" width="9.140625"/>
    <col min="2330" max="2330" customWidth="1" width="9.140625"/>
    <col min="2331" max="2331" customWidth="1" width="9.140625"/>
    <col min="2332" max="2332" customWidth="1" width="9.140625"/>
    <col min="2333" max="2333" customWidth="1" width="9.140625"/>
    <col min="2334" max="2334" customWidth="1" width="9.140625"/>
    <col min="2335" max="2335" customWidth="1" width="9.140625"/>
    <col min="2336" max="2336" customWidth="1" width="9.140625"/>
    <col min="2337" max="2337" customWidth="1" width="9.140625"/>
    <col min="2338" max="2338" customWidth="1" width="9.140625"/>
    <col min="2339" max="2339" customWidth="1" width="9.140625"/>
    <col min="2340" max="2340" customWidth="1" width="9.140625"/>
    <col min="2341" max="2341" customWidth="1" width="9.140625"/>
    <col min="2342" max="2342" customWidth="1" width="9.140625"/>
    <col min="2343" max="2343" customWidth="1" width="9.140625"/>
    <col min="2344" max="2344" customWidth="1" width="9.140625"/>
    <col min="2345" max="2345" customWidth="1" width="9.140625"/>
    <col min="2346" max="2346" customWidth="1" width="9.140625"/>
    <col min="2347" max="2347" customWidth="1" width="9.140625"/>
    <col min="2348" max="2348" customWidth="1" width="9.140625"/>
    <col min="2349" max="2349" customWidth="1" width="9.140625"/>
    <col min="2350" max="2350" customWidth="1" width="9.140625"/>
    <col min="2351" max="2351" customWidth="1" width="9.140625"/>
    <col min="2352" max="2352" customWidth="1" width="9.140625"/>
    <col min="2353" max="2353" customWidth="1" width="9.140625"/>
    <col min="2354" max="2354" customWidth="1" width="9.140625"/>
    <col min="2355" max="2355" customWidth="1" width="9.140625"/>
    <col min="2356" max="2356" customWidth="1" width="9.140625"/>
    <col min="2357" max="2357" customWidth="1" width="9.140625"/>
    <col min="2358" max="2358" customWidth="1" width="9.140625"/>
    <col min="2359" max="2359" customWidth="1" width="9.140625"/>
    <col min="2360" max="2360" customWidth="1" width="9.140625"/>
    <col min="2361" max="2361" customWidth="1" width="9.140625"/>
    <col min="2362" max="2362" customWidth="1" width="9.140625"/>
    <col min="2363" max="2363" customWidth="1" width="9.140625"/>
    <col min="2364" max="2364" customWidth="1" width="9.140625"/>
    <col min="2365" max="2365" customWidth="1" width="9.140625"/>
    <col min="2366" max="2366" customWidth="1" width="9.140625"/>
    <col min="2367" max="2367" customWidth="1" width="9.140625"/>
    <col min="2368" max="2368" customWidth="1" width="9.140625"/>
    <col min="2369" max="2369" customWidth="1" width="9.140625"/>
    <col min="2370" max="2370" customWidth="1" width="9.140625"/>
    <col min="2371" max="2371" customWidth="1" width="9.140625"/>
    <col min="2372" max="2372" customWidth="1" width="9.140625"/>
    <col min="2373" max="2373" customWidth="1" width="9.140625"/>
    <col min="2374" max="2374" customWidth="1" width="9.140625"/>
    <col min="2375" max="2375" customWidth="1" width="9.140625"/>
    <col min="2376" max="2376" customWidth="1" width="9.140625"/>
    <col min="2377" max="2377" customWidth="1" width="9.140625"/>
    <col min="2378" max="2378" customWidth="1" width="9.140625"/>
    <col min="2379" max="2379" customWidth="1" width="9.140625"/>
    <col min="2380" max="2380" customWidth="1" width="9.140625"/>
    <col min="2381" max="2381" customWidth="1" width="9.140625"/>
    <col min="2382" max="2382" customWidth="1" width="9.140625"/>
    <col min="2383" max="2383" customWidth="1" width="9.140625"/>
    <col min="2384" max="2384" customWidth="1" width="9.140625"/>
    <col min="2385" max="2385" customWidth="1" width="9.140625"/>
    <col min="2386" max="2386" customWidth="1" width="9.140625"/>
    <col min="2387" max="2387" customWidth="1" width="9.140625"/>
    <col min="2388" max="2388" customWidth="1" width="9.140625"/>
    <col min="2389" max="2389" customWidth="1" width="9.140625"/>
    <col min="2390" max="2390" customWidth="1" width="9.140625"/>
    <col min="2391" max="2391" customWidth="1" width="9.140625"/>
    <col min="2392" max="2392" customWidth="1" width="9.140625"/>
    <col min="2393" max="2393" customWidth="1" width="9.140625"/>
    <col min="2394" max="2394" customWidth="1" width="9.140625"/>
    <col min="2395" max="2395" customWidth="1" width="9.140625"/>
    <col min="2396" max="2396" customWidth="1" width="9.140625"/>
    <col min="2397" max="2397" customWidth="1" width="9.140625"/>
    <col min="2398" max="2398" customWidth="1" width="9.140625"/>
    <col min="2399" max="2399" customWidth="1" width="9.140625"/>
    <col min="2400" max="2400" customWidth="1" width="9.140625"/>
    <col min="2401" max="2401" customWidth="1" width="9.140625"/>
    <col min="2402" max="2402" customWidth="1" width="9.140625"/>
    <col min="2403" max="2403" customWidth="1" width="9.140625"/>
    <col min="2404" max="2404" customWidth="1" width="9.140625"/>
    <col min="2405" max="2405" customWidth="1" width="9.140625"/>
    <col min="2406" max="2406" customWidth="1" width="9.140625"/>
    <col min="2407" max="2407" customWidth="1" width="9.140625"/>
    <col min="2408" max="2408" customWidth="1" width="9.140625"/>
    <col min="2409" max="2409" customWidth="1" width="9.140625"/>
    <col min="2410" max="2410" customWidth="1" width="9.140625"/>
    <col min="2411" max="2411" customWidth="1" width="9.140625"/>
    <col min="2412" max="2412" customWidth="1" width="9.140625"/>
    <col min="2413" max="2413" customWidth="1" width="9.140625"/>
    <col min="2414" max="2414" customWidth="1" width="9.140625"/>
    <col min="2415" max="2415" customWidth="1" width="9.140625"/>
    <col min="2416" max="2416" customWidth="1" width="9.140625"/>
    <col min="2417" max="2417" customWidth="1" width="9.140625"/>
    <col min="2418" max="2418" customWidth="1" width="9.140625"/>
    <col min="2419" max="2419" customWidth="1" width="9.140625"/>
    <col min="2420" max="2420" customWidth="1" width="9.140625"/>
    <col min="2421" max="2421" customWidth="1" width="9.140625"/>
    <col min="2422" max="2422" customWidth="1" width="9.140625"/>
    <col min="2423" max="2423" customWidth="1" width="9.140625"/>
    <col min="2424" max="2424" customWidth="1" width="9.140625"/>
    <col min="2425" max="2425" customWidth="1" width="9.140625"/>
    <col min="2426" max="2426" customWidth="1" width="9.140625"/>
    <col min="2427" max="2427" customWidth="1" width="9.140625"/>
    <col min="2428" max="2428" customWidth="1" width="9.140625"/>
    <col min="2429" max="2429" customWidth="1" width="9.140625"/>
    <col min="2430" max="2430" customWidth="1" width="9.140625"/>
    <col min="2431" max="2431" customWidth="1" width="9.140625"/>
    <col min="2432" max="2432" customWidth="1" width="9.140625"/>
    <col min="2433" max="2433" customWidth="1" width="9.140625"/>
    <col min="2434" max="2434" customWidth="1" width="9.140625"/>
    <col min="2435" max="2435" customWidth="1" width="9.140625"/>
    <col min="2436" max="2436" customWidth="1" width="9.140625"/>
    <col min="2437" max="2437" customWidth="1" width="9.140625"/>
    <col min="2438" max="2438" customWidth="1" width="9.140625"/>
    <col min="2439" max="2439" customWidth="1" width="9.140625"/>
    <col min="2440" max="2440" customWidth="1" width="9.140625"/>
    <col min="2441" max="2441" customWidth="1" width="9.140625"/>
    <col min="2442" max="2442" customWidth="1" width="9.140625"/>
    <col min="2443" max="2443" customWidth="1" width="9.140625"/>
    <col min="2444" max="2444" customWidth="1" width="9.140625"/>
    <col min="2445" max="2445" customWidth="1" width="9.140625"/>
    <col min="2446" max="2446" customWidth="1" width="9.140625"/>
    <col min="2447" max="2447" customWidth="1" width="9.140625"/>
    <col min="2448" max="2448" customWidth="1" width="9.140625"/>
    <col min="2449" max="2449" customWidth="1" width="9.140625"/>
    <col min="2450" max="2450" customWidth="1" width="9.140625"/>
    <col min="2451" max="2451" customWidth="1" width="9.140625"/>
    <col min="2452" max="2452" customWidth="1" width="9.140625"/>
    <col min="2453" max="2453" customWidth="1" width="9.140625"/>
    <col min="2454" max="2454" customWidth="1" width="9.140625"/>
    <col min="2455" max="2455" customWidth="1" width="9.140625"/>
    <col min="2456" max="2456" customWidth="1" width="9.140625"/>
    <col min="2457" max="2457" customWidth="1" width="9.140625"/>
    <col min="2458" max="2458" customWidth="1" width="9.140625"/>
    <col min="2459" max="2459" customWidth="1" width="9.140625"/>
    <col min="2460" max="2460" customWidth="1" width="9.140625"/>
    <col min="2461" max="2461" customWidth="1" width="9.140625"/>
    <col min="2462" max="2462" customWidth="1" width="9.140625"/>
    <col min="2463" max="2463" customWidth="1" width="9.140625"/>
    <col min="2464" max="2464" customWidth="1" width="9.140625"/>
    <col min="2465" max="2465" customWidth="1" width="9.140625"/>
    <col min="2466" max="2466" customWidth="1" width="9.140625"/>
    <col min="2467" max="2467" customWidth="1" width="9.140625"/>
    <col min="2468" max="2468" customWidth="1" width="9.140625"/>
    <col min="2469" max="2469" customWidth="1" width="9.140625"/>
    <col min="2470" max="2470" customWidth="1" width="9.140625"/>
    <col min="2471" max="2471" customWidth="1" width="9.140625"/>
    <col min="2472" max="2472" customWidth="1" width="9.140625"/>
    <col min="2473" max="2473" customWidth="1" width="9.140625"/>
    <col min="2474" max="2474" customWidth="1" width="9.140625"/>
    <col min="2475" max="2475" customWidth="1" width="9.140625"/>
    <col min="2476" max="2476" customWidth="1" width="9.140625"/>
    <col min="2477" max="2477" customWidth="1" width="9.140625"/>
    <col min="2478" max="2478" customWidth="1" width="9.140625"/>
    <col min="2479" max="2479" customWidth="1" width="9.140625"/>
    <col min="2480" max="2480" customWidth="1" width="9.140625"/>
    <col min="2481" max="2481" customWidth="1" width="9.140625"/>
    <col min="2482" max="2482" customWidth="1" width="9.140625"/>
    <col min="2483" max="2483" customWidth="1" width="9.140625"/>
    <col min="2484" max="2484" customWidth="1" width="9.140625"/>
    <col min="2485" max="2485" customWidth="1" width="9.140625"/>
    <col min="2486" max="2486" customWidth="1" width="9.140625"/>
    <col min="2487" max="2487" customWidth="1" width="9.140625"/>
    <col min="2488" max="2488" customWidth="1" width="9.140625"/>
    <col min="2489" max="2489" customWidth="1" width="9.140625"/>
    <col min="2490" max="2490" customWidth="1" width="9.140625"/>
    <col min="2491" max="2491" customWidth="1" width="9.140625"/>
    <col min="2492" max="2492" customWidth="1" width="9.140625"/>
    <col min="2493" max="2493" customWidth="1" width="9.140625"/>
    <col min="2494" max="2494" customWidth="1" width="9.140625"/>
    <col min="2495" max="2495" customWidth="1" width="9.140625"/>
    <col min="2496" max="2496" customWidth="1" width="9.140625"/>
    <col min="2497" max="2497" customWidth="1" width="9.140625"/>
    <col min="2498" max="2498" customWidth="1" width="9.140625"/>
    <col min="2499" max="2499" customWidth="1" width="9.140625"/>
    <col min="2500" max="2500" customWidth="1" width="9.140625"/>
    <col min="2501" max="2501" customWidth="1" width="9.140625"/>
    <col min="2502" max="2502" customWidth="1" width="9.140625"/>
    <col min="2503" max="2503" customWidth="1" width="9.140625"/>
    <col min="2504" max="2504" customWidth="1" width="9.140625"/>
    <col min="2505" max="2505" customWidth="1" width="9.140625"/>
    <col min="2506" max="2506" customWidth="1" width="9.140625"/>
    <col min="2507" max="2507" customWidth="1" width="9.140625"/>
    <col min="2508" max="2508" customWidth="1" width="9.140625"/>
    <col min="2509" max="2509" customWidth="1" width="9.140625"/>
    <col min="2510" max="2510" customWidth="1" width="9.140625"/>
    <col min="2511" max="2511" customWidth="1" width="9.140625"/>
    <col min="2512" max="2512" customWidth="1" width="9.140625"/>
    <col min="2513" max="2513" customWidth="1" width="9.140625"/>
    <col min="2514" max="2514" customWidth="1" width="9.140625"/>
    <col min="2515" max="2515" customWidth="1" width="9.140625"/>
    <col min="2516" max="2516" customWidth="1" width="9.140625"/>
    <col min="2517" max="2517" customWidth="1" width="9.140625"/>
    <col min="2518" max="2518" customWidth="1" width="9.140625"/>
    <col min="2519" max="2519" customWidth="1" width="9.140625"/>
    <col min="2520" max="2520" customWidth="1" width="9.140625"/>
    <col min="2521" max="2521" customWidth="1" width="9.140625"/>
    <col min="2522" max="2522" customWidth="1" width="9.140625"/>
    <col min="2523" max="2523" customWidth="1" width="9.140625"/>
    <col min="2524" max="2524" customWidth="1" width="9.140625"/>
    <col min="2525" max="2525" customWidth="1" width="9.140625"/>
    <col min="2526" max="2526" customWidth="1" width="9.140625"/>
    <col min="2527" max="2527" customWidth="1" width="9.140625"/>
    <col min="2528" max="2528" customWidth="1" width="9.140625"/>
    <col min="2529" max="2529" customWidth="1" width="9.140625"/>
    <col min="2530" max="2530" customWidth="1" width="9.140625"/>
    <col min="2531" max="2531" customWidth="1" width="9.140625"/>
    <col min="2532" max="2532" customWidth="1" width="9.140625"/>
    <col min="2533" max="2533" customWidth="1" width="9.140625"/>
    <col min="2534" max="2534" customWidth="1" width="9.140625"/>
    <col min="2535" max="2535" customWidth="1" width="9.140625"/>
    <col min="2536" max="2536" customWidth="1" width="9.140625"/>
    <col min="2537" max="2537" customWidth="1" width="9.140625"/>
    <col min="2538" max="2538" customWidth="1" width="9.140625"/>
    <col min="2539" max="2539" customWidth="1" width="9.140625"/>
    <col min="2540" max="2540" customWidth="1" width="9.140625"/>
    <col min="2541" max="2541" customWidth="1" width="9.140625"/>
    <col min="2542" max="2542" customWidth="1" width="9.140625"/>
    <col min="2543" max="2543" customWidth="1" width="9.140625"/>
    <col min="2544" max="2544" customWidth="1" width="9.140625"/>
    <col min="2545" max="2545" customWidth="1" width="9.140625"/>
    <col min="2546" max="2546" customWidth="1" width="9.140625"/>
    <col min="2547" max="2547" customWidth="1" width="9.140625"/>
    <col min="2548" max="2548" customWidth="1" width="9.140625"/>
    <col min="2549" max="2549" customWidth="1" width="9.140625"/>
    <col min="2550" max="2550" customWidth="1" width="9.140625"/>
    <col min="2551" max="2551" customWidth="1" width="9.140625"/>
    <col min="2552" max="2552" customWidth="1" width="9.140625"/>
    <col min="2553" max="2553" customWidth="1" width="9.140625"/>
    <col min="2554" max="2554" customWidth="1" width="9.140625"/>
    <col min="2555" max="2555" customWidth="1" width="9.140625"/>
    <col min="2556" max="2556" customWidth="1" width="9.140625"/>
    <col min="2557" max="2557" customWidth="1" width="9.140625"/>
    <col min="2558" max="2558" customWidth="1" width="9.140625"/>
    <col min="2559" max="2559" customWidth="1" width="9.140625"/>
    <col min="2560" max="2560" customWidth="1" width="9.140625"/>
    <col min="2561" max="2561" customWidth="1" width="9.140625"/>
    <col min="2562" max="2562" customWidth="1" width="9.140625"/>
    <col min="2563" max="2563" customWidth="1" width="9.140625"/>
    <col min="2564" max="2564" customWidth="1" width="9.140625"/>
    <col min="2565" max="2565" customWidth="1" width="9.140625"/>
    <col min="2566" max="2566" customWidth="1" width="9.140625"/>
    <col min="2567" max="2567" customWidth="1" width="9.140625"/>
    <col min="2568" max="2568" customWidth="1" width="9.140625"/>
    <col min="2569" max="2569" customWidth="1" width="9.140625"/>
    <col min="2570" max="2570" customWidth="1" width="9.140625"/>
    <col min="2571" max="2571" customWidth="1" width="9.140625"/>
    <col min="2572" max="2572" customWidth="1" width="9.140625"/>
    <col min="2573" max="2573" customWidth="1" width="9.140625"/>
    <col min="2574" max="2574" customWidth="1" width="9.140625"/>
    <col min="2575" max="2575" customWidth="1" width="9.140625"/>
    <col min="2576" max="2576" customWidth="1" width="9.140625"/>
    <col min="2577" max="2577" customWidth="1" width="9.140625"/>
    <col min="2578" max="2578" customWidth="1" width="9.140625"/>
    <col min="2579" max="2579" customWidth="1" width="9.140625"/>
    <col min="2580" max="2580" customWidth="1" width="9.140625"/>
    <col min="2581" max="2581" customWidth="1" width="9.140625"/>
    <col min="2582" max="2582" customWidth="1" width="9.140625"/>
    <col min="2583" max="2583" customWidth="1" width="9.140625"/>
    <col min="2584" max="2584" customWidth="1" width="9.140625"/>
    <col min="2585" max="2585" customWidth="1" width="9.140625"/>
    <col min="2586" max="2586" customWidth="1" width="9.140625"/>
    <col min="2587" max="2587" customWidth="1" width="9.140625"/>
    <col min="2588" max="2588" customWidth="1" width="9.140625"/>
    <col min="2589" max="2589" customWidth="1" width="9.140625"/>
    <col min="2590" max="2590" customWidth="1" width="9.140625"/>
    <col min="2591" max="2591" customWidth="1" width="9.140625"/>
    <col min="2592" max="2592" customWidth="1" width="9.140625"/>
    <col min="2593" max="2593" customWidth="1" width="9.140625"/>
    <col min="2594" max="2594" customWidth="1" width="9.140625"/>
    <col min="2595" max="2595" customWidth="1" width="9.140625"/>
    <col min="2596" max="2596" customWidth="1" width="9.140625"/>
    <col min="2597" max="2597" customWidth="1" width="9.140625"/>
    <col min="2598" max="2598" customWidth="1" width="9.140625"/>
    <col min="2599" max="2599" customWidth="1" width="9.140625"/>
    <col min="2600" max="2600" customWidth="1" width="9.140625"/>
    <col min="2601" max="2601" customWidth="1" width="9.140625"/>
    <col min="2602" max="2602" customWidth="1" width="9.140625"/>
    <col min="2603" max="2603" customWidth="1" width="9.140625"/>
    <col min="2604" max="2604" customWidth="1" width="9.140625"/>
    <col min="2605" max="2605" customWidth="1" width="9.140625"/>
    <col min="2606" max="2606" customWidth="1" width="9.140625"/>
    <col min="2607" max="2607" customWidth="1" width="9.140625"/>
    <col min="2608" max="2608" customWidth="1" width="9.140625"/>
    <col min="2609" max="2609" customWidth="1" width="9.140625"/>
    <col min="2610" max="2610" customWidth="1" width="9.140625"/>
    <col min="2611" max="2611" customWidth="1" width="9.140625"/>
    <col min="2612" max="2612" customWidth="1" width="9.140625"/>
    <col min="2613" max="2613" customWidth="1" width="9.140625"/>
    <col min="2614" max="2614" customWidth="1" width="9.140625"/>
    <col min="2615" max="2615" customWidth="1" width="9.140625"/>
    <col min="2616" max="2616" customWidth="1" width="9.140625"/>
    <col min="2617" max="2617" customWidth="1" width="9.140625"/>
    <col min="2618" max="2618" customWidth="1" width="9.140625"/>
    <col min="2619" max="2619" customWidth="1" width="9.140625"/>
    <col min="2620" max="2620" customWidth="1" width="9.140625"/>
    <col min="2621" max="2621" customWidth="1" width="9.140625"/>
    <col min="2622" max="2622" customWidth="1" width="9.140625"/>
    <col min="2623" max="2623" customWidth="1" width="9.140625"/>
    <col min="2624" max="2624" customWidth="1" width="9.140625"/>
    <col min="2625" max="2625" customWidth="1" width="9.140625"/>
    <col min="2626" max="2626" customWidth="1" width="9.140625"/>
    <col min="2627" max="2627" customWidth="1" width="9.140625"/>
    <col min="2628" max="2628" customWidth="1" width="9.140625"/>
    <col min="2629" max="2629" customWidth="1" width="9.140625"/>
    <col min="2630" max="2630" customWidth="1" width="9.140625"/>
    <col min="2631" max="2631" customWidth="1" width="9.140625"/>
    <col min="2632" max="2632" customWidth="1" width="9.140625"/>
    <col min="2633" max="2633" customWidth="1" width="9.140625"/>
    <col min="2634" max="2634" customWidth="1" width="9.140625"/>
    <col min="2635" max="2635" customWidth="1" width="9.140625"/>
    <col min="2636" max="2636" customWidth="1" width="9.140625"/>
    <col min="2637" max="2637" customWidth="1" width="9.140625"/>
    <col min="2638" max="2638" customWidth="1" width="9.140625"/>
    <col min="2639" max="2639" customWidth="1" width="9.140625"/>
    <col min="2640" max="2640" customWidth="1" width="9.140625"/>
    <col min="2641" max="2641" customWidth="1" width="9.140625"/>
    <col min="2642" max="2642" customWidth="1" width="9.140625"/>
    <col min="2643" max="2643" customWidth="1" width="9.140625"/>
    <col min="2644" max="2644" customWidth="1" width="9.140625"/>
    <col min="2645" max="2645" customWidth="1" width="9.140625"/>
    <col min="2646" max="2646" customWidth="1" width="9.140625"/>
    <col min="2647" max="2647" customWidth="1" width="9.140625"/>
    <col min="2648" max="2648" customWidth="1" width="9.140625"/>
    <col min="2649" max="2649" customWidth="1" width="9.140625"/>
    <col min="2650" max="2650" customWidth="1" width="9.140625"/>
    <col min="2651" max="2651" customWidth="1" width="9.140625"/>
    <col min="2652" max="2652" customWidth="1" width="9.140625"/>
    <col min="2653" max="2653" customWidth="1" width="9.140625"/>
    <col min="2654" max="2654" customWidth="1" width="9.140625"/>
    <col min="2655" max="2655" customWidth="1" width="9.140625"/>
    <col min="2656" max="2656" customWidth="1" width="9.140625"/>
    <col min="2657" max="2657" customWidth="1" width="9.140625"/>
    <col min="2658" max="2658" customWidth="1" width="9.140625"/>
    <col min="2659" max="2659" customWidth="1" width="9.140625"/>
    <col min="2660" max="2660" customWidth="1" width="9.140625"/>
    <col min="2661" max="2661" customWidth="1" width="9.140625"/>
    <col min="2662" max="2662" customWidth="1" width="9.140625"/>
    <col min="2663" max="2663" customWidth="1" width="9.140625"/>
    <col min="2664" max="2664" customWidth="1" width="9.140625"/>
    <col min="2665" max="2665" customWidth="1" width="9.140625"/>
    <col min="2666" max="2666" customWidth="1" width="9.140625"/>
    <col min="2667" max="2667" customWidth="1" width="9.140625"/>
    <col min="2668" max="2668" customWidth="1" width="9.140625"/>
    <col min="2669" max="2669" customWidth="1" width="9.140625"/>
    <col min="2670" max="2670" customWidth="1" width="9.140625"/>
    <col min="2671" max="2671" customWidth="1" width="9.140625"/>
    <col min="2672" max="2672" customWidth="1" width="9.140625"/>
    <col min="2673" max="2673" customWidth="1" width="9.140625"/>
    <col min="2674" max="2674" customWidth="1" width="9.140625"/>
    <col min="2675" max="2675" customWidth="1" width="9.140625"/>
    <col min="2676" max="2676" customWidth="1" width="9.140625"/>
    <col min="2677" max="2677" customWidth="1" width="9.140625"/>
    <col min="2678" max="2678" customWidth="1" width="9.140625"/>
    <col min="2679" max="2679" customWidth="1" width="9.140625"/>
    <col min="2680" max="2680" customWidth="1" width="9.140625"/>
    <col min="2681" max="2681" customWidth="1" width="9.140625"/>
    <col min="2682" max="2682" customWidth="1" width="9.140625"/>
    <col min="2683" max="2683" customWidth="1" width="9.140625"/>
    <col min="2684" max="2684" customWidth="1" width="9.140625"/>
    <col min="2685" max="2685" customWidth="1" width="9.140625"/>
    <col min="2686" max="2686" customWidth="1" width="9.140625"/>
    <col min="2687" max="2687" customWidth="1" width="9.140625"/>
    <col min="2688" max="2688" customWidth="1" width="9.140625"/>
    <col min="2689" max="2689" customWidth="1" width="9.140625"/>
    <col min="2690" max="2690" customWidth="1" width="9.140625"/>
    <col min="2691" max="2691" customWidth="1" width="9.140625"/>
    <col min="2692" max="2692" customWidth="1" width="9.140625"/>
    <col min="2693" max="2693" customWidth="1" width="9.140625"/>
    <col min="2694" max="2694" customWidth="1" width="9.140625"/>
    <col min="2695" max="2695" customWidth="1" width="9.140625"/>
    <col min="2696" max="2696" customWidth="1" width="9.140625"/>
    <col min="2697" max="2697" customWidth="1" width="9.140625"/>
    <col min="2698" max="2698" customWidth="1" width="9.140625"/>
    <col min="2699" max="2699" customWidth="1" width="9.140625"/>
    <col min="2700" max="2700" customWidth="1" width="9.140625"/>
    <col min="2701" max="2701" customWidth="1" width="9.140625"/>
    <col min="2702" max="2702" customWidth="1" width="9.140625"/>
    <col min="2703" max="2703" customWidth="1" width="9.140625"/>
    <col min="2704" max="2704" customWidth="1" width="9.140625"/>
    <col min="2705" max="2705" customWidth="1" width="9.140625"/>
    <col min="2706" max="2706" customWidth="1" width="9.140625"/>
    <col min="2707" max="2707" customWidth="1" width="9.140625"/>
    <col min="2708" max="2708" customWidth="1" width="9.140625"/>
    <col min="2709" max="2709" customWidth="1" width="9.140625"/>
    <col min="2710" max="2710" customWidth="1" width="9.140625"/>
    <col min="2711" max="2711" customWidth="1" width="9.140625"/>
    <col min="2712" max="2712" customWidth="1" width="9.140625"/>
    <col min="2713" max="2713" customWidth="1" width="9.140625"/>
    <col min="2714" max="2714" customWidth="1" width="9.140625"/>
    <col min="2715" max="2715" customWidth="1" width="9.140625"/>
    <col min="2716" max="2716" customWidth="1" width="9.140625"/>
    <col min="2717" max="2717" customWidth="1" width="9.140625"/>
    <col min="2718" max="2718" customWidth="1" width="9.140625"/>
    <col min="2719" max="2719" customWidth="1" width="9.140625"/>
    <col min="2720" max="2720" customWidth="1" width="9.140625"/>
    <col min="2721" max="2721" customWidth="1" width="9.140625"/>
    <col min="2722" max="2722" customWidth="1" width="9.140625"/>
    <col min="2723" max="2723" customWidth="1" width="9.140625"/>
    <col min="2724" max="2724" customWidth="1" width="9.140625"/>
    <col min="2725" max="2725" customWidth="1" width="9.140625"/>
    <col min="2726" max="2726" customWidth="1" width="9.140625"/>
    <col min="2727" max="2727" customWidth="1" width="9.140625"/>
    <col min="2728" max="2728" customWidth="1" width="9.140625"/>
    <col min="2729" max="2729" customWidth="1" width="9.140625"/>
    <col min="2730" max="2730" customWidth="1" width="9.140625"/>
    <col min="2731" max="2731" customWidth="1" width="9.140625"/>
    <col min="2732" max="2732" customWidth="1" width="9.140625"/>
    <col min="2733" max="2733" customWidth="1" width="9.140625"/>
    <col min="2734" max="2734" customWidth="1" width="9.140625"/>
    <col min="2735" max="2735" customWidth="1" width="9.140625"/>
    <col min="2736" max="2736" customWidth="1" width="9.140625"/>
    <col min="2737" max="2737" customWidth="1" width="9.140625"/>
    <col min="2738" max="2738" customWidth="1" width="9.140625"/>
    <col min="2739" max="2739" customWidth="1" width="9.140625"/>
    <col min="2740" max="2740" customWidth="1" width="9.140625"/>
    <col min="2741" max="2741" customWidth="1" width="9.140625"/>
    <col min="2742" max="2742" customWidth="1" width="9.140625"/>
    <col min="2743" max="2743" customWidth="1" width="9.140625"/>
    <col min="2744" max="2744" customWidth="1" width="9.140625"/>
    <col min="2745" max="2745" customWidth="1" width="9.140625"/>
    <col min="2746" max="2746" customWidth="1" width="9.140625"/>
    <col min="2747" max="2747" customWidth="1" width="9.140625"/>
    <col min="2748" max="2748" customWidth="1" width="9.140625"/>
    <col min="2749" max="2749" customWidth="1" width="9.140625"/>
    <col min="2750" max="2750" customWidth="1" width="9.140625"/>
    <col min="2751" max="2751" customWidth="1" width="9.140625"/>
    <col min="2752" max="2752" customWidth="1" width="9.140625"/>
    <col min="2753" max="2753" customWidth="1" width="9.140625"/>
    <col min="2754" max="2754" customWidth="1" width="9.140625"/>
    <col min="2755" max="2755" customWidth="1" width="9.140625"/>
    <col min="2756" max="2756" customWidth="1" width="9.140625"/>
    <col min="2757" max="2757" customWidth="1" width="9.140625"/>
    <col min="2758" max="2758" customWidth="1" width="9.140625"/>
    <col min="2759" max="2759" customWidth="1" width="9.140625"/>
    <col min="2760" max="2760" customWidth="1" width="9.140625"/>
    <col min="2761" max="2761" customWidth="1" width="9.140625"/>
    <col min="2762" max="2762" customWidth="1" width="9.140625"/>
    <col min="2763" max="2763" customWidth="1" width="9.140625"/>
    <col min="2764" max="2764" customWidth="1" width="9.140625"/>
    <col min="2765" max="2765" customWidth="1" width="9.140625"/>
    <col min="2766" max="2766" customWidth="1" width="9.140625"/>
    <col min="2767" max="2767" customWidth="1" width="9.140625"/>
    <col min="2768" max="2768" customWidth="1" width="9.140625"/>
    <col min="2769" max="2769" customWidth="1" width="9.140625"/>
    <col min="2770" max="2770" customWidth="1" width="9.140625"/>
    <col min="2771" max="2771" customWidth="1" width="9.140625"/>
    <col min="2772" max="2772" customWidth="1" width="9.140625"/>
    <col min="2773" max="2773" customWidth="1" width="9.140625"/>
    <col min="2774" max="2774" customWidth="1" width="9.140625"/>
    <col min="2775" max="2775" customWidth="1" width="9.140625"/>
    <col min="2776" max="2776" customWidth="1" width="9.140625"/>
    <col min="2777" max="2777" customWidth="1" width="9.140625"/>
    <col min="2778" max="2778" customWidth="1" width="9.140625"/>
    <col min="2779" max="2779" customWidth="1" width="9.140625"/>
    <col min="2780" max="2780" customWidth="1" width="9.140625"/>
    <col min="2781" max="2781" customWidth="1" width="9.140625"/>
    <col min="2782" max="2782" customWidth="1" width="9.140625"/>
    <col min="2783" max="2783" customWidth="1" width="9.140625"/>
    <col min="2784" max="2784" customWidth="1" width="9.140625"/>
    <col min="2785" max="2785" customWidth="1" width="9.140625"/>
    <col min="2786" max="2786" customWidth="1" width="9.140625"/>
    <col min="2787" max="2787" customWidth="1" width="9.140625"/>
    <col min="2788" max="2788" customWidth="1" width="9.140625"/>
    <col min="2789" max="2789" customWidth="1" width="9.140625"/>
    <col min="2790" max="2790" customWidth="1" width="9.140625"/>
    <col min="2791" max="2791" customWidth="1" width="9.140625"/>
    <col min="2792" max="2792" customWidth="1" width="9.140625"/>
    <col min="2793" max="2793" customWidth="1" width="9.140625"/>
    <col min="2794" max="2794" customWidth="1" width="9.140625"/>
    <col min="2795" max="2795" customWidth="1" width="9.140625"/>
    <col min="2796" max="2796" customWidth="1" width="9.140625"/>
    <col min="2797" max="2797" customWidth="1" width="9.140625"/>
    <col min="2798" max="2798" customWidth="1" width="9.140625"/>
    <col min="2799" max="2799" customWidth="1" width="9.140625"/>
    <col min="2800" max="2800" customWidth="1" width="9.140625"/>
    <col min="2801" max="2801" customWidth="1" width="9.140625"/>
    <col min="2802" max="2802" customWidth="1" width="9.140625"/>
    <col min="2803" max="2803" customWidth="1" width="9.140625"/>
    <col min="2804" max="2804" customWidth="1" width="9.140625"/>
    <col min="2805" max="2805" customWidth="1" width="9.140625"/>
    <col min="2806" max="2806" customWidth="1" width="9.140625"/>
    <col min="2807" max="2807" customWidth="1" width="9.140625"/>
    <col min="2808" max="2808" customWidth="1" width="9.140625"/>
    <col min="2809" max="2809" customWidth="1" width="9.140625"/>
    <col min="2810" max="2810" customWidth="1" width="9.140625"/>
    <col min="2811" max="2811" customWidth="1" width="9.140625"/>
    <col min="2812" max="2812" customWidth="1" width="9.140625"/>
    <col min="2813" max="2813" customWidth="1" width="9.140625"/>
    <col min="2814" max="2814" customWidth="1" width="9.140625"/>
    <col min="2815" max="2815" customWidth="1" width="9.140625"/>
    <col min="2816" max="2816" customWidth="1" width="9.140625"/>
    <col min="2817" max="2817" customWidth="1" width="9.140625"/>
    <col min="2818" max="2818" customWidth="1" width="9.140625"/>
    <col min="2819" max="2819" customWidth="1" width="9.140625"/>
    <col min="2820" max="2820" customWidth="1" width="9.140625"/>
    <col min="2821" max="2821" customWidth="1" width="9.140625"/>
    <col min="2822" max="2822" customWidth="1" width="9.140625"/>
    <col min="2823" max="2823" customWidth="1" width="9.140625"/>
    <col min="2824" max="2824" customWidth="1" width="9.140625"/>
    <col min="2825" max="2825" customWidth="1" width="9.140625"/>
    <col min="2826" max="2826" customWidth="1" width="9.140625"/>
    <col min="2827" max="2827" customWidth="1" width="9.140625"/>
    <col min="2828" max="2828" customWidth="1" width="9.140625"/>
    <col min="2829" max="2829" customWidth="1" width="9.140625"/>
    <col min="2830" max="2830" customWidth="1" width="9.140625"/>
    <col min="2831" max="2831" customWidth="1" width="9.140625"/>
    <col min="2832" max="2832" customWidth="1" width="9.140625"/>
    <col min="2833" max="2833" customWidth="1" width="9.140625"/>
    <col min="2834" max="2834" customWidth="1" width="9.140625"/>
    <col min="2835" max="2835" customWidth="1" width="9.140625"/>
    <col min="2836" max="2836" customWidth="1" width="9.140625"/>
    <col min="2837" max="2837" customWidth="1" width="9.140625"/>
    <col min="2838" max="2838" customWidth="1" width="9.140625"/>
    <col min="2839" max="2839" customWidth="1" width="9.140625"/>
    <col min="2840" max="2840" customWidth="1" width="9.140625"/>
    <col min="2841" max="2841" customWidth="1" width="9.140625"/>
    <col min="2842" max="2842" customWidth="1" width="9.140625"/>
    <col min="2843" max="2843" customWidth="1" width="9.140625"/>
    <col min="2844" max="2844" customWidth="1" width="9.140625"/>
    <col min="2845" max="2845" customWidth="1" width="9.140625"/>
    <col min="2846" max="2846" customWidth="1" width="9.140625"/>
    <col min="2847" max="2847" customWidth="1" width="9.140625"/>
    <col min="2848" max="2848" customWidth="1" width="9.140625"/>
    <col min="2849" max="2849" customWidth="1" width="9.140625"/>
    <col min="2850" max="2850" customWidth="1" width="9.140625"/>
    <col min="2851" max="2851" customWidth="1" width="9.140625"/>
    <col min="2852" max="2852" customWidth="1" width="9.140625"/>
    <col min="2853" max="2853" customWidth="1" width="9.140625"/>
    <col min="2854" max="2854" customWidth="1" width="9.140625"/>
    <col min="2855" max="2855" customWidth="1" width="9.140625"/>
    <col min="2856" max="2856" customWidth="1" width="9.140625"/>
    <col min="2857" max="2857" customWidth="1" width="9.140625"/>
    <col min="2858" max="2858" customWidth="1" width="9.140625"/>
    <col min="2859" max="2859" customWidth="1" width="9.140625"/>
    <col min="2860" max="2860" customWidth="1" width="9.140625"/>
    <col min="2861" max="2861" customWidth="1" width="9.140625"/>
    <col min="2862" max="2862" customWidth="1" width="9.140625"/>
    <col min="2863" max="2863" customWidth="1" width="9.140625"/>
    <col min="2864" max="2864" customWidth="1" width="9.140625"/>
    <col min="2865" max="2865" customWidth="1" width="9.140625"/>
    <col min="2866" max="2866" customWidth="1" width="9.140625"/>
    <col min="2867" max="2867" customWidth="1" width="9.140625"/>
    <col min="2868" max="2868" customWidth="1" width="9.140625"/>
    <col min="2869" max="2869" customWidth="1" width="9.140625"/>
    <col min="2870" max="2870" customWidth="1" width="9.140625"/>
    <col min="2871" max="2871" customWidth="1" width="9.140625"/>
    <col min="2872" max="2872" customWidth="1" width="9.140625"/>
    <col min="2873" max="2873" customWidth="1" width="9.140625"/>
    <col min="2874" max="2874" customWidth="1" width="9.140625"/>
    <col min="2875" max="2875" customWidth="1" width="9.140625"/>
    <col min="2876" max="2876" customWidth="1" width="9.140625"/>
    <col min="2877" max="2877" customWidth="1" width="9.140625"/>
    <col min="2878" max="2878" customWidth="1" width="9.140625"/>
    <col min="2879" max="2879" customWidth="1" width="9.140625"/>
    <col min="2880" max="2880" customWidth="1" width="9.140625"/>
    <col min="2881" max="2881" customWidth="1" width="9.140625"/>
    <col min="2882" max="2882" customWidth="1" width="9.140625"/>
    <col min="2883" max="2883" customWidth="1" width="9.140625"/>
    <col min="2884" max="2884" customWidth="1" width="9.140625"/>
    <col min="2885" max="2885" customWidth="1" width="9.140625"/>
    <col min="2886" max="2886" customWidth="1" width="9.140625"/>
    <col min="2887" max="2887" customWidth="1" width="9.140625"/>
    <col min="2888" max="2888" customWidth="1" width="9.140625"/>
    <col min="2889" max="2889" customWidth="1" width="9.140625"/>
    <col min="2890" max="2890" customWidth="1" width="9.140625"/>
    <col min="2891" max="2891" customWidth="1" width="9.140625"/>
    <col min="2892" max="2892" customWidth="1" width="9.140625"/>
    <col min="2893" max="2893" customWidth="1" width="9.140625"/>
    <col min="2894" max="2894" customWidth="1" width="9.140625"/>
    <col min="2895" max="2895" customWidth="1" width="9.140625"/>
    <col min="2896" max="2896" customWidth="1" width="9.140625"/>
    <col min="2897" max="2897" customWidth="1" width="9.140625"/>
    <col min="2898" max="2898" customWidth="1" width="9.140625"/>
    <col min="2899" max="2899" customWidth="1" width="9.140625"/>
    <col min="2900" max="2900" customWidth="1" width="9.140625"/>
    <col min="2901" max="2901" customWidth="1" width="9.140625"/>
    <col min="2902" max="2902" customWidth="1" width="9.140625"/>
    <col min="2903" max="2903" customWidth="1" width="9.140625"/>
    <col min="2904" max="2904" customWidth="1" width="9.140625"/>
    <col min="2905" max="2905" customWidth="1" width="9.140625"/>
    <col min="2906" max="2906" customWidth="1" width="9.140625"/>
    <col min="2907" max="2907" customWidth="1" width="9.140625"/>
    <col min="2908" max="2908" customWidth="1" width="9.140625"/>
    <col min="2909" max="2909" customWidth="1" width="9.140625"/>
    <col min="2910" max="2910" customWidth="1" width="9.140625"/>
    <col min="2911" max="2911" customWidth="1" width="9.140625"/>
    <col min="2912" max="2912" customWidth="1" width="9.140625"/>
    <col min="2913" max="2913" customWidth="1" width="9.140625"/>
    <col min="2914" max="2914" customWidth="1" width="9.140625"/>
    <col min="2915" max="2915" customWidth="1" width="9.140625"/>
    <col min="2916" max="2916" customWidth="1" width="9.140625"/>
    <col min="2917" max="2917" customWidth="1" width="9.140625"/>
    <col min="2918" max="2918" customWidth="1" width="9.140625"/>
    <col min="2919" max="2919" customWidth="1" width="9.140625"/>
    <col min="2920" max="2920" customWidth="1" width="9.140625"/>
    <col min="2921" max="2921" customWidth="1" width="9.140625"/>
    <col min="2922" max="2922" customWidth="1" width="9.140625"/>
    <col min="2923" max="2923" customWidth="1" width="9.140625"/>
    <col min="2924" max="2924" customWidth="1" width="9.140625"/>
    <col min="2925" max="2925" customWidth="1" width="9.140625"/>
    <col min="2926" max="2926" customWidth="1" width="9.140625"/>
    <col min="2927" max="2927" customWidth="1" width="9.140625"/>
    <col min="2928" max="2928" customWidth="1" width="9.140625"/>
    <col min="2929" max="2929" customWidth="1" width="9.140625"/>
    <col min="2930" max="2930" customWidth="1" width="9.140625"/>
    <col min="2931" max="2931" customWidth="1" width="9.140625"/>
    <col min="2932" max="2932" customWidth="1" width="9.140625"/>
    <col min="2933" max="2933" customWidth="1" width="9.140625"/>
    <col min="2934" max="2934" customWidth="1" width="9.140625"/>
    <col min="2935" max="2935" customWidth="1" width="9.140625"/>
    <col min="2936" max="2936" customWidth="1" width="9.140625"/>
    <col min="2937" max="2937" customWidth="1" width="9.140625"/>
    <col min="2938" max="2938" customWidth="1" width="9.140625"/>
    <col min="2939" max="2939" customWidth="1" width="9.140625"/>
    <col min="2940" max="2940" customWidth="1" width="9.140625"/>
    <col min="2941" max="2941" customWidth="1" width="9.140625"/>
    <col min="2942" max="2942" customWidth="1" width="9.140625"/>
    <col min="2943" max="2943" customWidth="1" width="9.140625"/>
    <col min="2944" max="2944" customWidth="1" width="9.140625"/>
    <col min="2945" max="2945" customWidth="1" width="9.140625"/>
    <col min="2946" max="2946" customWidth="1" width="9.140625"/>
    <col min="2947" max="2947" customWidth="1" width="9.140625"/>
    <col min="2948" max="2948" customWidth="1" width="9.140625"/>
    <col min="2949" max="2949" customWidth="1" width="9.140625"/>
    <col min="2950" max="2950" customWidth="1" width="9.140625"/>
    <col min="2951" max="2951" customWidth="1" width="9.140625"/>
    <col min="2952" max="2952" customWidth="1" width="9.140625"/>
    <col min="2953" max="2953" customWidth="1" width="9.140625"/>
    <col min="2954" max="2954" customWidth="1" width="9.140625"/>
    <col min="2955" max="2955" customWidth="1" width="9.140625"/>
    <col min="2956" max="2956" customWidth="1" width="9.140625"/>
    <col min="2957" max="2957" customWidth="1" width="9.140625"/>
    <col min="2958" max="2958" customWidth="1" width="9.140625"/>
    <col min="2959" max="2959" customWidth="1" width="9.140625"/>
    <col min="2960" max="2960" customWidth="1" width="9.140625"/>
    <col min="2961" max="2961" customWidth="1" width="9.140625"/>
    <col min="2962" max="2962" customWidth="1" width="9.140625"/>
    <col min="2963" max="2963" customWidth="1" width="9.140625"/>
    <col min="2964" max="2964" customWidth="1" width="9.140625"/>
    <col min="2965" max="2965" customWidth="1" width="9.140625"/>
    <col min="2966" max="2966" customWidth="1" width="9.140625"/>
    <col min="2967" max="2967" customWidth="1" width="9.140625"/>
    <col min="2968" max="2968" customWidth="1" width="9.140625"/>
    <col min="2969" max="2969" customWidth="1" width="9.140625"/>
    <col min="2970" max="2970" customWidth="1" width="9.140625"/>
    <col min="2971" max="2971" customWidth="1" width="9.140625"/>
    <col min="2972" max="2972" customWidth="1" width="9.140625"/>
    <col min="2973" max="2973" customWidth="1" width="9.140625"/>
    <col min="2974" max="2974" customWidth="1" width="9.140625"/>
    <col min="2975" max="2975" customWidth="1" width="9.140625"/>
    <col min="2976" max="2976" customWidth="1" width="9.140625"/>
    <col min="2977" max="2977" customWidth="1" width="9.140625"/>
    <col min="2978" max="2978" customWidth="1" width="9.140625"/>
    <col min="2979" max="2979" customWidth="1" width="9.140625"/>
    <col min="2980" max="2980" customWidth="1" width="9.140625"/>
    <col min="2981" max="2981" customWidth="1" width="9.140625"/>
    <col min="2982" max="2982" customWidth="1" width="9.140625"/>
    <col min="2983" max="2983" customWidth="1" width="9.140625"/>
    <col min="2984" max="2984" customWidth="1" width="9.140625"/>
    <col min="2985" max="2985" customWidth="1" width="9.140625"/>
    <col min="2986" max="2986" customWidth="1" width="9.140625"/>
    <col min="2987" max="2987" customWidth="1" width="9.140625"/>
    <col min="2988" max="2988" customWidth="1" width="9.140625"/>
    <col min="2989" max="2989" customWidth="1" width="9.140625"/>
    <col min="2990" max="2990" customWidth="1" width="9.140625"/>
    <col min="2991" max="2991" customWidth="1" width="9.140625"/>
    <col min="2992" max="2992" customWidth="1" width="9.140625"/>
    <col min="2993" max="2993" customWidth="1" width="9.140625"/>
    <col min="2994" max="2994" customWidth="1" width="9.140625"/>
    <col min="2995" max="2995" customWidth="1" width="9.140625"/>
    <col min="2996" max="2996" customWidth="1" width="9.140625"/>
    <col min="2997" max="2997" customWidth="1" width="9.140625"/>
    <col min="2998" max="2998" customWidth="1" width="9.140625"/>
    <col min="2999" max="2999" customWidth="1" width="9.140625"/>
    <col min="3000" max="3000" customWidth="1" width="9.140625"/>
    <col min="3001" max="3001" customWidth="1" width="9.140625"/>
    <col min="3002" max="3002" customWidth="1" width="9.140625"/>
    <col min="3003" max="3003" customWidth="1" width="9.140625"/>
    <col min="3004" max="3004" customWidth="1" width="9.140625"/>
    <col min="3005" max="3005" customWidth="1" width="9.140625"/>
    <col min="3006" max="3006" customWidth="1" width="9.140625"/>
    <col min="3007" max="3007" customWidth="1" width="9.140625"/>
    <col min="3008" max="3008" customWidth="1" width="9.140625"/>
    <col min="3009" max="3009" customWidth="1" width="9.140625"/>
    <col min="3010" max="3010" customWidth="1" width="9.140625"/>
    <col min="3011" max="3011" customWidth="1" width="9.140625"/>
    <col min="3012" max="3012" customWidth="1" width="9.140625"/>
    <col min="3013" max="3013" customWidth="1" width="9.140625"/>
    <col min="3014" max="3014" customWidth="1" width="9.140625"/>
    <col min="3015" max="3015" customWidth="1" width="9.140625"/>
    <col min="3016" max="3016" customWidth="1" width="9.140625"/>
    <col min="3017" max="3017" customWidth="1" width="9.140625"/>
    <col min="3018" max="3018" customWidth="1" width="9.140625"/>
    <col min="3019" max="3019" customWidth="1" width="9.140625"/>
    <col min="3020" max="3020" customWidth="1" width="9.140625"/>
    <col min="3021" max="3021" customWidth="1" width="9.140625"/>
    <col min="3022" max="3022" customWidth="1" width="9.140625"/>
    <col min="3023" max="3023" customWidth="1" width="9.140625"/>
    <col min="3024" max="3024" customWidth="1" width="9.140625"/>
    <col min="3025" max="3025" customWidth="1" width="9.140625"/>
    <col min="3026" max="3026" customWidth="1" width="9.140625"/>
    <col min="3027" max="3027" customWidth="1" width="9.140625"/>
    <col min="3028" max="3028" customWidth="1" width="9.140625"/>
    <col min="3029" max="3029" customWidth="1" width="9.140625"/>
    <col min="3030" max="3030" customWidth="1" width="9.140625"/>
    <col min="3031" max="3031" customWidth="1" width="9.140625"/>
    <col min="3032" max="3032" customWidth="1" width="9.140625"/>
    <col min="3033" max="3033" customWidth="1" width="9.140625"/>
    <col min="3034" max="3034" customWidth="1" width="9.140625"/>
    <col min="3035" max="3035" customWidth="1" width="9.140625"/>
    <col min="3036" max="3036" customWidth="1" width="9.140625"/>
    <col min="3037" max="3037" customWidth="1" width="9.140625"/>
    <col min="3038" max="3038" customWidth="1" width="9.140625"/>
    <col min="3039" max="3039" customWidth="1" width="9.140625"/>
    <col min="3040" max="3040" customWidth="1" width="9.140625"/>
    <col min="3041" max="3041" customWidth="1" width="9.140625"/>
    <col min="3042" max="3042" customWidth="1" width="9.140625"/>
    <col min="3043" max="3043" customWidth="1" width="9.140625"/>
    <col min="3044" max="3044" customWidth="1" width="9.140625"/>
    <col min="3045" max="3045" customWidth="1" width="9.140625"/>
    <col min="3046" max="3046" customWidth="1" width="9.140625"/>
    <col min="3047" max="3047" customWidth="1" width="9.140625"/>
    <col min="3048" max="3048" customWidth="1" width="9.140625"/>
    <col min="3049" max="3049" customWidth="1" width="9.140625"/>
    <col min="3050" max="3050" customWidth="1" width="9.140625"/>
    <col min="3051" max="3051" customWidth="1" width="9.140625"/>
    <col min="3052" max="3052" customWidth="1" width="9.140625"/>
    <col min="3053" max="3053" customWidth="1" width="9.140625"/>
    <col min="3054" max="3054" customWidth="1" width="9.140625"/>
    <col min="3055" max="3055" customWidth="1" width="9.140625"/>
    <col min="3056" max="3056" customWidth="1" width="9.140625"/>
    <col min="3057" max="3057" customWidth="1" width="9.140625"/>
    <col min="3058" max="3058" customWidth="1" width="9.140625"/>
    <col min="3059" max="3059" customWidth="1" width="9.140625"/>
    <col min="3060" max="3060" customWidth="1" width="9.140625"/>
    <col min="3061" max="3061" customWidth="1" width="9.140625"/>
    <col min="3062" max="3062" customWidth="1" width="9.140625"/>
    <col min="3063" max="3063" customWidth="1" width="9.140625"/>
    <col min="3064" max="3064" customWidth="1" width="9.140625"/>
    <col min="3065" max="3065" customWidth="1" width="9.140625"/>
    <col min="3066" max="3066" customWidth="1" width="9.140625"/>
    <col min="3067" max="3067" customWidth="1" width="9.140625"/>
    <col min="3068" max="3068" customWidth="1" width="9.140625"/>
    <col min="3069" max="3069" customWidth="1" width="9.140625"/>
    <col min="3070" max="3070" customWidth="1" width="9.140625"/>
    <col min="3071" max="3071" customWidth="1" width="9.140625"/>
    <col min="3072" max="3072" customWidth="1" width="9.140625"/>
    <col min="3073" max="3073" customWidth="1" width="9.140625"/>
    <col min="3074" max="3074" customWidth="1" width="9.140625"/>
    <col min="3075" max="3075" customWidth="1" width="9.140625"/>
    <col min="3076" max="3076" customWidth="1" width="9.140625"/>
    <col min="3077" max="3077" customWidth="1" width="9.140625"/>
    <col min="3078" max="3078" customWidth="1" width="9.140625"/>
    <col min="3079" max="3079" customWidth="1" width="9.140625"/>
    <col min="3080" max="3080" customWidth="1" width="9.140625"/>
    <col min="3081" max="3081" customWidth="1" width="9.140625"/>
    <col min="3082" max="3082" customWidth="1" width="9.140625"/>
    <col min="3083" max="3083" customWidth="1" width="9.140625"/>
    <col min="3084" max="3084" customWidth="1" width="9.140625"/>
    <col min="3085" max="3085" customWidth="1" width="9.140625"/>
    <col min="3086" max="3086" customWidth="1" width="9.140625"/>
    <col min="3087" max="3087" customWidth="1" width="9.140625"/>
    <col min="3088" max="3088" customWidth="1" width="9.140625"/>
    <col min="3089" max="3089" customWidth="1" width="9.140625"/>
    <col min="3090" max="3090" customWidth="1" width="9.140625"/>
    <col min="3091" max="3091" customWidth="1" width="9.140625"/>
    <col min="3092" max="3092" customWidth="1" width="9.140625"/>
    <col min="3093" max="3093" customWidth="1" width="9.140625"/>
    <col min="3094" max="3094" customWidth="1" width="9.140625"/>
    <col min="3095" max="3095" customWidth="1" width="9.140625"/>
    <col min="3096" max="3096" customWidth="1" width="9.140625"/>
    <col min="3097" max="3097" customWidth="1" width="9.140625"/>
    <col min="3098" max="3098" customWidth="1" width="9.140625"/>
    <col min="3099" max="3099" customWidth="1" width="9.140625"/>
    <col min="3100" max="3100" customWidth="1" width="9.140625"/>
    <col min="3101" max="3101" customWidth="1" width="9.140625"/>
    <col min="3102" max="3102" customWidth="1" width="9.140625"/>
    <col min="3103" max="3103" customWidth="1" width="9.140625"/>
    <col min="3104" max="3104" customWidth="1" width="9.140625"/>
    <col min="3105" max="3105" customWidth="1" width="9.140625"/>
    <col min="3106" max="3106" customWidth="1" width="9.140625"/>
    <col min="3107" max="3107" customWidth="1" width="9.140625"/>
    <col min="3108" max="3108" customWidth="1" width="9.140625"/>
    <col min="3109" max="3109" customWidth="1" width="9.140625"/>
    <col min="3110" max="3110" customWidth="1" width="9.140625"/>
    <col min="3111" max="3111" customWidth="1" width="9.140625"/>
    <col min="3112" max="3112" customWidth="1" width="9.140625"/>
    <col min="3113" max="3113" customWidth="1" width="9.140625"/>
    <col min="3114" max="3114" customWidth="1" width="9.140625"/>
    <col min="3115" max="3115" customWidth="1" width="9.140625"/>
    <col min="3116" max="3116" customWidth="1" width="9.140625"/>
    <col min="3117" max="3117" customWidth="1" width="9.140625"/>
    <col min="3118" max="3118" customWidth="1" width="9.140625"/>
    <col min="3119" max="3119" customWidth="1" width="9.140625"/>
    <col min="3120" max="3120" customWidth="1" width="9.140625"/>
    <col min="3121" max="3121" customWidth="1" width="9.140625"/>
    <col min="3122" max="3122" customWidth="1" width="9.140625"/>
    <col min="3123" max="3123" customWidth="1" width="9.140625"/>
    <col min="3124" max="3124" customWidth="1" width="9.140625"/>
    <col min="3125" max="3125" customWidth="1" width="9.140625"/>
    <col min="3126" max="3126" customWidth="1" width="9.140625"/>
    <col min="3127" max="3127" customWidth="1" width="9.140625"/>
    <col min="3128" max="3128" customWidth="1" width="9.140625"/>
    <col min="3129" max="3129" customWidth="1" width="9.140625"/>
    <col min="3130" max="3130" customWidth="1" width="9.140625"/>
    <col min="3131" max="3131" customWidth="1" width="9.140625"/>
    <col min="3132" max="3132" customWidth="1" width="9.140625"/>
    <col min="3133" max="3133" customWidth="1" width="9.140625"/>
    <col min="3134" max="3134" customWidth="1" width="9.140625"/>
    <col min="3135" max="3135" customWidth="1" width="9.140625"/>
    <col min="3136" max="3136" customWidth="1" width="9.140625"/>
    <col min="3137" max="3137" customWidth="1" width="9.140625"/>
    <col min="3138" max="3138" customWidth="1" width="9.140625"/>
    <col min="3139" max="3139" customWidth="1" width="9.140625"/>
    <col min="3140" max="3140" customWidth="1" width="9.140625"/>
    <col min="3141" max="3141" customWidth="1" width="9.140625"/>
    <col min="3142" max="3142" customWidth="1" width="9.140625"/>
    <col min="3143" max="3143" customWidth="1" width="9.140625"/>
    <col min="3144" max="3144" customWidth="1" width="9.140625"/>
    <col min="3145" max="3145" customWidth="1" width="9.140625"/>
    <col min="3146" max="3146" customWidth="1" width="9.140625"/>
    <col min="3147" max="3147" customWidth="1" width="9.140625"/>
    <col min="3148" max="3148" customWidth="1" width="9.140625"/>
    <col min="3149" max="3149" customWidth="1" width="9.140625"/>
    <col min="3150" max="3150" customWidth="1" width="9.140625"/>
    <col min="3151" max="3151" customWidth="1" width="9.140625"/>
    <col min="3152" max="3152" customWidth="1" width="9.140625"/>
    <col min="3153" max="3153" customWidth="1" width="9.140625"/>
    <col min="3154" max="3154" customWidth="1" width="9.140625"/>
    <col min="3155" max="3155" customWidth="1" width="9.140625"/>
    <col min="3156" max="3156" customWidth="1" width="9.140625"/>
    <col min="3157" max="3157" customWidth="1" width="9.140625"/>
    <col min="3158" max="3158" customWidth="1" width="9.140625"/>
    <col min="3159" max="3159" customWidth="1" width="9.140625"/>
    <col min="3160" max="3160" customWidth="1" width="9.140625"/>
    <col min="3161" max="3161" customWidth="1" width="9.140625"/>
    <col min="3162" max="3162" customWidth="1" width="9.140625"/>
    <col min="3163" max="3163" customWidth="1" width="9.140625"/>
    <col min="3164" max="3164" customWidth="1" width="9.140625"/>
    <col min="3165" max="3165" customWidth="1" width="9.140625"/>
    <col min="3166" max="3166" customWidth="1" width="9.140625"/>
    <col min="3167" max="3167" customWidth="1" width="9.140625"/>
    <col min="3168" max="3168" customWidth="1" width="9.140625"/>
    <col min="3169" max="3169" customWidth="1" width="9.140625"/>
    <col min="3170" max="3170" customWidth="1" width="9.140625"/>
    <col min="3171" max="3171" customWidth="1" width="9.140625"/>
    <col min="3172" max="3172" customWidth="1" width="9.140625"/>
    <col min="3173" max="3173" customWidth="1" width="9.140625"/>
    <col min="3174" max="3174" customWidth="1" width="9.140625"/>
    <col min="3175" max="3175" customWidth="1" width="9.140625"/>
    <col min="3176" max="3176" customWidth="1" width="9.140625"/>
    <col min="3177" max="3177" customWidth="1" width="9.140625"/>
    <col min="3178" max="3178" customWidth="1" width="9.140625"/>
    <col min="3179" max="3179" customWidth="1" width="9.140625"/>
    <col min="3180" max="3180" customWidth="1" width="9.140625"/>
    <col min="3181" max="3181" customWidth="1" width="9.140625"/>
    <col min="3182" max="3182" customWidth="1" width="9.140625"/>
    <col min="3183" max="3183" customWidth="1" width="9.140625"/>
    <col min="3184" max="3184" customWidth="1" width="9.140625"/>
    <col min="3185" max="3185" customWidth="1" width="9.140625"/>
    <col min="3186" max="3186" customWidth="1" width="9.140625"/>
    <col min="3187" max="3187" customWidth="1" width="9.140625"/>
    <col min="3188" max="3188" customWidth="1" width="9.140625"/>
    <col min="3189" max="3189" customWidth="1" width="9.140625"/>
    <col min="3190" max="3190" customWidth="1" width="9.140625"/>
    <col min="3191" max="3191" customWidth="1" width="9.140625"/>
    <col min="3192" max="3192" customWidth="1" width="9.140625"/>
    <col min="3193" max="3193" customWidth="1" width="9.140625"/>
    <col min="3194" max="3194" customWidth="1" width="9.140625"/>
    <col min="3195" max="3195" customWidth="1" width="9.140625"/>
    <col min="3196" max="3196" customWidth="1" width="9.140625"/>
    <col min="3197" max="3197" customWidth="1" width="9.140625"/>
    <col min="3198" max="3198" customWidth="1" width="9.140625"/>
    <col min="3199" max="3199" customWidth="1" width="9.140625"/>
    <col min="3200" max="3200" customWidth="1" width="9.140625"/>
    <col min="3201" max="3201" customWidth="1" width="9.140625"/>
    <col min="3202" max="3202" customWidth="1" width="9.140625"/>
    <col min="3203" max="3203" customWidth="1" width="9.140625"/>
    <col min="3204" max="3204" customWidth="1" width="9.140625"/>
    <col min="3205" max="3205" customWidth="1" width="9.140625"/>
    <col min="3206" max="3206" customWidth="1" width="9.140625"/>
    <col min="3207" max="3207" customWidth="1" width="9.140625"/>
    <col min="3208" max="3208" customWidth="1" width="9.140625"/>
    <col min="3209" max="3209" customWidth="1" width="9.140625"/>
    <col min="3210" max="3210" customWidth="1" width="9.140625"/>
    <col min="3211" max="3211" customWidth="1" width="9.140625"/>
    <col min="3212" max="3212" customWidth="1" width="9.140625"/>
    <col min="3213" max="3213" customWidth="1" width="9.140625"/>
    <col min="3214" max="3214" customWidth="1" width="9.140625"/>
    <col min="3215" max="3215" customWidth="1" width="9.140625"/>
    <col min="3216" max="3216" customWidth="1" width="9.140625"/>
    <col min="3217" max="3217" customWidth="1" width="9.140625"/>
    <col min="3218" max="3218" customWidth="1" width="9.140625"/>
    <col min="3219" max="3219" customWidth="1" width="9.140625"/>
    <col min="3220" max="3220" customWidth="1" width="9.140625"/>
    <col min="3221" max="3221" customWidth="1" width="9.140625"/>
    <col min="3222" max="3222" customWidth="1" width="9.140625"/>
    <col min="3223" max="3223" customWidth="1" width="9.140625"/>
    <col min="3224" max="3224" customWidth="1" width="9.140625"/>
    <col min="3225" max="3225" customWidth="1" width="9.140625"/>
    <col min="3226" max="3226" customWidth="1" width="9.140625"/>
    <col min="3227" max="3227" customWidth="1" width="9.140625"/>
    <col min="3228" max="3228" customWidth="1" width="9.140625"/>
    <col min="3229" max="3229" customWidth="1" width="9.140625"/>
    <col min="3230" max="3230" customWidth="1" width="9.140625"/>
    <col min="3231" max="3231" customWidth="1" width="9.140625"/>
    <col min="3232" max="3232" customWidth="1" width="9.140625"/>
    <col min="3233" max="3233" customWidth="1" width="9.140625"/>
    <col min="3234" max="3234" customWidth="1" width="9.140625"/>
    <col min="3235" max="3235" customWidth="1" width="9.140625"/>
    <col min="3236" max="3236" customWidth="1" width="9.140625"/>
    <col min="3237" max="3237" customWidth="1" width="9.140625"/>
    <col min="3238" max="3238" customWidth="1" width="9.140625"/>
    <col min="3239" max="3239" customWidth="1" width="9.140625"/>
    <col min="3240" max="3240" customWidth="1" width="9.140625"/>
    <col min="3241" max="3241" customWidth="1" width="9.140625"/>
    <col min="3242" max="3242" customWidth="1" width="9.140625"/>
    <col min="3243" max="3243" customWidth="1" width="9.140625"/>
    <col min="3244" max="3244" customWidth="1" width="9.140625"/>
    <col min="3245" max="3245" customWidth="1" width="9.140625"/>
    <col min="3246" max="3246" customWidth="1" width="9.140625"/>
    <col min="3247" max="3247" customWidth="1" width="9.140625"/>
    <col min="3248" max="3248" customWidth="1" width="9.140625"/>
    <col min="3249" max="3249" customWidth="1" width="9.140625"/>
    <col min="3250" max="3250" customWidth="1" width="9.140625"/>
    <col min="3251" max="3251" customWidth="1" width="9.140625"/>
    <col min="3252" max="3252" customWidth="1" width="9.140625"/>
    <col min="3253" max="3253" customWidth="1" width="9.140625"/>
    <col min="3254" max="3254" customWidth="1" width="9.140625"/>
    <col min="3255" max="3255" customWidth="1" width="9.140625"/>
    <col min="3256" max="3256" customWidth="1" width="9.140625"/>
    <col min="3257" max="3257" customWidth="1" width="9.140625"/>
    <col min="3258" max="3258" customWidth="1" width="9.140625"/>
    <col min="3259" max="3259" customWidth="1" width="9.140625"/>
    <col min="3260" max="3260" customWidth="1" width="9.140625"/>
    <col min="3261" max="3261" customWidth="1" width="9.140625"/>
    <col min="3262" max="3262" customWidth="1" width="9.140625"/>
    <col min="3263" max="3263" customWidth="1" width="9.140625"/>
    <col min="3264" max="3264" customWidth="1" width="9.140625"/>
    <col min="3265" max="3265" customWidth="1" width="9.140625"/>
    <col min="3266" max="3266" customWidth="1" width="9.140625"/>
    <col min="3267" max="3267" customWidth="1" width="9.140625"/>
    <col min="3268" max="3268" customWidth="1" width="9.140625"/>
    <col min="3269" max="3269" customWidth="1" width="9.140625"/>
    <col min="3270" max="3270" customWidth="1" width="9.140625"/>
    <col min="3271" max="3271" customWidth="1" width="9.140625"/>
    <col min="3272" max="3272" customWidth="1" width="9.140625"/>
    <col min="3273" max="3273" customWidth="1" width="9.140625"/>
    <col min="3274" max="3274" customWidth="1" width="9.140625"/>
    <col min="3275" max="3275" customWidth="1" width="9.140625"/>
    <col min="3276" max="3276" customWidth="1" width="9.140625"/>
    <col min="3277" max="3277" customWidth="1" width="9.140625"/>
    <col min="3278" max="3278" customWidth="1" width="9.140625"/>
    <col min="3279" max="3279" customWidth="1" width="9.140625"/>
    <col min="3280" max="3280" customWidth="1" width="9.140625"/>
    <col min="3281" max="3281" customWidth="1" width="9.140625"/>
    <col min="3282" max="3282" customWidth="1" width="9.140625"/>
    <col min="3283" max="3283" customWidth="1" width="9.140625"/>
    <col min="3284" max="3284" customWidth="1" width="9.140625"/>
    <col min="3285" max="3285" customWidth="1" width="9.140625"/>
    <col min="3286" max="3286" customWidth="1" width="9.140625"/>
    <col min="3287" max="3287" customWidth="1" width="9.140625"/>
    <col min="3288" max="3288" customWidth="1" width="9.140625"/>
    <col min="3289" max="3289" customWidth="1" width="9.140625"/>
    <col min="3290" max="3290" customWidth="1" width="9.140625"/>
    <col min="3291" max="3291" customWidth="1" width="9.140625"/>
    <col min="3292" max="3292" customWidth="1" width="9.140625"/>
    <col min="3293" max="3293" customWidth="1" width="9.140625"/>
    <col min="3294" max="3294" customWidth="1" width="9.140625"/>
    <col min="3295" max="3295" customWidth="1" width="9.140625"/>
    <col min="3296" max="3296" customWidth="1" width="9.140625"/>
    <col min="3297" max="3297" customWidth="1" width="9.140625"/>
    <col min="3298" max="3298" customWidth="1" width="9.140625"/>
    <col min="3299" max="3299" customWidth="1" width="9.140625"/>
    <col min="3300" max="3300" customWidth="1" width="9.140625"/>
    <col min="3301" max="3301" customWidth="1" width="9.140625"/>
    <col min="3302" max="3302" customWidth="1" width="9.140625"/>
    <col min="3303" max="3303" customWidth="1" width="9.140625"/>
    <col min="3304" max="3304" customWidth="1" width="9.140625"/>
    <col min="3305" max="3305" customWidth="1" width="9.140625"/>
    <col min="3306" max="3306" customWidth="1" width="9.140625"/>
    <col min="3307" max="3307" customWidth="1" width="9.140625"/>
    <col min="3308" max="3308" customWidth="1" width="9.140625"/>
    <col min="3309" max="3309" customWidth="1" width="9.140625"/>
    <col min="3310" max="3310" customWidth="1" width="9.140625"/>
    <col min="3311" max="3311" customWidth="1" width="9.140625"/>
    <col min="3312" max="3312" customWidth="1" width="9.140625"/>
    <col min="3313" max="3313" customWidth="1" width="9.140625"/>
    <col min="3314" max="3314" customWidth="1" width="9.140625"/>
    <col min="3315" max="3315" customWidth="1" width="9.140625"/>
    <col min="3316" max="3316" customWidth="1" width="9.140625"/>
    <col min="3317" max="3317" customWidth="1" width="9.140625"/>
    <col min="3318" max="3318" customWidth="1" width="9.140625"/>
    <col min="3319" max="3319" customWidth="1" width="9.140625"/>
    <col min="3320" max="3320" customWidth="1" width="9.140625"/>
    <col min="3321" max="3321" customWidth="1" width="9.140625"/>
    <col min="3322" max="3322" customWidth="1" width="9.140625"/>
    <col min="3323" max="3323" customWidth="1" width="9.140625"/>
    <col min="3324" max="3324" customWidth="1" width="9.140625"/>
    <col min="3325" max="3325" customWidth="1" width="9.140625"/>
    <col min="3326" max="3326" customWidth="1" width="9.140625"/>
    <col min="3327" max="3327" customWidth="1" width="9.140625"/>
    <col min="3328" max="3328" customWidth="1" width="9.140625"/>
    <col min="3329" max="3329" customWidth="1" width="9.140625"/>
    <col min="3330" max="3330" customWidth="1" width="9.140625"/>
    <col min="3331" max="3331" customWidth="1" width="9.140625"/>
    <col min="3332" max="3332" customWidth="1" width="9.140625"/>
    <col min="3333" max="3333" customWidth="1" width="9.140625"/>
    <col min="3334" max="3334" customWidth="1" width="9.140625"/>
    <col min="3335" max="3335" customWidth="1" width="9.140625"/>
    <col min="3336" max="3336" customWidth="1" width="9.140625"/>
    <col min="3337" max="3337" customWidth="1" width="9.140625"/>
    <col min="3338" max="3338" customWidth="1" width="9.140625"/>
    <col min="3339" max="3339" customWidth="1" width="9.140625"/>
    <col min="3340" max="3340" customWidth="1" width="9.140625"/>
    <col min="3341" max="3341" customWidth="1" width="9.140625"/>
    <col min="3342" max="3342" customWidth="1" width="9.140625"/>
    <col min="3343" max="3343" customWidth="1" width="9.140625"/>
    <col min="3344" max="3344" customWidth="1" width="9.140625"/>
    <col min="3345" max="3345" customWidth="1" width="9.140625"/>
    <col min="3346" max="3346" customWidth="1" width="9.140625"/>
    <col min="3347" max="3347" customWidth="1" width="9.140625"/>
    <col min="3348" max="3348" customWidth="1" width="9.140625"/>
    <col min="3349" max="3349" customWidth="1" width="9.140625"/>
    <col min="3350" max="3350" customWidth="1" width="9.140625"/>
    <col min="3351" max="3351" customWidth="1" width="9.140625"/>
    <col min="3352" max="3352" customWidth="1" width="9.140625"/>
    <col min="3353" max="3353" customWidth="1" width="9.140625"/>
    <col min="3354" max="3354" customWidth="1" width="9.140625"/>
    <col min="3355" max="3355" customWidth="1" width="9.140625"/>
    <col min="3356" max="3356" customWidth="1" width="9.140625"/>
    <col min="3357" max="3357" customWidth="1" width="9.140625"/>
    <col min="3358" max="3358" customWidth="1" width="9.140625"/>
    <col min="3359" max="3359" customWidth="1" width="9.140625"/>
    <col min="3360" max="3360" customWidth="1" width="9.140625"/>
    <col min="3361" max="3361" customWidth="1" width="9.140625"/>
    <col min="3362" max="3362" customWidth="1" width="9.140625"/>
    <col min="3363" max="3363" customWidth="1" width="9.140625"/>
    <col min="3364" max="3364" customWidth="1" width="9.140625"/>
    <col min="3365" max="3365" customWidth="1" width="9.140625"/>
    <col min="3366" max="3366" customWidth="1" width="9.140625"/>
    <col min="3367" max="3367" customWidth="1" width="9.140625"/>
    <col min="3368" max="3368" customWidth="1" width="9.140625"/>
    <col min="3369" max="3369" customWidth="1" width="9.140625"/>
    <col min="3370" max="3370" customWidth="1" width="9.140625"/>
    <col min="3371" max="3371" customWidth="1" width="9.140625"/>
    <col min="3372" max="3372" customWidth="1" width="9.140625"/>
    <col min="3373" max="3373" customWidth="1" width="9.140625"/>
    <col min="3374" max="3374" customWidth="1" width="9.140625"/>
    <col min="3375" max="3375" customWidth="1" width="9.140625"/>
    <col min="3376" max="3376" customWidth="1" width="9.140625"/>
    <col min="3377" max="3377" customWidth="1" width="9.140625"/>
    <col min="3378" max="3378" customWidth="1" width="9.140625"/>
    <col min="3379" max="3379" customWidth="1" width="9.140625"/>
    <col min="3380" max="3380" customWidth="1" width="9.140625"/>
    <col min="3381" max="3381" customWidth="1" width="9.140625"/>
    <col min="3382" max="3382" customWidth="1" width="9.140625"/>
    <col min="3383" max="3383" customWidth="1" width="9.140625"/>
    <col min="3384" max="3384" customWidth="1" width="9.140625"/>
    <col min="3385" max="3385" customWidth="1" width="9.140625"/>
    <col min="3386" max="3386" customWidth="1" width="9.140625"/>
    <col min="3387" max="3387" customWidth="1" width="9.140625"/>
    <col min="3388" max="3388" customWidth="1" width="9.140625"/>
    <col min="3389" max="3389" customWidth="1" width="9.140625"/>
    <col min="3390" max="3390" customWidth="1" width="9.140625"/>
    <col min="3391" max="3391" customWidth="1" width="9.140625"/>
    <col min="3392" max="3392" customWidth="1" width="9.140625"/>
    <col min="3393" max="3393" customWidth="1" width="9.140625"/>
    <col min="3394" max="3394" customWidth="1" width="9.140625"/>
    <col min="3395" max="3395" customWidth="1" width="9.140625"/>
    <col min="3396" max="3396" customWidth="1" width="9.140625"/>
    <col min="3397" max="3397" customWidth="1" width="9.140625"/>
    <col min="3398" max="3398" customWidth="1" width="9.140625"/>
    <col min="3399" max="3399" customWidth="1" width="9.140625"/>
    <col min="3400" max="3400" customWidth="1" width="9.140625"/>
    <col min="3401" max="3401" customWidth="1" width="9.140625"/>
    <col min="3402" max="3402" customWidth="1" width="9.140625"/>
    <col min="3403" max="3403" customWidth="1" width="9.140625"/>
    <col min="3404" max="3404" customWidth="1" width="9.140625"/>
    <col min="3405" max="3405" customWidth="1" width="9.140625"/>
    <col min="3406" max="3406" customWidth="1" width="9.140625"/>
    <col min="3407" max="3407" customWidth="1" width="9.140625"/>
    <col min="3408" max="3408" customWidth="1" width="9.140625"/>
    <col min="3409" max="3409" customWidth="1" width="9.140625"/>
    <col min="3410" max="3410" customWidth="1" width="9.140625"/>
    <col min="3411" max="3411" customWidth="1" width="9.140625"/>
    <col min="3412" max="3412" customWidth="1" width="9.140625"/>
    <col min="3413" max="3413" customWidth="1" width="9.140625"/>
    <col min="3414" max="3414" customWidth="1" width="9.140625"/>
    <col min="3415" max="3415" customWidth="1" width="9.140625"/>
    <col min="3416" max="3416" customWidth="1" width="9.140625"/>
    <col min="3417" max="3417" customWidth="1" width="9.140625"/>
    <col min="3418" max="3418" customWidth="1" width="9.140625"/>
    <col min="3419" max="3419" customWidth="1" width="9.140625"/>
    <col min="3420" max="3420" customWidth="1" width="9.140625"/>
    <col min="3421" max="3421" customWidth="1" width="9.140625"/>
    <col min="3422" max="3422" customWidth="1" width="9.140625"/>
    <col min="3423" max="3423" customWidth="1" width="9.140625"/>
    <col min="3424" max="3424" customWidth="1" width="9.140625"/>
    <col min="3425" max="3425" customWidth="1" width="9.140625"/>
    <col min="3426" max="3426" customWidth="1" width="9.140625"/>
    <col min="3427" max="3427" customWidth="1" width="9.140625"/>
    <col min="3428" max="3428" customWidth="1" width="9.140625"/>
    <col min="3429" max="3429" customWidth="1" width="9.140625"/>
    <col min="3430" max="3430" customWidth="1" width="9.140625"/>
    <col min="3431" max="3431" customWidth="1" width="9.140625"/>
    <col min="3432" max="3432" customWidth="1" width="9.140625"/>
    <col min="3433" max="3433" customWidth="1" width="9.140625"/>
    <col min="3434" max="3434" customWidth="1" width="9.140625"/>
    <col min="3435" max="3435" customWidth="1" width="9.140625"/>
    <col min="3436" max="3436" customWidth="1" width="9.140625"/>
    <col min="3437" max="3437" customWidth="1" width="9.140625"/>
    <col min="3438" max="3438" customWidth="1" width="9.140625"/>
    <col min="3439" max="3439" customWidth="1" width="9.140625"/>
    <col min="3440" max="3440" customWidth="1" width="9.140625"/>
    <col min="3441" max="3441" customWidth="1" width="9.140625"/>
    <col min="3442" max="3442" customWidth="1" width="9.140625"/>
    <col min="3443" max="3443" customWidth="1" width="9.140625"/>
    <col min="3444" max="3444" customWidth="1" width="9.140625"/>
    <col min="3445" max="3445" customWidth="1" width="9.140625"/>
    <col min="3446" max="3446" customWidth="1" width="9.140625"/>
    <col min="3447" max="3447" customWidth="1" width="9.140625"/>
    <col min="3448" max="3448" customWidth="1" width="9.140625"/>
    <col min="3449" max="3449" customWidth="1" width="9.140625"/>
    <col min="3450" max="3450" customWidth="1" width="9.140625"/>
    <col min="3451" max="3451" customWidth="1" width="9.140625"/>
    <col min="3452" max="3452" customWidth="1" width="9.140625"/>
    <col min="3453" max="3453" customWidth="1" width="9.140625"/>
    <col min="3454" max="3454" customWidth="1" width="9.140625"/>
    <col min="3455" max="3455" customWidth="1" width="9.140625"/>
    <col min="3456" max="3456" customWidth="1" width="9.140625"/>
    <col min="3457" max="3457" customWidth="1" width="9.140625"/>
    <col min="3458" max="3458" customWidth="1" width="9.140625"/>
    <col min="3459" max="3459" customWidth="1" width="9.140625"/>
    <col min="3460" max="3460" customWidth="1" width="9.140625"/>
    <col min="3461" max="3461" customWidth="1" width="9.140625"/>
    <col min="3462" max="3462" customWidth="1" width="9.140625"/>
    <col min="3463" max="3463" customWidth="1" width="9.140625"/>
    <col min="3464" max="3464" customWidth="1" width="9.140625"/>
    <col min="3465" max="3465" customWidth="1" width="9.140625"/>
    <col min="3466" max="3466" customWidth="1" width="9.140625"/>
    <col min="3467" max="3467" customWidth="1" width="9.140625"/>
    <col min="3468" max="3468" customWidth="1" width="9.140625"/>
    <col min="3469" max="3469" customWidth="1" width="9.140625"/>
    <col min="3470" max="3470" customWidth="1" width="9.140625"/>
    <col min="3471" max="3471" customWidth="1" width="9.140625"/>
    <col min="3472" max="3472" customWidth="1" width="9.140625"/>
    <col min="3473" max="3473" customWidth="1" width="9.140625"/>
    <col min="3474" max="3474" customWidth="1" width="9.140625"/>
    <col min="3475" max="3475" customWidth="1" width="9.140625"/>
    <col min="3476" max="3476" customWidth="1" width="9.140625"/>
    <col min="3477" max="3477" customWidth="1" width="9.140625"/>
    <col min="3478" max="3478" customWidth="1" width="9.140625"/>
    <col min="3479" max="3479" customWidth="1" width="9.140625"/>
    <col min="3480" max="3480" customWidth="1" width="9.140625"/>
    <col min="3481" max="3481" customWidth="1" width="9.140625"/>
    <col min="3482" max="3482" customWidth="1" width="9.140625"/>
    <col min="3483" max="3483" customWidth="1" width="9.140625"/>
    <col min="3484" max="3484" customWidth="1" width="9.140625"/>
    <col min="3485" max="3485" customWidth="1" width="9.140625"/>
    <col min="3486" max="3486" customWidth="1" width="9.140625"/>
    <col min="3487" max="3487" customWidth="1" width="9.140625"/>
    <col min="3488" max="3488" customWidth="1" width="9.140625"/>
    <col min="3489" max="3489" customWidth="1" width="9.140625"/>
    <col min="3490" max="3490" customWidth="1" width="9.140625"/>
    <col min="3491" max="3491" customWidth="1" width="9.140625"/>
    <col min="3492" max="3492" customWidth="1" width="9.140625"/>
    <col min="3493" max="3493" customWidth="1" width="9.140625"/>
    <col min="3494" max="3494" customWidth="1" width="9.140625"/>
    <col min="3495" max="3495" customWidth="1" width="9.140625"/>
    <col min="3496" max="3496" customWidth="1" width="9.140625"/>
    <col min="3497" max="3497" customWidth="1" width="9.140625"/>
    <col min="3498" max="3498" customWidth="1" width="9.140625"/>
    <col min="3499" max="3499" customWidth="1" width="9.140625"/>
    <col min="3500" max="3500" customWidth="1" width="9.140625"/>
    <col min="3501" max="3501" customWidth="1" width="9.140625"/>
    <col min="3502" max="3502" customWidth="1" width="9.140625"/>
    <col min="3503" max="3503" customWidth="1" width="9.140625"/>
    <col min="3504" max="3504" customWidth="1" width="9.140625"/>
    <col min="3505" max="3505" customWidth="1" width="9.140625"/>
    <col min="3506" max="3506" customWidth="1" width="9.140625"/>
    <col min="3507" max="3507" customWidth="1" width="9.140625"/>
    <col min="3508" max="3508" customWidth="1" width="9.140625"/>
    <col min="3509" max="3509" customWidth="1" width="9.140625"/>
    <col min="3510" max="3510" customWidth="1" width="9.140625"/>
    <col min="3511" max="3511" customWidth="1" width="9.140625"/>
    <col min="3512" max="3512" customWidth="1" width="9.140625"/>
    <col min="3513" max="3513" customWidth="1" width="9.140625"/>
    <col min="3514" max="3514" customWidth="1" width="9.140625"/>
    <col min="3515" max="3515" customWidth="1" width="9.140625"/>
    <col min="3516" max="3516" customWidth="1" width="9.140625"/>
    <col min="3517" max="3517" customWidth="1" width="9.140625"/>
    <col min="3518" max="3518" customWidth="1" width="9.140625"/>
    <col min="3519" max="3519" customWidth="1" width="9.140625"/>
    <col min="3520" max="3520" customWidth="1" width="9.140625"/>
    <col min="3521" max="3521" customWidth="1" width="9.140625"/>
    <col min="3522" max="3522" customWidth="1" width="9.140625"/>
    <col min="3523" max="3523" customWidth="1" width="9.140625"/>
    <col min="3524" max="3524" customWidth="1" width="9.140625"/>
    <col min="3525" max="3525" customWidth="1" width="9.140625"/>
    <col min="3526" max="3526" customWidth="1" width="9.140625"/>
    <col min="3527" max="3527" customWidth="1" width="9.140625"/>
    <col min="3528" max="3528" customWidth="1" width="9.140625"/>
    <col min="3529" max="3529" customWidth="1" width="9.140625"/>
    <col min="3530" max="3530" customWidth="1" width="9.140625"/>
    <col min="3531" max="3531" customWidth="1" width="9.140625"/>
    <col min="3532" max="3532" customWidth="1" width="9.140625"/>
    <col min="3533" max="3533" customWidth="1" width="9.140625"/>
    <col min="3534" max="3534" customWidth="1" width="9.140625"/>
    <col min="3535" max="3535" customWidth="1" width="9.140625"/>
    <col min="3536" max="3536" customWidth="1" width="9.140625"/>
    <col min="3537" max="3537" customWidth="1" width="9.140625"/>
    <col min="3538" max="3538" customWidth="1" width="9.140625"/>
    <col min="3539" max="3539" customWidth="1" width="9.140625"/>
    <col min="3540" max="3540" customWidth="1" width="9.140625"/>
    <col min="3541" max="3541" customWidth="1" width="9.140625"/>
    <col min="3542" max="3542" customWidth="1" width="9.140625"/>
    <col min="3543" max="3543" customWidth="1" width="9.140625"/>
    <col min="3544" max="3544" customWidth="1" width="9.140625"/>
    <col min="3545" max="3545" customWidth="1" width="9.140625"/>
    <col min="3546" max="3546" customWidth="1" width="9.140625"/>
    <col min="3547" max="3547" customWidth="1" width="9.140625"/>
    <col min="3548" max="3548" customWidth="1" width="9.140625"/>
    <col min="3549" max="3549" customWidth="1" width="9.140625"/>
    <col min="3550" max="3550" customWidth="1" width="9.140625"/>
    <col min="3551" max="3551" customWidth="1" width="9.140625"/>
    <col min="3552" max="3552" customWidth="1" width="9.140625"/>
    <col min="3553" max="3553" customWidth="1" width="9.140625"/>
    <col min="3554" max="3554" customWidth="1" width="9.140625"/>
    <col min="3555" max="3555" customWidth="1" width="9.140625"/>
    <col min="3556" max="3556" customWidth="1" width="9.140625"/>
    <col min="3557" max="3557" customWidth="1" width="9.140625"/>
    <col min="3558" max="3558" customWidth="1" width="9.140625"/>
    <col min="3559" max="3559" customWidth="1" width="9.140625"/>
    <col min="3560" max="3560" customWidth="1" width="9.140625"/>
    <col min="3561" max="3561" customWidth="1" width="9.140625"/>
    <col min="3562" max="3562" customWidth="1" width="9.140625"/>
    <col min="3563" max="3563" customWidth="1" width="9.140625"/>
    <col min="3564" max="3564" customWidth="1" width="9.140625"/>
    <col min="3565" max="3565" customWidth="1" width="9.140625"/>
    <col min="3566" max="3566" customWidth="1" width="9.140625"/>
    <col min="3567" max="3567" customWidth="1" width="9.140625"/>
    <col min="3568" max="3568" customWidth="1" width="9.140625"/>
    <col min="3569" max="3569" customWidth="1" width="9.140625"/>
    <col min="3570" max="3570" customWidth="1" width="9.140625"/>
    <col min="3571" max="3571" customWidth="1" width="9.140625"/>
    <col min="3572" max="3572" customWidth="1" width="9.140625"/>
    <col min="3573" max="3573" customWidth="1" width="9.140625"/>
    <col min="3574" max="3574" customWidth="1" width="9.140625"/>
    <col min="3575" max="3575" customWidth="1" width="9.140625"/>
    <col min="3576" max="3576" customWidth="1" width="9.140625"/>
    <col min="3577" max="3577" customWidth="1" width="9.140625"/>
    <col min="3578" max="3578" customWidth="1" width="9.140625"/>
    <col min="3579" max="3579" customWidth="1" width="9.140625"/>
    <col min="3580" max="3580" customWidth="1" width="9.140625"/>
    <col min="3581" max="3581" customWidth="1" width="9.140625"/>
    <col min="3582" max="3582" customWidth="1" width="9.140625"/>
    <col min="3583" max="3583" customWidth="1" width="9.140625"/>
    <col min="3584" max="3584" customWidth="1" width="9.140625"/>
    <col min="3585" max="3585" customWidth="1" width="9.140625"/>
    <col min="3586" max="3586" customWidth="1" width="9.140625"/>
    <col min="3587" max="3587" customWidth="1" width="9.140625"/>
    <col min="3588" max="3588" customWidth="1" width="9.140625"/>
    <col min="3589" max="3589" customWidth="1" width="9.140625"/>
    <col min="3590" max="3590" customWidth="1" width="9.140625"/>
    <col min="3591" max="3591" customWidth="1" width="9.140625"/>
    <col min="3592" max="3592" customWidth="1" width="9.140625"/>
    <col min="3593" max="3593" customWidth="1" width="9.140625"/>
    <col min="3594" max="3594" customWidth="1" width="9.140625"/>
    <col min="3595" max="3595" customWidth="1" width="9.140625"/>
    <col min="3596" max="3596" customWidth="1" width="9.140625"/>
    <col min="3597" max="3597" customWidth="1" width="9.140625"/>
    <col min="3598" max="3598" customWidth="1" width="9.140625"/>
    <col min="3599" max="3599" customWidth="1" width="9.140625"/>
    <col min="3600" max="3600" customWidth="1" width="9.140625"/>
    <col min="3601" max="3601" customWidth="1" width="9.140625"/>
    <col min="3602" max="3602" customWidth="1" width="9.140625"/>
    <col min="3603" max="3603" customWidth="1" width="9.140625"/>
    <col min="3604" max="3604" customWidth="1" width="9.140625"/>
    <col min="3605" max="3605" customWidth="1" width="9.140625"/>
    <col min="3606" max="3606" customWidth="1" width="9.140625"/>
    <col min="3607" max="3607" customWidth="1" width="9.140625"/>
    <col min="3608" max="3608" customWidth="1" width="9.140625"/>
    <col min="3609" max="3609" customWidth="1" width="9.140625"/>
    <col min="3610" max="3610" customWidth="1" width="9.140625"/>
    <col min="3611" max="3611" customWidth="1" width="9.140625"/>
    <col min="3612" max="3612" customWidth="1" width="9.140625"/>
    <col min="3613" max="3613" customWidth="1" width="9.140625"/>
    <col min="3614" max="3614" customWidth="1" width="9.140625"/>
    <col min="3615" max="3615" customWidth="1" width="9.140625"/>
    <col min="3616" max="3616" customWidth="1" width="9.140625"/>
    <col min="3617" max="3617" customWidth="1" width="9.140625"/>
    <col min="3618" max="3618" customWidth="1" width="9.140625"/>
    <col min="3619" max="3619" customWidth="1" width="9.140625"/>
    <col min="3620" max="3620" customWidth="1" width="9.140625"/>
    <col min="3621" max="3621" customWidth="1" width="9.140625"/>
    <col min="3622" max="3622" customWidth="1" width="9.140625"/>
    <col min="3623" max="3623" customWidth="1" width="9.140625"/>
    <col min="3624" max="3624" customWidth="1" width="9.140625"/>
    <col min="3625" max="3625" customWidth="1" width="9.140625"/>
    <col min="3626" max="3626" customWidth="1" width="9.140625"/>
    <col min="3627" max="3627" customWidth="1" width="9.140625"/>
    <col min="3628" max="3628" customWidth="1" width="9.140625"/>
    <col min="3629" max="3629" customWidth="1" width="9.140625"/>
    <col min="3630" max="3630" customWidth="1" width="9.140625"/>
    <col min="3631" max="3631" customWidth="1" width="9.140625"/>
    <col min="3632" max="3632" customWidth="1" width="9.140625"/>
    <col min="3633" max="3633" customWidth="1" width="9.140625"/>
    <col min="3634" max="3634" customWidth="1" width="9.140625"/>
    <col min="3635" max="3635" customWidth="1" width="9.140625"/>
    <col min="3636" max="3636" customWidth="1" width="9.140625"/>
    <col min="3637" max="3637" customWidth="1" width="9.140625"/>
    <col min="3638" max="3638" customWidth="1" width="9.140625"/>
    <col min="3639" max="3639" customWidth="1" width="9.140625"/>
    <col min="3640" max="3640" customWidth="1" width="9.140625"/>
    <col min="3641" max="3641" customWidth="1" width="9.140625"/>
    <col min="3642" max="3642" customWidth="1" width="9.140625"/>
    <col min="3643" max="3643" customWidth="1" width="9.140625"/>
    <col min="3644" max="3644" customWidth="1" width="9.140625"/>
    <col min="3645" max="3645" customWidth="1" width="9.140625"/>
    <col min="3646" max="3646" customWidth="1" width="9.140625"/>
    <col min="3647" max="3647" customWidth="1" width="9.140625"/>
    <col min="3648" max="3648" customWidth="1" width="9.140625"/>
    <col min="3649" max="3649" customWidth="1" width="9.140625"/>
    <col min="3650" max="3650" customWidth="1" width="9.140625"/>
    <col min="3651" max="3651" customWidth="1" width="9.140625"/>
    <col min="3652" max="3652" customWidth="1" width="9.140625"/>
    <col min="3653" max="3653" customWidth="1" width="9.140625"/>
    <col min="3654" max="3654" customWidth="1" width="9.140625"/>
    <col min="3655" max="3655" customWidth="1" width="9.140625"/>
    <col min="3656" max="3656" customWidth="1" width="9.140625"/>
    <col min="3657" max="3657" customWidth="1" width="9.140625"/>
    <col min="3658" max="3658" customWidth="1" width="9.140625"/>
    <col min="3659" max="3659" customWidth="1" width="9.140625"/>
    <col min="3660" max="3660" customWidth="1" width="9.140625"/>
    <col min="3661" max="3661" customWidth="1" width="9.140625"/>
    <col min="3662" max="3662" customWidth="1" width="9.140625"/>
    <col min="3663" max="3663" customWidth="1" width="9.140625"/>
    <col min="3664" max="3664" customWidth="1" width="9.140625"/>
    <col min="3665" max="3665" customWidth="1" width="9.140625"/>
    <col min="3666" max="3666" customWidth="1" width="9.140625"/>
    <col min="3667" max="3667" customWidth="1" width="9.140625"/>
    <col min="3668" max="3668" customWidth="1" width="9.140625"/>
    <col min="3669" max="3669" customWidth="1" width="9.140625"/>
    <col min="3670" max="3670" customWidth="1" width="9.140625"/>
    <col min="3671" max="3671" customWidth="1" width="9.140625"/>
    <col min="3672" max="3672" customWidth="1" width="9.140625"/>
    <col min="3673" max="3673" customWidth="1" width="9.140625"/>
    <col min="3674" max="3674" customWidth="1" width="9.140625"/>
    <col min="3675" max="3675" customWidth="1" width="9.140625"/>
    <col min="3676" max="3676" customWidth="1" width="9.140625"/>
    <col min="3677" max="3677" customWidth="1" width="9.140625"/>
    <col min="3678" max="3678" customWidth="1" width="9.140625"/>
    <col min="3679" max="3679" customWidth="1" width="9.140625"/>
    <col min="3680" max="3680" customWidth="1" width="9.140625"/>
    <col min="3681" max="3681" customWidth="1" width="9.140625"/>
    <col min="3682" max="3682" customWidth="1" width="9.140625"/>
    <col min="3683" max="3683" customWidth="1" width="9.140625"/>
    <col min="3684" max="3684" customWidth="1" width="9.140625"/>
    <col min="3685" max="3685" customWidth="1" width="9.140625"/>
    <col min="3686" max="3686" customWidth="1" width="9.140625"/>
    <col min="3687" max="3687" customWidth="1" width="9.140625"/>
    <col min="3688" max="3688" customWidth="1" width="9.140625"/>
    <col min="3689" max="3689" customWidth="1" width="9.140625"/>
    <col min="3690" max="3690" customWidth="1" width="9.140625"/>
    <col min="3691" max="3691" customWidth="1" width="9.140625"/>
    <col min="3692" max="3692" customWidth="1" width="9.140625"/>
    <col min="3693" max="3693" customWidth="1" width="9.140625"/>
    <col min="3694" max="3694" customWidth="1" width="9.140625"/>
    <col min="3695" max="3695" customWidth="1" width="9.140625"/>
    <col min="3696" max="3696" customWidth="1" width="9.140625"/>
    <col min="3697" max="3697" customWidth="1" width="9.140625"/>
    <col min="3698" max="3698" customWidth="1" width="9.140625"/>
    <col min="3699" max="3699" customWidth="1" width="9.140625"/>
    <col min="3700" max="3700" customWidth="1" width="9.140625"/>
    <col min="3701" max="3701" customWidth="1" width="9.140625"/>
    <col min="3702" max="3702" customWidth="1" width="9.140625"/>
    <col min="3703" max="3703" customWidth="1" width="9.140625"/>
    <col min="3704" max="3704" customWidth="1" width="9.140625"/>
    <col min="3705" max="3705" customWidth="1" width="9.140625"/>
    <col min="3706" max="3706" customWidth="1" width="9.140625"/>
    <col min="3707" max="3707" customWidth="1" width="9.140625"/>
    <col min="3708" max="3708" customWidth="1" width="9.140625"/>
    <col min="3709" max="3709" customWidth="1" width="9.140625"/>
    <col min="3710" max="3710" customWidth="1" width="9.140625"/>
    <col min="3711" max="3711" customWidth="1" width="9.140625"/>
    <col min="3712" max="3712" customWidth="1" width="9.140625"/>
    <col min="3713" max="3713" customWidth="1" width="9.140625"/>
    <col min="3714" max="3714" customWidth="1" width="9.140625"/>
    <col min="3715" max="3715" customWidth="1" width="9.140625"/>
    <col min="3716" max="3716" customWidth="1" width="9.140625"/>
    <col min="3717" max="3717" customWidth="1" width="9.140625"/>
    <col min="3718" max="3718" customWidth="1" width="9.140625"/>
    <col min="3719" max="3719" customWidth="1" width="9.140625"/>
    <col min="3720" max="3720" customWidth="1" width="9.140625"/>
    <col min="3721" max="3721" customWidth="1" width="9.140625"/>
    <col min="3722" max="3722" customWidth="1" width="9.140625"/>
    <col min="3723" max="3723" customWidth="1" width="9.140625"/>
    <col min="3724" max="3724" customWidth="1" width="9.140625"/>
    <col min="3725" max="3725" customWidth="1" width="9.140625"/>
    <col min="3726" max="3726" customWidth="1" width="9.140625"/>
    <col min="3727" max="3727" customWidth="1" width="9.140625"/>
    <col min="3728" max="3728" customWidth="1" width="9.140625"/>
    <col min="3729" max="3729" customWidth="1" width="9.140625"/>
    <col min="3730" max="3730" customWidth="1" width="9.140625"/>
    <col min="3731" max="3731" customWidth="1" width="9.140625"/>
    <col min="3732" max="3732" customWidth="1" width="9.140625"/>
    <col min="3733" max="3733" customWidth="1" width="9.140625"/>
    <col min="3734" max="3734" customWidth="1" width="9.140625"/>
    <col min="3735" max="3735" customWidth="1" width="9.140625"/>
    <col min="3736" max="3736" customWidth="1" width="9.140625"/>
    <col min="3737" max="3737" customWidth="1" width="9.140625"/>
    <col min="3738" max="3738" customWidth="1" width="9.140625"/>
    <col min="3739" max="3739" customWidth="1" width="9.140625"/>
    <col min="3740" max="3740" customWidth="1" width="9.140625"/>
    <col min="3741" max="3741" customWidth="1" width="9.140625"/>
    <col min="3742" max="3742" customWidth="1" width="9.140625"/>
    <col min="3743" max="3743" customWidth="1" width="9.140625"/>
    <col min="3744" max="3744" customWidth="1" width="9.140625"/>
    <col min="3745" max="3745" customWidth="1" width="9.140625"/>
    <col min="3746" max="3746" customWidth="1" width="9.140625"/>
    <col min="3747" max="3747" customWidth="1" width="9.140625"/>
    <col min="3748" max="3748" customWidth="1" width="9.140625"/>
    <col min="3749" max="3749" customWidth="1" width="9.140625"/>
    <col min="3750" max="3750" customWidth="1" width="9.140625"/>
    <col min="3751" max="3751" customWidth="1" width="9.140625"/>
    <col min="3752" max="3752" customWidth="1" width="9.140625"/>
    <col min="3753" max="3753" customWidth="1" width="9.140625"/>
    <col min="3754" max="3754" customWidth="1" width="9.140625"/>
    <col min="3755" max="3755" customWidth="1" width="9.140625"/>
    <col min="3756" max="3756" customWidth="1" width="9.140625"/>
    <col min="3757" max="3757" customWidth="1" width="9.140625"/>
    <col min="3758" max="3758" customWidth="1" width="9.140625"/>
    <col min="3759" max="3759" customWidth="1" width="9.140625"/>
    <col min="3760" max="3760" customWidth="1" width="9.140625"/>
    <col min="3761" max="3761" customWidth="1" width="9.140625"/>
    <col min="3762" max="3762" customWidth="1" width="9.140625"/>
    <col min="3763" max="3763" customWidth="1" width="9.140625"/>
    <col min="3764" max="3764" customWidth="1" width="9.140625"/>
    <col min="3765" max="3765" customWidth="1" width="9.140625"/>
    <col min="3766" max="3766" customWidth="1" width="9.140625"/>
    <col min="3767" max="3767" customWidth="1" width="9.140625"/>
    <col min="3768" max="3768" customWidth="1" width="9.140625"/>
    <col min="3769" max="3769" customWidth="1" width="9.140625"/>
    <col min="3770" max="3770" customWidth="1" width="9.140625"/>
    <col min="3771" max="3771" customWidth="1" width="9.140625"/>
    <col min="3772" max="3772" customWidth="1" width="9.140625"/>
    <col min="3773" max="3773" customWidth="1" width="9.140625"/>
    <col min="3774" max="3774" customWidth="1" width="9.140625"/>
    <col min="3775" max="3775" customWidth="1" width="9.140625"/>
    <col min="3776" max="3776" customWidth="1" width="9.140625"/>
    <col min="3777" max="3777" customWidth="1" width="9.140625"/>
    <col min="3778" max="3778" customWidth="1" width="9.140625"/>
    <col min="3779" max="3779" customWidth="1" width="9.140625"/>
    <col min="3780" max="3780" customWidth="1" width="9.140625"/>
    <col min="3781" max="3781" customWidth="1" width="9.140625"/>
    <col min="3782" max="3782" customWidth="1" width="9.140625"/>
    <col min="3783" max="3783" customWidth="1" width="9.140625"/>
    <col min="3784" max="3784" customWidth="1" width="9.140625"/>
    <col min="3785" max="3785" customWidth="1" width="9.140625"/>
    <col min="3786" max="3786" customWidth="1" width="9.140625"/>
    <col min="3787" max="3787" customWidth="1" width="9.140625"/>
    <col min="3788" max="3788" customWidth="1" width="9.140625"/>
    <col min="3789" max="3789" customWidth="1" width="9.140625"/>
    <col min="3790" max="3790" customWidth="1" width="9.140625"/>
    <col min="3791" max="3791" customWidth="1" width="9.140625"/>
    <col min="3792" max="3792" customWidth="1" width="9.140625"/>
    <col min="3793" max="3793" customWidth="1" width="9.140625"/>
    <col min="3794" max="3794" customWidth="1" width="9.140625"/>
    <col min="3795" max="3795" customWidth="1" width="9.140625"/>
    <col min="3796" max="3796" customWidth="1" width="9.140625"/>
    <col min="3797" max="3797" customWidth="1" width="9.140625"/>
    <col min="3798" max="3798" customWidth="1" width="9.140625"/>
    <col min="3799" max="3799" customWidth="1" width="9.140625"/>
    <col min="3800" max="3800" customWidth="1" width="9.140625"/>
    <col min="3801" max="3801" customWidth="1" width="9.140625"/>
    <col min="3802" max="3802" customWidth="1" width="9.140625"/>
    <col min="3803" max="3803" customWidth="1" width="9.140625"/>
    <col min="3804" max="3804" customWidth="1" width="9.140625"/>
    <col min="3805" max="3805" customWidth="1" width="9.140625"/>
    <col min="3806" max="3806" customWidth="1" width="9.140625"/>
    <col min="3807" max="3807" customWidth="1" width="9.140625"/>
    <col min="3808" max="3808" customWidth="1" width="9.140625"/>
    <col min="3809" max="3809" customWidth="1" width="9.140625"/>
    <col min="3810" max="3810" customWidth="1" width="9.140625"/>
    <col min="3811" max="3811" customWidth="1" width="9.140625"/>
    <col min="3812" max="3812" customWidth="1" width="9.140625"/>
    <col min="3813" max="3813" customWidth="1" width="9.140625"/>
    <col min="3814" max="3814" customWidth="1" width="9.140625"/>
    <col min="3815" max="3815" customWidth="1" width="9.140625"/>
    <col min="3816" max="3816" customWidth="1" width="9.140625"/>
    <col min="3817" max="3817" customWidth="1" width="9.140625"/>
    <col min="3818" max="3818" customWidth="1" width="9.140625"/>
    <col min="3819" max="3819" customWidth="1" width="9.140625"/>
    <col min="3820" max="3820" customWidth="1" width="9.140625"/>
    <col min="3821" max="3821" customWidth="1" width="9.140625"/>
    <col min="3822" max="3822" customWidth="1" width="9.140625"/>
    <col min="3823" max="3823" customWidth="1" width="9.140625"/>
    <col min="3824" max="3824" customWidth="1" width="9.140625"/>
    <col min="3825" max="3825" customWidth="1" width="9.140625"/>
    <col min="3826" max="3826" customWidth="1" width="9.140625"/>
    <col min="3827" max="3827" customWidth="1" width="9.140625"/>
    <col min="3828" max="3828" customWidth="1" width="9.140625"/>
    <col min="3829" max="3829" customWidth="1" width="9.140625"/>
    <col min="3830" max="3830" customWidth="1" width="9.140625"/>
    <col min="3831" max="3831" customWidth="1" width="9.140625"/>
    <col min="3832" max="3832" customWidth="1" width="9.140625"/>
    <col min="3833" max="3833" customWidth="1" width="9.140625"/>
    <col min="3834" max="3834" customWidth="1" width="9.140625"/>
    <col min="3835" max="3835" customWidth="1" width="9.140625"/>
    <col min="3836" max="3836" customWidth="1" width="9.140625"/>
    <col min="3837" max="3837" customWidth="1" width="9.140625"/>
    <col min="3838" max="3838" customWidth="1" width="9.140625"/>
    <col min="3839" max="3839" customWidth="1" width="9.140625"/>
    <col min="3840" max="3840" customWidth="1" width="9.140625"/>
    <col min="3841" max="3841" customWidth="1" width="9.140625"/>
    <col min="3842" max="3842" customWidth="1" width="9.140625"/>
    <col min="3843" max="3843" customWidth="1" width="9.140625"/>
    <col min="3844" max="3844" customWidth="1" width="9.140625"/>
    <col min="3845" max="3845" customWidth="1" width="9.140625"/>
    <col min="3846" max="3846" customWidth="1" width="9.140625"/>
    <col min="3847" max="3847" customWidth="1" width="9.140625"/>
    <col min="3848" max="3848" customWidth="1" width="9.140625"/>
    <col min="3849" max="3849" customWidth="1" width="9.140625"/>
    <col min="3850" max="3850" customWidth="1" width="9.140625"/>
    <col min="3851" max="3851" customWidth="1" width="9.140625"/>
    <col min="3852" max="3852" customWidth="1" width="9.140625"/>
    <col min="3853" max="3853" customWidth="1" width="9.140625"/>
    <col min="3854" max="3854" customWidth="1" width="9.140625"/>
    <col min="3855" max="3855" customWidth="1" width="9.140625"/>
    <col min="3856" max="3856" customWidth="1" width="9.140625"/>
    <col min="3857" max="3857" customWidth="1" width="9.140625"/>
    <col min="3858" max="3858" customWidth="1" width="9.140625"/>
    <col min="3859" max="3859" customWidth="1" width="9.140625"/>
    <col min="3860" max="3860" customWidth="1" width="9.140625"/>
    <col min="3861" max="3861" customWidth="1" width="9.140625"/>
    <col min="3862" max="3862" customWidth="1" width="9.140625"/>
    <col min="3863" max="3863" customWidth="1" width="9.140625"/>
    <col min="3864" max="3864" customWidth="1" width="9.140625"/>
    <col min="3865" max="3865" customWidth="1" width="9.140625"/>
    <col min="3866" max="3866" customWidth="1" width="9.140625"/>
    <col min="3867" max="3867" customWidth="1" width="9.140625"/>
    <col min="3868" max="3868" customWidth="1" width="9.140625"/>
    <col min="3869" max="3869" customWidth="1" width="9.140625"/>
    <col min="3870" max="3870" customWidth="1" width="9.140625"/>
    <col min="3871" max="3871" customWidth="1" width="9.140625"/>
    <col min="3872" max="3872" customWidth="1" width="9.140625"/>
    <col min="3873" max="3873" customWidth="1" width="9.140625"/>
    <col min="3874" max="3874" customWidth="1" width="9.140625"/>
    <col min="3875" max="3875" customWidth="1" width="9.140625"/>
    <col min="3876" max="3876" customWidth="1" width="9.140625"/>
    <col min="3877" max="3877" customWidth="1" width="9.140625"/>
    <col min="3878" max="3878" customWidth="1" width="9.140625"/>
    <col min="3879" max="3879" customWidth="1" width="9.140625"/>
    <col min="3880" max="3880" customWidth="1" width="9.140625"/>
    <col min="3881" max="3881" customWidth="1" width="9.140625"/>
    <col min="3882" max="3882" customWidth="1" width="9.140625"/>
    <col min="3883" max="3883" customWidth="1" width="9.140625"/>
    <col min="3884" max="3884" customWidth="1" width="9.140625"/>
    <col min="3885" max="3885" customWidth="1" width="9.140625"/>
    <col min="3886" max="3886" customWidth="1" width="9.140625"/>
    <col min="3887" max="3887" customWidth="1" width="9.140625"/>
    <col min="3888" max="3888" customWidth="1" width="9.140625"/>
    <col min="3889" max="3889" customWidth="1" width="9.140625"/>
    <col min="3890" max="3890" customWidth="1" width="9.140625"/>
    <col min="3891" max="3891" customWidth="1" width="9.140625"/>
    <col min="3892" max="3892" customWidth="1" width="9.140625"/>
    <col min="3893" max="3893" customWidth="1" width="9.140625"/>
    <col min="3894" max="3894" customWidth="1" width="9.140625"/>
    <col min="3895" max="3895" customWidth="1" width="9.140625"/>
    <col min="3896" max="3896" customWidth="1" width="9.140625"/>
    <col min="3897" max="3897" customWidth="1" width="9.140625"/>
    <col min="3898" max="3898" customWidth="1" width="9.140625"/>
    <col min="3899" max="3899" customWidth="1" width="9.140625"/>
    <col min="3900" max="3900" customWidth="1" width="9.140625"/>
    <col min="3901" max="3901" customWidth="1" width="9.140625"/>
    <col min="3902" max="3902" customWidth="1" width="9.140625"/>
    <col min="3903" max="3903" customWidth="1" width="9.140625"/>
    <col min="3904" max="3904" customWidth="1" width="9.140625"/>
    <col min="3905" max="3905" customWidth="1" width="9.140625"/>
    <col min="3906" max="3906" customWidth="1" width="9.140625"/>
    <col min="3907" max="3907" customWidth="1" width="9.140625"/>
    <col min="3908" max="3908" customWidth="1" width="9.140625"/>
    <col min="3909" max="3909" customWidth="1" width="9.140625"/>
    <col min="3910" max="3910" customWidth="1" width="9.140625"/>
    <col min="3911" max="3911" customWidth="1" width="9.140625"/>
    <col min="3912" max="3912" customWidth="1" width="9.140625"/>
    <col min="3913" max="3913" customWidth="1" width="9.140625"/>
    <col min="3914" max="3914" customWidth="1" width="9.140625"/>
    <col min="3915" max="3915" customWidth="1" width="9.140625"/>
    <col min="3916" max="3916" customWidth="1" width="9.140625"/>
    <col min="3917" max="3917" customWidth="1" width="9.140625"/>
    <col min="3918" max="3918" customWidth="1" width="9.140625"/>
    <col min="3919" max="3919" customWidth="1" width="9.140625"/>
    <col min="3920" max="3920" customWidth="1" width="9.140625"/>
    <col min="3921" max="3921" customWidth="1" width="9.140625"/>
    <col min="3922" max="3922" customWidth="1" width="9.140625"/>
    <col min="3923" max="3923" customWidth="1" width="9.140625"/>
    <col min="3924" max="3924" customWidth="1" width="9.140625"/>
    <col min="3925" max="3925" customWidth="1" width="9.140625"/>
    <col min="3926" max="3926" customWidth="1" width="9.140625"/>
    <col min="3927" max="3927" customWidth="1" width="9.140625"/>
    <col min="3928" max="3928" customWidth="1" width="9.140625"/>
    <col min="3929" max="3929" customWidth="1" width="9.140625"/>
    <col min="3930" max="3930" customWidth="1" width="9.140625"/>
    <col min="3931" max="3931" customWidth="1" width="9.140625"/>
    <col min="3932" max="3932" customWidth="1" width="9.140625"/>
    <col min="3933" max="3933" customWidth="1" width="9.140625"/>
    <col min="3934" max="3934" customWidth="1" width="9.140625"/>
    <col min="3935" max="3935" customWidth="1" width="9.140625"/>
    <col min="3936" max="3936" customWidth="1" width="9.140625"/>
    <col min="3937" max="3937" customWidth="1" width="9.140625"/>
    <col min="3938" max="3938" customWidth="1" width="9.140625"/>
    <col min="3939" max="3939" customWidth="1" width="9.140625"/>
    <col min="3940" max="3940" customWidth="1" width="9.140625"/>
    <col min="3941" max="3941" customWidth="1" width="9.140625"/>
    <col min="3942" max="3942" customWidth="1" width="9.140625"/>
    <col min="3943" max="3943" customWidth="1" width="9.140625"/>
    <col min="3944" max="3944" customWidth="1" width="9.140625"/>
    <col min="3945" max="3945" customWidth="1" width="9.140625"/>
    <col min="3946" max="3946" customWidth="1" width="9.140625"/>
    <col min="3947" max="3947" customWidth="1" width="9.140625"/>
    <col min="3948" max="3948" customWidth="1" width="9.140625"/>
    <col min="3949" max="3949" customWidth="1" width="9.140625"/>
    <col min="3950" max="3950" customWidth="1" width="9.140625"/>
    <col min="3951" max="3951" customWidth="1" width="9.140625"/>
    <col min="3952" max="3952" customWidth="1" width="9.140625"/>
    <col min="3953" max="3953" customWidth="1" width="9.140625"/>
    <col min="3954" max="3954" customWidth="1" width="9.140625"/>
    <col min="3955" max="3955" customWidth="1" width="9.140625"/>
    <col min="3956" max="3956" customWidth="1" width="9.140625"/>
    <col min="3957" max="3957" customWidth="1" width="9.140625"/>
    <col min="3958" max="3958" customWidth="1" width="9.140625"/>
    <col min="3959" max="3959" customWidth="1" width="9.140625"/>
    <col min="3960" max="3960" customWidth="1" width="9.140625"/>
    <col min="3961" max="3961" customWidth="1" width="9.140625"/>
    <col min="3962" max="3962" customWidth="1" width="9.140625"/>
    <col min="3963" max="3963" customWidth="1" width="9.140625"/>
    <col min="3964" max="3964" customWidth="1" width="9.140625"/>
    <col min="3965" max="3965" customWidth="1" width="9.140625"/>
    <col min="3966" max="3966" customWidth="1" width="9.140625"/>
    <col min="3967" max="3967" customWidth="1" width="9.140625"/>
    <col min="3968" max="3968" customWidth="1" width="9.140625"/>
    <col min="3969" max="3969" customWidth="1" width="9.140625"/>
    <col min="3970" max="3970" customWidth="1" width="9.140625"/>
    <col min="3971" max="3971" customWidth="1" width="9.140625"/>
    <col min="3972" max="3972" customWidth="1" width="9.140625"/>
    <col min="3973" max="3973" customWidth="1" width="9.140625"/>
    <col min="3974" max="3974" customWidth="1" width="9.140625"/>
    <col min="3975" max="3975" customWidth="1" width="9.140625"/>
    <col min="3976" max="3976" customWidth="1" width="9.140625"/>
    <col min="3977" max="3977" customWidth="1" width="9.140625"/>
    <col min="3978" max="3978" customWidth="1" width="9.140625"/>
    <col min="3979" max="3979" customWidth="1" width="9.140625"/>
    <col min="3980" max="3980" customWidth="1" width="9.140625"/>
    <col min="3981" max="3981" customWidth="1" width="9.140625"/>
    <col min="3982" max="3982" customWidth="1" width="9.140625"/>
    <col min="3983" max="3983" customWidth="1" width="9.140625"/>
    <col min="3984" max="3984" customWidth="1" width="9.140625"/>
    <col min="3985" max="3985" customWidth="1" width="9.140625"/>
    <col min="3986" max="3986" customWidth="1" width="9.140625"/>
    <col min="3987" max="3987" customWidth="1" width="9.140625"/>
    <col min="3988" max="3988" customWidth="1" width="9.140625"/>
    <col min="3989" max="3989" customWidth="1" width="9.140625"/>
    <col min="3990" max="3990" customWidth="1" width="9.140625"/>
    <col min="3991" max="3991" customWidth="1" width="9.140625"/>
    <col min="3992" max="3992" customWidth="1" width="9.140625"/>
    <col min="3993" max="3993" customWidth="1" width="9.140625"/>
    <col min="3994" max="3994" customWidth="1" width="9.140625"/>
    <col min="3995" max="3995" customWidth="1" width="9.140625"/>
    <col min="3996" max="3996" customWidth="1" width="9.140625"/>
    <col min="3997" max="3997" customWidth="1" width="9.140625"/>
    <col min="3998" max="3998" customWidth="1" width="9.140625"/>
    <col min="3999" max="3999" customWidth="1" width="9.140625"/>
    <col min="4000" max="4000" customWidth="1" width="9.140625"/>
    <col min="4001" max="4001" customWidth="1" width="9.140625"/>
    <col min="4002" max="4002" customWidth="1" width="9.140625"/>
    <col min="4003" max="4003" customWidth="1" width="9.140625"/>
    <col min="4004" max="4004" customWidth="1" width="9.140625"/>
    <col min="4005" max="4005" customWidth="1" width="9.140625"/>
    <col min="4006" max="4006" customWidth="1" width="9.140625"/>
    <col min="4007" max="4007" customWidth="1" width="9.140625"/>
    <col min="4008" max="4008" customWidth="1" width="9.140625"/>
    <col min="4009" max="4009" customWidth="1" width="9.140625"/>
    <col min="4010" max="4010" customWidth="1" width="9.140625"/>
    <col min="4011" max="4011" customWidth="1" width="9.140625"/>
    <col min="4012" max="4012" customWidth="1" width="9.140625"/>
    <col min="4013" max="4013" customWidth="1" width="9.140625"/>
    <col min="4014" max="4014" customWidth="1" width="9.140625"/>
    <col min="4015" max="4015" customWidth="1" width="9.140625"/>
    <col min="4016" max="4016" customWidth="1" width="9.140625"/>
    <col min="4017" max="4017" customWidth="1" width="9.140625"/>
    <col min="4018" max="4018" customWidth="1" width="9.140625"/>
    <col min="4019" max="4019" customWidth="1" width="9.140625"/>
    <col min="4020" max="4020" customWidth="1" width="9.140625"/>
    <col min="4021" max="4021" customWidth="1" width="9.140625"/>
    <col min="4022" max="4022" customWidth="1" width="9.140625"/>
    <col min="4023" max="4023" customWidth="1" width="9.140625"/>
    <col min="4024" max="4024" customWidth="1" width="9.140625"/>
    <col min="4025" max="4025" customWidth="1" width="9.140625"/>
    <col min="4026" max="4026" customWidth="1" width="9.140625"/>
    <col min="4027" max="4027" customWidth="1" width="9.140625"/>
    <col min="4028" max="4028" customWidth="1" width="9.140625"/>
    <col min="4029" max="4029" customWidth="1" width="9.140625"/>
    <col min="4030" max="4030" customWidth="1" width="9.140625"/>
    <col min="4031" max="4031" customWidth="1" width="9.140625"/>
    <col min="4032" max="4032" customWidth="1" width="9.140625"/>
    <col min="4033" max="4033" customWidth="1" width="9.140625"/>
    <col min="4034" max="4034" customWidth="1" width="9.140625"/>
    <col min="4035" max="4035" customWidth="1" width="9.140625"/>
    <col min="4036" max="4036" customWidth="1" width="9.140625"/>
    <col min="4037" max="4037" customWidth="1" width="9.140625"/>
    <col min="4038" max="4038" customWidth="1" width="9.140625"/>
    <col min="4039" max="4039" customWidth="1" width="9.140625"/>
    <col min="4040" max="4040" customWidth="1" width="9.140625"/>
    <col min="4041" max="4041" customWidth="1" width="9.140625"/>
    <col min="4042" max="4042" customWidth="1" width="9.140625"/>
    <col min="4043" max="4043" customWidth="1" width="9.140625"/>
    <col min="4044" max="4044" customWidth="1" width="9.140625"/>
    <col min="4045" max="4045" customWidth="1" width="9.140625"/>
    <col min="4046" max="4046" customWidth="1" width="9.140625"/>
    <col min="4047" max="4047" customWidth="1" width="9.140625"/>
    <col min="4048" max="4048" customWidth="1" width="9.140625"/>
    <col min="4049" max="4049" customWidth="1" width="9.140625"/>
    <col min="4050" max="4050" customWidth="1" width="9.140625"/>
    <col min="4051" max="4051" customWidth="1" width="9.140625"/>
    <col min="4052" max="4052" customWidth="1" width="9.140625"/>
    <col min="4053" max="4053" customWidth="1" width="9.140625"/>
    <col min="4054" max="4054" customWidth="1" width="9.140625"/>
    <col min="4055" max="4055" customWidth="1" width="9.140625"/>
    <col min="4056" max="4056" customWidth="1" width="9.140625"/>
    <col min="4057" max="4057" customWidth="1" width="9.140625"/>
    <col min="4058" max="4058" customWidth="1" width="9.140625"/>
    <col min="4059" max="4059" customWidth="1" width="9.140625"/>
    <col min="4060" max="4060" customWidth="1" width="9.140625"/>
    <col min="4061" max="4061" customWidth="1" width="9.140625"/>
    <col min="4062" max="4062" customWidth="1" width="9.140625"/>
    <col min="4063" max="4063" customWidth="1" width="9.140625"/>
    <col min="4064" max="4064" customWidth="1" width="9.140625"/>
    <col min="4065" max="4065" customWidth="1" width="9.140625"/>
    <col min="4066" max="4066" customWidth="1" width="9.140625"/>
    <col min="4067" max="4067" customWidth="1" width="9.140625"/>
    <col min="4068" max="4068" customWidth="1" width="9.140625"/>
    <col min="4069" max="4069" customWidth="1" width="9.140625"/>
    <col min="4070" max="4070" customWidth="1" width="9.140625"/>
    <col min="4071" max="4071" customWidth="1" width="9.140625"/>
    <col min="4072" max="4072" customWidth="1" width="9.140625"/>
    <col min="4073" max="4073" customWidth="1" width="9.140625"/>
    <col min="4074" max="4074" customWidth="1" width="9.140625"/>
    <col min="4075" max="4075" customWidth="1" width="9.140625"/>
    <col min="4076" max="4076" customWidth="1" width="9.140625"/>
    <col min="4077" max="4077" customWidth="1" width="9.140625"/>
    <col min="4078" max="4078" customWidth="1" width="9.140625"/>
    <col min="4079" max="4079" customWidth="1" width="9.140625"/>
    <col min="4080" max="4080" customWidth="1" width="9.140625"/>
    <col min="4081" max="4081" customWidth="1" width="9.140625"/>
    <col min="4082" max="4082" customWidth="1" width="9.140625"/>
    <col min="4083" max="4083" customWidth="1" width="9.140625"/>
    <col min="4084" max="4084" customWidth="1" width="9.140625"/>
    <col min="4085" max="4085" customWidth="1" width="9.140625"/>
    <col min="4086" max="4086" customWidth="1" width="9.140625"/>
    <col min="4087" max="4087" customWidth="1" width="9.140625"/>
    <col min="4088" max="4088" customWidth="1" width="9.140625"/>
    <col min="4089" max="4089" customWidth="1" width="9.140625"/>
    <col min="4090" max="4090" customWidth="1" width="9.140625"/>
    <col min="4091" max="4091" customWidth="1" width="9.140625"/>
    <col min="4092" max="4092" customWidth="1" width="9.140625"/>
    <col min="4093" max="4093" customWidth="1" width="9.140625"/>
    <col min="4094" max="4094" customWidth="1" width="9.140625"/>
    <col min="4095" max="4095" customWidth="1" width="9.140625"/>
    <col min="4096" max="4096" customWidth="1" width="9.140625"/>
    <col min="4097" max="4097" customWidth="1" width="9.140625"/>
    <col min="4098" max="4098" customWidth="1" width="9.140625"/>
    <col min="4099" max="4099" customWidth="1" width="9.140625"/>
    <col min="4100" max="4100" customWidth="1" width="9.140625"/>
    <col min="4101" max="4101" customWidth="1" width="9.140625"/>
    <col min="4102" max="4102" customWidth="1" width="9.140625"/>
    <col min="4103" max="4103" customWidth="1" width="9.140625"/>
    <col min="4104" max="4104" customWidth="1" width="9.140625"/>
    <col min="4105" max="4105" customWidth="1" width="9.140625"/>
    <col min="4106" max="4106" customWidth="1" width="9.140625"/>
    <col min="4107" max="4107" customWidth="1" width="9.140625"/>
    <col min="4108" max="4108" customWidth="1" width="9.140625"/>
    <col min="4109" max="4109" customWidth="1" width="9.140625"/>
    <col min="4110" max="4110" customWidth="1" width="9.140625"/>
    <col min="4111" max="4111" customWidth="1" width="9.140625"/>
    <col min="4112" max="4112" customWidth="1" width="9.140625"/>
    <col min="4113" max="4113" customWidth="1" width="9.140625"/>
    <col min="4114" max="4114" customWidth="1" width="9.140625"/>
    <col min="4115" max="4115" customWidth="1" width="9.140625"/>
    <col min="4116" max="4116" customWidth="1" width="9.140625"/>
    <col min="4117" max="4117" customWidth="1" width="9.140625"/>
    <col min="4118" max="4118" customWidth="1" width="9.140625"/>
    <col min="4119" max="4119" customWidth="1" width="9.140625"/>
    <col min="4120" max="4120" customWidth="1" width="9.140625"/>
    <col min="4121" max="4121" customWidth="1" width="9.140625"/>
    <col min="4122" max="4122" customWidth="1" width="9.140625"/>
    <col min="4123" max="4123" customWidth="1" width="9.140625"/>
    <col min="4124" max="4124" customWidth="1" width="9.140625"/>
    <col min="4125" max="4125" customWidth="1" width="9.140625"/>
    <col min="4126" max="4126" customWidth="1" width="9.140625"/>
    <col min="4127" max="4127" customWidth="1" width="9.140625"/>
    <col min="4128" max="4128" customWidth="1" width="9.140625"/>
    <col min="4129" max="4129" customWidth="1" width="9.140625"/>
    <col min="4130" max="4130" customWidth="1" width="9.140625"/>
    <col min="4131" max="4131" customWidth="1" width="9.140625"/>
    <col min="4132" max="4132" customWidth="1" width="9.140625"/>
    <col min="4133" max="4133" customWidth="1" width="9.140625"/>
    <col min="4134" max="4134" customWidth="1" width="9.140625"/>
    <col min="4135" max="4135" customWidth="1" width="9.140625"/>
    <col min="4136" max="4136" customWidth="1" width="9.140625"/>
    <col min="4137" max="4137" customWidth="1" width="9.140625"/>
    <col min="4138" max="4138" customWidth="1" width="9.140625"/>
    <col min="4139" max="4139" customWidth="1" width="9.140625"/>
    <col min="4140" max="4140" customWidth="1" width="9.140625"/>
    <col min="4141" max="4141" customWidth="1" width="9.140625"/>
    <col min="4142" max="4142" customWidth="1" width="9.140625"/>
    <col min="4143" max="4143" customWidth="1" width="9.140625"/>
    <col min="4144" max="4144" customWidth="1" width="9.140625"/>
    <col min="4145" max="4145" customWidth="1" width="9.140625"/>
    <col min="4146" max="4146" customWidth="1" width="9.140625"/>
    <col min="4147" max="4147" customWidth="1" width="9.140625"/>
    <col min="4148" max="4148" customWidth="1" width="9.140625"/>
    <col min="4149" max="4149" customWidth="1" width="9.140625"/>
    <col min="4150" max="4150" customWidth="1" width="9.140625"/>
    <col min="4151" max="4151" customWidth="1" width="9.140625"/>
    <col min="4152" max="4152" customWidth="1" width="9.140625"/>
    <col min="4153" max="4153" customWidth="1" width="9.140625"/>
    <col min="4154" max="4154" customWidth="1" width="9.140625"/>
    <col min="4155" max="4155" customWidth="1" width="9.140625"/>
    <col min="4156" max="4156" customWidth="1" width="9.140625"/>
    <col min="4157" max="4157" customWidth="1" width="9.140625"/>
    <col min="4158" max="4158" customWidth="1" width="9.140625"/>
    <col min="4159" max="4159" customWidth="1" width="9.140625"/>
    <col min="4160" max="4160" customWidth="1" width="9.140625"/>
    <col min="4161" max="4161" customWidth="1" width="9.140625"/>
    <col min="4162" max="4162" customWidth="1" width="9.140625"/>
    <col min="4163" max="4163" customWidth="1" width="9.140625"/>
    <col min="4164" max="4164" customWidth="1" width="9.140625"/>
    <col min="4165" max="4165" customWidth="1" width="9.140625"/>
    <col min="4166" max="4166" customWidth="1" width="9.140625"/>
    <col min="4167" max="4167" customWidth="1" width="9.140625"/>
    <col min="4168" max="4168" customWidth="1" width="9.140625"/>
    <col min="4169" max="4169" customWidth="1" width="9.140625"/>
    <col min="4170" max="4170" customWidth="1" width="9.140625"/>
    <col min="4171" max="4171" customWidth="1" width="9.140625"/>
    <col min="4172" max="4172" customWidth="1" width="9.140625"/>
    <col min="4173" max="4173" customWidth="1" width="9.140625"/>
    <col min="4174" max="4174" customWidth="1" width="9.140625"/>
    <col min="4175" max="4175" customWidth="1" width="9.140625"/>
    <col min="4176" max="4176" customWidth="1" width="9.140625"/>
    <col min="4177" max="4177" customWidth="1" width="9.140625"/>
    <col min="4178" max="4178" customWidth="1" width="9.140625"/>
    <col min="4179" max="4179" customWidth="1" width="9.140625"/>
    <col min="4180" max="4180" customWidth="1" width="9.140625"/>
    <col min="4181" max="4181" customWidth="1" width="9.140625"/>
    <col min="4182" max="4182" customWidth="1" width="9.140625"/>
    <col min="4183" max="4183" customWidth="1" width="9.140625"/>
    <col min="4184" max="4184" customWidth="1" width="9.140625"/>
    <col min="4185" max="4185" customWidth="1" width="9.140625"/>
    <col min="4186" max="4186" customWidth="1" width="9.140625"/>
    <col min="4187" max="4187" customWidth="1" width="9.140625"/>
    <col min="4188" max="4188" customWidth="1" width="9.140625"/>
    <col min="4189" max="4189" customWidth="1" width="9.140625"/>
    <col min="4190" max="4190" customWidth="1" width="9.140625"/>
    <col min="4191" max="4191" customWidth="1" width="9.140625"/>
    <col min="4192" max="4192" customWidth="1" width="9.140625"/>
    <col min="4193" max="4193" customWidth="1" width="9.140625"/>
    <col min="4194" max="4194" customWidth="1" width="9.140625"/>
    <col min="4195" max="4195" customWidth="1" width="9.140625"/>
    <col min="4196" max="4196" customWidth="1" width="9.140625"/>
    <col min="4197" max="4197" customWidth="1" width="9.140625"/>
    <col min="4198" max="4198" customWidth="1" width="9.140625"/>
    <col min="4199" max="4199" customWidth="1" width="9.140625"/>
    <col min="4200" max="4200" customWidth="1" width="9.140625"/>
    <col min="4201" max="4201" customWidth="1" width="9.140625"/>
    <col min="4202" max="4202" customWidth="1" width="9.140625"/>
    <col min="4203" max="4203" customWidth="1" width="9.140625"/>
    <col min="4204" max="4204" customWidth="1" width="9.140625"/>
    <col min="4205" max="4205" customWidth="1" width="9.140625"/>
    <col min="4206" max="4206" customWidth="1" width="9.140625"/>
    <col min="4207" max="4207" customWidth="1" width="9.140625"/>
    <col min="4208" max="4208" customWidth="1" width="9.140625"/>
    <col min="4209" max="4209" customWidth="1" width="9.140625"/>
    <col min="4210" max="4210" customWidth="1" width="9.140625"/>
    <col min="4211" max="4211" customWidth="1" width="9.140625"/>
    <col min="4212" max="4212" customWidth="1" width="9.140625"/>
    <col min="4213" max="4213" customWidth="1" width="9.140625"/>
    <col min="4214" max="4214" customWidth="1" width="9.140625"/>
    <col min="4215" max="4215" customWidth="1" width="9.140625"/>
    <col min="4216" max="4216" customWidth="1" width="9.140625"/>
    <col min="4217" max="4217" customWidth="1" width="9.140625"/>
    <col min="4218" max="4218" customWidth="1" width="9.140625"/>
    <col min="4219" max="4219" customWidth="1" width="9.140625"/>
    <col min="4220" max="4220" customWidth="1" width="9.140625"/>
    <col min="4221" max="4221" customWidth="1" width="9.140625"/>
    <col min="4222" max="4222" customWidth="1" width="9.140625"/>
    <col min="4223" max="4223" customWidth="1" width="9.140625"/>
    <col min="4224" max="4224" customWidth="1" width="9.140625"/>
    <col min="4225" max="4225" customWidth="1" width="9.140625"/>
    <col min="4226" max="4226" customWidth="1" width="9.140625"/>
    <col min="4227" max="4227" customWidth="1" width="9.140625"/>
    <col min="4228" max="4228" customWidth="1" width="9.140625"/>
    <col min="4229" max="4229" customWidth="1" width="9.140625"/>
    <col min="4230" max="4230" customWidth="1" width="9.140625"/>
    <col min="4231" max="4231" customWidth="1" width="9.140625"/>
    <col min="4232" max="4232" customWidth="1" width="9.140625"/>
    <col min="4233" max="4233" customWidth="1" width="9.140625"/>
    <col min="4234" max="4234" customWidth="1" width="9.140625"/>
    <col min="4235" max="4235" customWidth="1" width="9.140625"/>
    <col min="4236" max="4236" customWidth="1" width="9.140625"/>
    <col min="4237" max="4237" customWidth="1" width="9.140625"/>
    <col min="4238" max="4238" customWidth="1" width="9.140625"/>
    <col min="4239" max="4239" customWidth="1" width="9.140625"/>
    <col min="4240" max="4240" customWidth="1" width="9.140625"/>
    <col min="4241" max="4241" customWidth="1" width="9.140625"/>
    <col min="4242" max="4242" customWidth="1" width="9.140625"/>
    <col min="4243" max="4243" customWidth="1" width="9.140625"/>
    <col min="4244" max="4244" customWidth="1" width="9.140625"/>
    <col min="4245" max="4245" customWidth="1" width="9.140625"/>
    <col min="4246" max="4246" customWidth="1" width="9.140625"/>
    <col min="4247" max="4247" customWidth="1" width="9.140625"/>
    <col min="4248" max="4248" customWidth="1" width="9.140625"/>
    <col min="4249" max="4249" customWidth="1" width="9.140625"/>
    <col min="4250" max="4250" customWidth="1" width="9.140625"/>
    <col min="4251" max="4251" customWidth="1" width="9.140625"/>
    <col min="4252" max="4252" customWidth="1" width="9.140625"/>
    <col min="4253" max="4253" customWidth="1" width="9.140625"/>
    <col min="4254" max="4254" customWidth="1" width="9.140625"/>
    <col min="4255" max="4255" customWidth="1" width="9.140625"/>
    <col min="4256" max="4256" customWidth="1" width="9.140625"/>
    <col min="4257" max="4257" customWidth="1" width="9.140625"/>
    <col min="4258" max="4258" customWidth="1" width="9.140625"/>
    <col min="4259" max="4259" customWidth="1" width="9.140625"/>
    <col min="4260" max="4260" customWidth="1" width="9.140625"/>
    <col min="4261" max="4261" customWidth="1" width="9.140625"/>
    <col min="4262" max="4262" customWidth="1" width="9.140625"/>
    <col min="4263" max="4263" customWidth="1" width="9.140625"/>
    <col min="4264" max="4264" customWidth="1" width="9.140625"/>
    <col min="4265" max="4265" customWidth="1" width="9.140625"/>
    <col min="4266" max="4266" customWidth="1" width="9.140625"/>
    <col min="4267" max="4267" customWidth="1" width="9.140625"/>
    <col min="4268" max="4268" customWidth="1" width="9.140625"/>
    <col min="4269" max="4269" customWidth="1" width="9.140625"/>
    <col min="4270" max="4270" customWidth="1" width="9.140625"/>
    <col min="4271" max="4271" customWidth="1" width="9.140625"/>
    <col min="4272" max="4272" customWidth="1" width="9.140625"/>
    <col min="4273" max="4273" customWidth="1" width="9.140625"/>
    <col min="4274" max="4274" customWidth="1" width="9.140625"/>
    <col min="4275" max="4275" customWidth="1" width="9.140625"/>
    <col min="4276" max="4276" customWidth="1" width="9.140625"/>
    <col min="4277" max="4277" customWidth="1" width="9.140625"/>
    <col min="4278" max="4278" customWidth="1" width="9.140625"/>
    <col min="4279" max="4279" customWidth="1" width="9.140625"/>
    <col min="4280" max="4280" customWidth="1" width="9.140625"/>
    <col min="4281" max="4281" customWidth="1" width="9.140625"/>
    <col min="4282" max="4282" customWidth="1" width="9.140625"/>
    <col min="4283" max="4283" customWidth="1" width="9.140625"/>
    <col min="4284" max="4284" customWidth="1" width="9.140625"/>
    <col min="4285" max="4285" customWidth="1" width="9.140625"/>
    <col min="4286" max="4286" customWidth="1" width="9.140625"/>
    <col min="4287" max="4287" customWidth="1" width="9.140625"/>
    <col min="4288" max="4288" customWidth="1" width="9.140625"/>
    <col min="4289" max="4289" customWidth="1" width="9.140625"/>
    <col min="4290" max="4290" customWidth="1" width="9.140625"/>
    <col min="4291" max="4291" customWidth="1" width="9.140625"/>
    <col min="4292" max="4292" customWidth="1" width="9.140625"/>
    <col min="4293" max="4293" customWidth="1" width="9.140625"/>
    <col min="4294" max="4294" customWidth="1" width="9.140625"/>
    <col min="4295" max="4295" customWidth="1" width="9.140625"/>
    <col min="4296" max="4296" customWidth="1" width="9.140625"/>
    <col min="4297" max="4297" customWidth="1" width="9.140625"/>
    <col min="4298" max="4298" customWidth="1" width="9.140625"/>
    <col min="4299" max="4299" customWidth="1" width="9.140625"/>
    <col min="4300" max="4300" customWidth="1" width="9.140625"/>
    <col min="4301" max="4301" customWidth="1" width="9.140625"/>
    <col min="4302" max="4302" customWidth="1" width="9.140625"/>
    <col min="4303" max="4303" customWidth="1" width="9.140625"/>
    <col min="4304" max="4304" customWidth="1" width="9.140625"/>
    <col min="4305" max="4305" customWidth="1" width="9.140625"/>
    <col min="4306" max="4306" customWidth="1" width="9.140625"/>
    <col min="4307" max="4307" customWidth="1" width="9.140625"/>
    <col min="4308" max="4308" customWidth="1" width="9.140625"/>
    <col min="4309" max="4309" customWidth="1" width="9.140625"/>
    <col min="4310" max="4310" customWidth="1" width="9.140625"/>
    <col min="4311" max="4311" customWidth="1" width="9.140625"/>
    <col min="4312" max="4312" customWidth="1" width="9.140625"/>
    <col min="4313" max="4313" customWidth="1" width="9.140625"/>
    <col min="4314" max="4314" customWidth="1" width="9.140625"/>
    <col min="4315" max="4315" customWidth="1" width="9.140625"/>
    <col min="4316" max="4316" customWidth="1" width="9.140625"/>
    <col min="4317" max="4317" customWidth="1" width="9.140625"/>
    <col min="4318" max="4318" customWidth="1" width="9.140625"/>
    <col min="4319" max="4319" customWidth="1" width="9.140625"/>
    <col min="4320" max="4320" customWidth="1" width="9.140625"/>
    <col min="4321" max="4321" customWidth="1" width="9.140625"/>
    <col min="4322" max="4322" customWidth="1" width="9.140625"/>
    <col min="4323" max="4323" customWidth="1" width="9.140625"/>
    <col min="4324" max="4324" customWidth="1" width="9.140625"/>
    <col min="4325" max="4325" customWidth="1" width="9.140625"/>
    <col min="4326" max="4326" customWidth="1" width="9.140625"/>
    <col min="4327" max="4327" customWidth="1" width="9.140625"/>
    <col min="4328" max="4328" customWidth="1" width="9.140625"/>
    <col min="4329" max="4329" customWidth="1" width="9.140625"/>
    <col min="4330" max="4330" customWidth="1" width="9.140625"/>
    <col min="4331" max="4331" customWidth="1" width="9.140625"/>
    <col min="4332" max="4332" customWidth="1" width="9.140625"/>
    <col min="4333" max="4333" customWidth="1" width="9.140625"/>
    <col min="4334" max="4334" customWidth="1" width="9.140625"/>
    <col min="4335" max="4335" customWidth="1" width="9.140625"/>
    <col min="4336" max="4336" customWidth="1" width="9.140625"/>
    <col min="4337" max="4337" customWidth="1" width="9.140625"/>
    <col min="4338" max="4338" customWidth="1" width="9.140625"/>
    <col min="4339" max="4339" customWidth="1" width="9.140625"/>
    <col min="4340" max="4340" customWidth="1" width="9.140625"/>
    <col min="4341" max="4341" customWidth="1" width="9.140625"/>
    <col min="4342" max="4342" customWidth="1" width="9.140625"/>
    <col min="4343" max="4343" customWidth="1" width="9.140625"/>
    <col min="4344" max="4344" customWidth="1" width="9.140625"/>
    <col min="4345" max="4345" customWidth="1" width="9.140625"/>
    <col min="4346" max="4346" customWidth="1" width="9.140625"/>
    <col min="4347" max="4347" customWidth="1" width="9.140625"/>
    <col min="4348" max="4348" customWidth="1" width="9.140625"/>
    <col min="4349" max="4349" customWidth="1" width="9.140625"/>
    <col min="4350" max="4350" customWidth="1" width="9.140625"/>
    <col min="4351" max="4351" customWidth="1" width="9.140625"/>
    <col min="4352" max="4352" customWidth="1" width="9.140625"/>
    <col min="4353" max="4353" customWidth="1" width="9.140625"/>
    <col min="4354" max="4354" customWidth="1" width="9.140625"/>
    <col min="4355" max="4355" customWidth="1" width="9.140625"/>
    <col min="4356" max="4356" customWidth="1" width="9.140625"/>
    <col min="4357" max="4357" customWidth="1" width="9.140625"/>
    <col min="4358" max="4358" customWidth="1" width="9.140625"/>
    <col min="4359" max="4359" customWidth="1" width="9.140625"/>
    <col min="4360" max="4360" customWidth="1" width="9.140625"/>
    <col min="4361" max="4361" customWidth="1" width="9.140625"/>
    <col min="4362" max="4362" customWidth="1" width="9.140625"/>
    <col min="4363" max="4363" customWidth="1" width="9.140625"/>
    <col min="4364" max="4364" customWidth="1" width="9.140625"/>
    <col min="4365" max="4365" customWidth="1" width="9.140625"/>
    <col min="4366" max="4366" customWidth="1" width="9.140625"/>
    <col min="4367" max="4367" customWidth="1" width="9.140625"/>
    <col min="4368" max="4368" customWidth="1" width="9.140625"/>
    <col min="4369" max="4369" customWidth="1" width="9.140625"/>
    <col min="4370" max="4370" customWidth="1" width="9.140625"/>
    <col min="4371" max="4371" customWidth="1" width="9.140625"/>
    <col min="4372" max="4372" customWidth="1" width="9.140625"/>
    <col min="4373" max="4373" customWidth="1" width="9.140625"/>
    <col min="4374" max="4374" customWidth="1" width="9.140625"/>
    <col min="4375" max="4375" customWidth="1" width="9.140625"/>
    <col min="4376" max="4376" customWidth="1" width="9.140625"/>
    <col min="4377" max="4377" customWidth="1" width="9.140625"/>
    <col min="4378" max="4378" customWidth="1" width="9.140625"/>
    <col min="4379" max="4379" customWidth="1" width="9.140625"/>
    <col min="4380" max="4380" customWidth="1" width="9.140625"/>
    <col min="4381" max="4381" customWidth="1" width="9.140625"/>
    <col min="4382" max="4382" customWidth="1" width="9.140625"/>
    <col min="4383" max="4383" customWidth="1" width="9.140625"/>
    <col min="4384" max="4384" customWidth="1" width="9.140625"/>
    <col min="4385" max="4385" customWidth="1" width="9.140625"/>
    <col min="4386" max="4386" customWidth="1" width="9.140625"/>
    <col min="4387" max="4387" customWidth="1" width="9.140625"/>
    <col min="4388" max="4388" customWidth="1" width="9.140625"/>
    <col min="4389" max="4389" customWidth="1" width="9.140625"/>
    <col min="4390" max="4390" customWidth="1" width="9.140625"/>
    <col min="4391" max="4391" customWidth="1" width="9.140625"/>
    <col min="4392" max="4392" customWidth="1" width="9.140625"/>
    <col min="4393" max="4393" customWidth="1" width="9.140625"/>
    <col min="4394" max="4394" customWidth="1" width="9.140625"/>
    <col min="4395" max="4395" customWidth="1" width="9.140625"/>
    <col min="4396" max="4396" customWidth="1" width="9.140625"/>
    <col min="4397" max="4397" customWidth="1" width="9.140625"/>
    <col min="4398" max="4398" customWidth="1" width="9.140625"/>
    <col min="4399" max="4399" customWidth="1" width="9.140625"/>
    <col min="4400" max="4400" customWidth="1" width="9.140625"/>
    <col min="4401" max="4401" customWidth="1" width="9.140625"/>
    <col min="4402" max="4402" customWidth="1" width="9.140625"/>
    <col min="4403" max="4403" customWidth="1" width="9.140625"/>
    <col min="4404" max="4404" customWidth="1" width="9.140625"/>
    <col min="4405" max="4405" customWidth="1" width="9.140625"/>
    <col min="4406" max="4406" customWidth="1" width="9.140625"/>
    <col min="4407" max="4407" customWidth="1" width="9.140625"/>
    <col min="4408" max="4408" customWidth="1" width="9.140625"/>
    <col min="4409" max="4409" customWidth="1" width="9.140625"/>
    <col min="4410" max="4410" customWidth="1" width="9.140625"/>
    <col min="4411" max="4411" customWidth="1" width="9.140625"/>
    <col min="4412" max="4412" customWidth="1" width="9.140625"/>
    <col min="4413" max="4413" customWidth="1" width="9.140625"/>
    <col min="4414" max="4414" customWidth="1" width="9.140625"/>
    <col min="4415" max="4415" customWidth="1" width="9.140625"/>
    <col min="4416" max="4416" customWidth="1" width="9.140625"/>
    <col min="4417" max="4417" customWidth="1" width="9.140625"/>
    <col min="4418" max="4418" customWidth="1" width="9.140625"/>
    <col min="4419" max="4419" customWidth="1" width="9.140625"/>
    <col min="4420" max="4420" customWidth="1" width="9.140625"/>
    <col min="4421" max="4421" customWidth="1" width="9.140625"/>
    <col min="4422" max="4422" customWidth="1" width="9.140625"/>
    <col min="4423" max="4423" customWidth="1" width="9.140625"/>
    <col min="4424" max="4424" customWidth="1" width="9.140625"/>
    <col min="4425" max="4425" customWidth="1" width="9.140625"/>
    <col min="4426" max="4426" customWidth="1" width="9.140625"/>
    <col min="4427" max="4427" customWidth="1" width="9.140625"/>
    <col min="4428" max="4428" customWidth="1" width="9.140625"/>
    <col min="4429" max="4429" customWidth="1" width="9.140625"/>
    <col min="4430" max="4430" customWidth="1" width="9.140625"/>
    <col min="4431" max="4431" customWidth="1" width="9.140625"/>
    <col min="4432" max="4432" customWidth="1" width="9.140625"/>
    <col min="4433" max="4433" customWidth="1" width="9.140625"/>
    <col min="4434" max="4434" customWidth="1" width="9.140625"/>
    <col min="4435" max="4435" customWidth="1" width="9.140625"/>
    <col min="4436" max="4436" customWidth="1" width="9.140625"/>
    <col min="4437" max="4437" customWidth="1" width="9.140625"/>
    <col min="4438" max="4438" customWidth="1" width="9.140625"/>
    <col min="4439" max="4439" customWidth="1" width="9.140625"/>
    <col min="4440" max="4440" customWidth="1" width="9.140625"/>
    <col min="4441" max="4441" customWidth="1" width="9.140625"/>
    <col min="4442" max="4442" customWidth="1" width="9.140625"/>
    <col min="4443" max="4443" customWidth="1" width="9.140625"/>
    <col min="4444" max="4444" customWidth="1" width="9.140625"/>
    <col min="4445" max="4445" customWidth="1" width="9.140625"/>
    <col min="4446" max="4446" customWidth="1" width="9.140625"/>
    <col min="4447" max="4447" customWidth="1" width="9.140625"/>
    <col min="4448" max="4448" customWidth="1" width="9.140625"/>
    <col min="4449" max="4449" customWidth="1" width="9.140625"/>
    <col min="4450" max="4450" customWidth="1" width="9.140625"/>
    <col min="4451" max="4451" customWidth="1" width="9.140625"/>
    <col min="4452" max="4452" customWidth="1" width="9.140625"/>
    <col min="4453" max="4453" customWidth="1" width="9.140625"/>
    <col min="4454" max="4454" customWidth="1" width="9.140625"/>
    <col min="4455" max="4455" customWidth="1" width="9.140625"/>
    <col min="4456" max="4456" customWidth="1" width="9.140625"/>
    <col min="4457" max="4457" customWidth="1" width="9.140625"/>
    <col min="4458" max="4458" customWidth="1" width="9.140625"/>
    <col min="4459" max="4459" customWidth="1" width="9.140625"/>
    <col min="4460" max="4460" customWidth="1" width="9.140625"/>
    <col min="4461" max="4461" customWidth="1" width="9.140625"/>
    <col min="4462" max="4462" customWidth="1" width="9.140625"/>
    <col min="4463" max="4463" customWidth="1" width="9.140625"/>
    <col min="4464" max="4464" customWidth="1" width="9.140625"/>
    <col min="4465" max="4465" customWidth="1" width="9.140625"/>
    <col min="4466" max="4466" customWidth="1" width="9.140625"/>
    <col min="4467" max="4467" customWidth="1" width="9.140625"/>
    <col min="4468" max="4468" customWidth="1" width="9.140625"/>
    <col min="4469" max="4469" customWidth="1" width="9.140625"/>
    <col min="4470" max="4470" customWidth="1" width="9.140625"/>
    <col min="4471" max="4471" customWidth="1" width="9.140625"/>
    <col min="4472" max="4472" customWidth="1" width="9.140625"/>
    <col min="4473" max="4473" customWidth="1" width="9.140625"/>
    <col min="4474" max="4474" customWidth="1" width="9.140625"/>
    <col min="4475" max="4475" customWidth="1" width="9.140625"/>
    <col min="4476" max="4476" customWidth="1" width="9.140625"/>
    <col min="4477" max="4477" customWidth="1" width="9.140625"/>
    <col min="4478" max="4478" customWidth="1" width="9.140625"/>
    <col min="4479" max="4479" customWidth="1" width="9.140625"/>
    <col min="4480" max="4480" customWidth="1" width="9.140625"/>
    <col min="4481" max="4481" customWidth="1" width="9.140625"/>
    <col min="4482" max="4482" customWidth="1" width="9.140625"/>
    <col min="4483" max="4483" customWidth="1" width="9.140625"/>
    <col min="4484" max="4484" customWidth="1" width="9.140625"/>
    <col min="4485" max="4485" customWidth="1" width="9.140625"/>
    <col min="4486" max="4486" customWidth="1" width="9.140625"/>
    <col min="4487" max="4487" customWidth="1" width="9.140625"/>
    <col min="4488" max="4488" customWidth="1" width="9.140625"/>
    <col min="4489" max="4489" customWidth="1" width="9.140625"/>
    <col min="4490" max="4490" customWidth="1" width="9.140625"/>
    <col min="4491" max="4491" customWidth="1" width="9.140625"/>
    <col min="4492" max="4492" customWidth="1" width="9.140625"/>
    <col min="4493" max="4493" customWidth="1" width="9.140625"/>
    <col min="4494" max="4494" customWidth="1" width="9.140625"/>
    <col min="4495" max="4495" customWidth="1" width="9.140625"/>
    <col min="4496" max="4496" customWidth="1" width="9.140625"/>
    <col min="4497" max="4497" customWidth="1" width="9.140625"/>
    <col min="4498" max="4498" customWidth="1" width="9.140625"/>
    <col min="4499" max="4499" customWidth="1" width="9.140625"/>
    <col min="4500" max="4500" customWidth="1" width="9.140625"/>
    <col min="4501" max="4501" customWidth="1" width="9.140625"/>
    <col min="4502" max="4502" customWidth="1" width="9.140625"/>
    <col min="4503" max="4503" customWidth="1" width="9.140625"/>
    <col min="4504" max="4504" customWidth="1" width="9.140625"/>
    <col min="4505" max="4505" customWidth="1" width="9.140625"/>
    <col min="4506" max="4506" customWidth="1" width="9.140625"/>
    <col min="4507" max="4507" customWidth="1" width="9.140625"/>
    <col min="4508" max="4508" customWidth="1" width="9.140625"/>
    <col min="4509" max="4509" customWidth="1" width="9.140625"/>
    <col min="4510" max="4510" customWidth="1" width="9.140625"/>
    <col min="4511" max="4511" customWidth="1" width="9.140625"/>
    <col min="4512" max="4512" customWidth="1" width="9.140625"/>
    <col min="4513" max="4513" customWidth="1" width="9.140625"/>
    <col min="4514" max="4514" customWidth="1" width="9.140625"/>
    <col min="4515" max="4515" customWidth="1" width="9.140625"/>
    <col min="4516" max="4516" customWidth="1" width="9.140625"/>
    <col min="4517" max="4517" customWidth="1" width="9.140625"/>
    <col min="4518" max="4518" customWidth="1" width="9.140625"/>
    <col min="4519" max="4519" customWidth="1" width="9.140625"/>
    <col min="4520" max="4520" customWidth="1" width="9.140625"/>
    <col min="4521" max="4521" customWidth="1" width="9.140625"/>
    <col min="4522" max="4522" customWidth="1" width="9.140625"/>
    <col min="4523" max="4523" customWidth="1" width="9.140625"/>
    <col min="4524" max="4524" customWidth="1" width="9.140625"/>
    <col min="4525" max="4525" customWidth="1" width="9.140625"/>
    <col min="4526" max="4526" customWidth="1" width="9.140625"/>
    <col min="4527" max="4527" customWidth="1" width="9.140625"/>
    <col min="4528" max="4528" customWidth="1" width="9.140625"/>
    <col min="4529" max="4529" customWidth="1" width="9.140625"/>
    <col min="4530" max="4530" customWidth="1" width="9.140625"/>
    <col min="4531" max="4531" customWidth="1" width="9.140625"/>
    <col min="4532" max="4532" customWidth="1" width="9.140625"/>
    <col min="4533" max="4533" customWidth="1" width="9.140625"/>
    <col min="4534" max="4534" customWidth="1" width="9.140625"/>
    <col min="4535" max="4535" customWidth="1" width="9.140625"/>
    <col min="4536" max="4536" customWidth="1" width="9.140625"/>
    <col min="4537" max="4537" customWidth="1" width="9.140625"/>
    <col min="4538" max="4538" customWidth="1" width="9.140625"/>
    <col min="4539" max="4539" customWidth="1" width="9.140625"/>
    <col min="4540" max="4540" customWidth="1" width="9.140625"/>
    <col min="4541" max="4541" customWidth="1" width="9.140625"/>
    <col min="4542" max="4542" customWidth="1" width="9.140625"/>
    <col min="4543" max="4543" customWidth="1" width="9.140625"/>
    <col min="4544" max="4544" customWidth="1" width="9.140625"/>
    <col min="4545" max="4545" customWidth="1" width="9.140625"/>
    <col min="4546" max="4546" customWidth="1" width="9.140625"/>
    <col min="4547" max="4547" customWidth="1" width="9.140625"/>
    <col min="4548" max="4548" customWidth="1" width="9.140625"/>
    <col min="4549" max="4549" customWidth="1" width="9.140625"/>
    <col min="4550" max="4550" customWidth="1" width="9.140625"/>
    <col min="4551" max="4551" customWidth="1" width="9.140625"/>
    <col min="4552" max="4552" customWidth="1" width="9.140625"/>
    <col min="4553" max="4553" customWidth="1" width="9.140625"/>
    <col min="4554" max="4554" customWidth="1" width="9.140625"/>
    <col min="4555" max="4555" customWidth="1" width="9.140625"/>
    <col min="4556" max="4556" customWidth="1" width="9.140625"/>
    <col min="4557" max="4557" customWidth="1" width="9.140625"/>
    <col min="4558" max="4558" customWidth="1" width="9.140625"/>
    <col min="4559" max="4559" customWidth="1" width="9.140625"/>
    <col min="4560" max="4560" customWidth="1" width="9.140625"/>
    <col min="4561" max="4561" customWidth="1" width="9.140625"/>
    <col min="4562" max="4562" customWidth="1" width="9.140625"/>
    <col min="4563" max="4563" customWidth="1" width="9.140625"/>
    <col min="4564" max="4564" customWidth="1" width="9.140625"/>
    <col min="4565" max="4565" customWidth="1" width="9.140625"/>
    <col min="4566" max="4566" customWidth="1" width="9.140625"/>
    <col min="4567" max="4567" customWidth="1" width="9.140625"/>
    <col min="4568" max="4568" customWidth="1" width="9.140625"/>
    <col min="4569" max="4569" customWidth="1" width="9.140625"/>
    <col min="4570" max="4570" customWidth="1" width="9.140625"/>
    <col min="4571" max="4571" customWidth="1" width="9.140625"/>
    <col min="4572" max="4572" customWidth="1" width="9.140625"/>
    <col min="4573" max="4573" customWidth="1" width="9.140625"/>
    <col min="4574" max="4574" customWidth="1" width="9.140625"/>
    <col min="4575" max="4575" customWidth="1" width="9.140625"/>
    <col min="4576" max="4576" customWidth="1" width="9.140625"/>
    <col min="4577" max="4577" customWidth="1" width="9.140625"/>
    <col min="4578" max="4578" customWidth="1" width="9.140625"/>
    <col min="4579" max="4579" customWidth="1" width="9.140625"/>
    <col min="4580" max="4580" customWidth="1" width="9.140625"/>
    <col min="4581" max="4581" customWidth="1" width="9.140625"/>
    <col min="4582" max="4582" customWidth="1" width="9.140625"/>
    <col min="4583" max="4583" customWidth="1" width="9.140625"/>
    <col min="4584" max="4584" customWidth="1" width="9.140625"/>
    <col min="4585" max="4585" customWidth="1" width="9.140625"/>
    <col min="4586" max="4586" customWidth="1" width="9.140625"/>
    <col min="4587" max="4587" customWidth="1" width="9.140625"/>
    <col min="4588" max="4588" customWidth="1" width="9.140625"/>
    <col min="4589" max="4589" customWidth="1" width="9.140625"/>
    <col min="4590" max="4590" customWidth="1" width="9.140625"/>
    <col min="4591" max="4591" customWidth="1" width="9.140625"/>
    <col min="4592" max="4592" customWidth="1" width="9.140625"/>
    <col min="4593" max="4593" customWidth="1" width="9.140625"/>
    <col min="4594" max="4594" customWidth="1" width="9.140625"/>
    <col min="4595" max="4595" customWidth="1" width="9.140625"/>
    <col min="4596" max="4596" customWidth="1" width="9.140625"/>
    <col min="4597" max="4597" customWidth="1" width="9.140625"/>
    <col min="4598" max="4598" customWidth="1" width="9.140625"/>
    <col min="4599" max="4599" customWidth="1" width="9.140625"/>
    <col min="4600" max="4600" customWidth="1" width="9.140625"/>
    <col min="4601" max="4601" customWidth="1" width="9.140625"/>
    <col min="4602" max="4602" customWidth="1" width="9.140625"/>
    <col min="4603" max="4603" customWidth="1" width="9.140625"/>
    <col min="4604" max="4604" customWidth="1" width="9.140625"/>
    <col min="4605" max="4605" customWidth="1" width="9.140625"/>
    <col min="4606" max="4606" customWidth="1" width="9.140625"/>
    <col min="4607" max="4607" customWidth="1" width="9.140625"/>
    <col min="4608" max="4608" customWidth="1" width="9.140625"/>
    <col min="4609" max="4609" customWidth="1" width="9.140625"/>
    <col min="4610" max="4610" customWidth="1" width="9.140625"/>
    <col min="4611" max="4611" customWidth="1" width="9.140625"/>
    <col min="4612" max="4612" customWidth="1" width="9.140625"/>
    <col min="4613" max="4613" customWidth="1" width="9.140625"/>
    <col min="4614" max="4614" customWidth="1" width="9.140625"/>
    <col min="4615" max="4615" customWidth="1" width="9.140625"/>
    <col min="4616" max="4616" customWidth="1" width="9.140625"/>
    <col min="4617" max="4617" customWidth="1" width="9.140625"/>
    <col min="4618" max="4618" customWidth="1" width="9.140625"/>
    <col min="4619" max="4619" customWidth="1" width="9.140625"/>
    <col min="4620" max="4620" customWidth="1" width="9.140625"/>
    <col min="4621" max="4621" customWidth="1" width="9.140625"/>
    <col min="4622" max="4622" customWidth="1" width="9.140625"/>
    <col min="4623" max="4623" customWidth="1" width="9.140625"/>
    <col min="4624" max="4624" customWidth="1" width="9.140625"/>
    <col min="4625" max="4625" customWidth="1" width="9.140625"/>
    <col min="4626" max="4626" customWidth="1" width="9.140625"/>
    <col min="4627" max="4627" customWidth="1" width="9.140625"/>
    <col min="4628" max="4628" customWidth="1" width="9.140625"/>
    <col min="4629" max="4629" customWidth="1" width="9.140625"/>
    <col min="4630" max="4630" customWidth="1" width="9.140625"/>
    <col min="4631" max="4631" customWidth="1" width="9.140625"/>
    <col min="4632" max="4632" customWidth="1" width="9.140625"/>
    <col min="4633" max="4633" customWidth="1" width="9.140625"/>
    <col min="4634" max="4634" customWidth="1" width="9.140625"/>
    <col min="4635" max="4635" customWidth="1" width="9.140625"/>
    <col min="4636" max="4636" customWidth="1" width="9.140625"/>
    <col min="4637" max="4637" customWidth="1" width="9.140625"/>
    <col min="4638" max="4638" customWidth="1" width="9.140625"/>
    <col min="4639" max="4639" customWidth="1" width="9.140625"/>
    <col min="4640" max="4640" customWidth="1" width="9.140625"/>
    <col min="4641" max="4641" customWidth="1" width="9.140625"/>
    <col min="4642" max="4642" customWidth="1" width="9.140625"/>
    <col min="4643" max="4643" customWidth="1" width="9.140625"/>
    <col min="4644" max="4644" customWidth="1" width="9.140625"/>
    <col min="4645" max="4645" customWidth="1" width="9.140625"/>
    <col min="4646" max="4646" customWidth="1" width="9.140625"/>
    <col min="4647" max="4647" customWidth="1" width="9.140625"/>
    <col min="4648" max="4648" customWidth="1" width="9.140625"/>
    <col min="4649" max="4649" customWidth="1" width="9.140625"/>
    <col min="4650" max="4650" customWidth="1" width="9.140625"/>
    <col min="4651" max="4651" customWidth="1" width="9.140625"/>
    <col min="4652" max="4652" customWidth="1" width="9.140625"/>
    <col min="4653" max="4653" customWidth="1" width="9.140625"/>
    <col min="4654" max="4654" customWidth="1" width="9.140625"/>
    <col min="4655" max="4655" customWidth="1" width="9.140625"/>
    <col min="4656" max="4656" customWidth="1" width="9.140625"/>
    <col min="4657" max="4657" customWidth="1" width="9.140625"/>
    <col min="4658" max="4658" customWidth="1" width="9.140625"/>
    <col min="4659" max="4659" customWidth="1" width="9.140625"/>
    <col min="4660" max="4660" customWidth="1" width="9.140625"/>
    <col min="4661" max="4661" customWidth="1" width="9.140625"/>
    <col min="4662" max="4662" customWidth="1" width="9.140625"/>
    <col min="4663" max="4663" customWidth="1" width="9.140625"/>
    <col min="4664" max="4664" customWidth="1" width="9.140625"/>
    <col min="4665" max="4665" customWidth="1" width="9.140625"/>
    <col min="4666" max="4666" customWidth="1" width="9.140625"/>
    <col min="4667" max="4667" customWidth="1" width="9.140625"/>
    <col min="4668" max="4668" customWidth="1" width="9.140625"/>
    <col min="4669" max="4669" customWidth="1" width="9.140625"/>
    <col min="4670" max="4670" customWidth="1" width="9.140625"/>
    <col min="4671" max="4671" customWidth="1" width="9.140625"/>
    <col min="4672" max="4672" customWidth="1" width="9.140625"/>
    <col min="4673" max="4673" customWidth="1" width="9.140625"/>
    <col min="4674" max="4674" customWidth="1" width="9.140625"/>
    <col min="4675" max="4675" customWidth="1" width="9.140625"/>
    <col min="4676" max="4676" customWidth="1" width="9.140625"/>
    <col min="4677" max="4677" customWidth="1" width="9.140625"/>
    <col min="4678" max="4678" customWidth="1" width="9.140625"/>
    <col min="4679" max="4679" customWidth="1" width="9.140625"/>
    <col min="4680" max="4680" customWidth="1" width="9.140625"/>
    <col min="4681" max="4681" customWidth="1" width="9.140625"/>
    <col min="4682" max="4682" customWidth="1" width="9.140625"/>
    <col min="4683" max="4683" customWidth="1" width="9.140625"/>
    <col min="4684" max="4684" customWidth="1" width="9.140625"/>
    <col min="4685" max="4685" customWidth="1" width="9.140625"/>
    <col min="4686" max="4686" customWidth="1" width="9.140625"/>
    <col min="4687" max="4687" customWidth="1" width="9.140625"/>
    <col min="4688" max="4688" customWidth="1" width="9.140625"/>
    <col min="4689" max="4689" customWidth="1" width="9.140625"/>
    <col min="4690" max="4690" customWidth="1" width="9.140625"/>
    <col min="4691" max="4691" customWidth="1" width="9.140625"/>
    <col min="4692" max="4692" customWidth="1" width="9.140625"/>
    <col min="4693" max="4693" customWidth="1" width="9.140625"/>
    <col min="4694" max="4694" customWidth="1" width="9.140625"/>
    <col min="4695" max="4695" customWidth="1" width="9.140625"/>
    <col min="4696" max="4696" customWidth="1" width="9.140625"/>
    <col min="4697" max="4697" customWidth="1" width="9.140625"/>
    <col min="4698" max="4698" customWidth="1" width="9.140625"/>
    <col min="4699" max="4699" customWidth="1" width="9.140625"/>
    <col min="4700" max="4700" customWidth="1" width="9.140625"/>
    <col min="4701" max="4701" customWidth="1" width="9.140625"/>
    <col min="4702" max="4702" customWidth="1" width="9.140625"/>
    <col min="4703" max="4703" customWidth="1" width="9.140625"/>
    <col min="4704" max="4704" customWidth="1" width="9.140625"/>
    <col min="4705" max="4705" customWidth="1" width="9.140625"/>
    <col min="4706" max="4706" customWidth="1" width="9.140625"/>
    <col min="4707" max="4707" customWidth="1" width="9.140625"/>
    <col min="4708" max="4708" customWidth="1" width="9.140625"/>
    <col min="4709" max="4709" customWidth="1" width="9.140625"/>
    <col min="4710" max="4710" customWidth="1" width="9.140625"/>
    <col min="4711" max="4711" customWidth="1" width="9.140625"/>
    <col min="4712" max="4712" customWidth="1" width="9.140625"/>
    <col min="4713" max="4713" customWidth="1" width="9.140625"/>
    <col min="4714" max="4714" customWidth="1" width="9.140625"/>
    <col min="4715" max="4715" customWidth="1" width="9.140625"/>
    <col min="4716" max="4716" customWidth="1" width="9.140625"/>
    <col min="4717" max="4717" customWidth="1" width="9.140625"/>
    <col min="4718" max="4718" customWidth="1" width="9.140625"/>
    <col min="4719" max="4719" customWidth="1" width="9.140625"/>
    <col min="4720" max="4720" customWidth="1" width="9.140625"/>
    <col min="4721" max="4721" customWidth="1" width="9.140625"/>
    <col min="4722" max="4722" customWidth="1" width="9.140625"/>
    <col min="4723" max="4723" customWidth="1" width="9.140625"/>
    <col min="4724" max="4724" customWidth="1" width="9.140625"/>
    <col min="4725" max="4725" customWidth="1" width="9.140625"/>
    <col min="4726" max="4726" customWidth="1" width="9.140625"/>
    <col min="4727" max="4727" customWidth="1" width="9.140625"/>
    <col min="4728" max="4728" customWidth="1" width="9.140625"/>
    <col min="4729" max="4729" customWidth="1" width="9.140625"/>
    <col min="4730" max="4730" customWidth="1" width="9.140625"/>
    <col min="4731" max="4731" customWidth="1" width="9.140625"/>
    <col min="4732" max="4732" customWidth="1" width="9.140625"/>
    <col min="4733" max="4733" customWidth="1" width="9.140625"/>
    <col min="4734" max="4734" customWidth="1" width="9.140625"/>
    <col min="4735" max="4735" customWidth="1" width="9.140625"/>
    <col min="4736" max="4736" customWidth="1" width="9.140625"/>
    <col min="4737" max="4737" customWidth="1" width="9.140625"/>
    <col min="4738" max="4738" customWidth="1" width="9.140625"/>
    <col min="4739" max="4739" customWidth="1" width="9.140625"/>
    <col min="4740" max="4740" customWidth="1" width="9.140625"/>
    <col min="4741" max="4741" customWidth="1" width="9.140625"/>
    <col min="4742" max="4742" customWidth="1" width="9.140625"/>
    <col min="4743" max="4743" customWidth="1" width="9.140625"/>
    <col min="4744" max="4744" customWidth="1" width="9.140625"/>
    <col min="4745" max="4745" customWidth="1" width="9.140625"/>
    <col min="4746" max="4746" customWidth="1" width="9.140625"/>
    <col min="4747" max="4747" customWidth="1" width="9.140625"/>
    <col min="4748" max="4748" customWidth="1" width="9.140625"/>
    <col min="4749" max="4749" customWidth="1" width="9.140625"/>
    <col min="4750" max="4750" customWidth="1" width="9.140625"/>
    <col min="4751" max="4751" customWidth="1" width="9.140625"/>
    <col min="4752" max="4752" customWidth="1" width="9.140625"/>
    <col min="4753" max="4753" customWidth="1" width="9.140625"/>
    <col min="4754" max="4754" customWidth="1" width="9.140625"/>
    <col min="4755" max="4755" customWidth="1" width="9.140625"/>
    <col min="4756" max="4756" customWidth="1" width="9.140625"/>
    <col min="4757" max="4757" customWidth="1" width="9.140625"/>
    <col min="4758" max="4758" customWidth="1" width="9.140625"/>
    <col min="4759" max="4759" customWidth="1" width="9.140625"/>
    <col min="4760" max="4760" customWidth="1" width="9.140625"/>
    <col min="4761" max="4761" customWidth="1" width="9.140625"/>
    <col min="4762" max="4762" customWidth="1" width="9.140625"/>
    <col min="4763" max="4763" customWidth="1" width="9.140625"/>
    <col min="4764" max="4764" customWidth="1" width="9.140625"/>
    <col min="4765" max="4765" customWidth="1" width="9.140625"/>
    <col min="4766" max="4766" customWidth="1" width="9.140625"/>
    <col min="4767" max="4767" customWidth="1" width="9.140625"/>
    <col min="4768" max="4768" customWidth="1" width="9.140625"/>
    <col min="4769" max="4769" customWidth="1" width="9.140625"/>
    <col min="4770" max="4770" customWidth="1" width="9.140625"/>
    <col min="4771" max="4771" customWidth="1" width="9.140625"/>
    <col min="4772" max="4772" customWidth="1" width="9.140625"/>
    <col min="4773" max="4773" customWidth="1" width="9.140625"/>
    <col min="4774" max="4774" customWidth="1" width="9.140625"/>
    <col min="4775" max="4775" customWidth="1" width="9.140625"/>
    <col min="4776" max="4776" customWidth="1" width="9.140625"/>
    <col min="4777" max="4777" customWidth="1" width="9.140625"/>
    <col min="4778" max="4778" customWidth="1" width="9.140625"/>
    <col min="4779" max="4779" customWidth="1" width="9.140625"/>
    <col min="4780" max="4780" customWidth="1" width="9.140625"/>
    <col min="4781" max="4781" customWidth="1" width="9.140625"/>
    <col min="4782" max="4782" customWidth="1" width="9.140625"/>
    <col min="4783" max="4783" customWidth="1" width="9.140625"/>
    <col min="4784" max="4784" customWidth="1" width="9.140625"/>
    <col min="4785" max="4785" customWidth="1" width="9.140625"/>
    <col min="4786" max="4786" customWidth="1" width="9.140625"/>
    <col min="4787" max="4787" customWidth="1" width="9.140625"/>
    <col min="4788" max="4788" customWidth="1" width="9.140625"/>
    <col min="4789" max="4789" customWidth="1" width="9.140625"/>
    <col min="4790" max="4790" customWidth="1" width="9.140625"/>
    <col min="4791" max="4791" customWidth="1" width="9.140625"/>
    <col min="4792" max="4792" customWidth="1" width="9.140625"/>
    <col min="4793" max="4793" customWidth="1" width="9.140625"/>
    <col min="4794" max="4794" customWidth="1" width="9.140625"/>
    <col min="4795" max="4795" customWidth="1" width="9.140625"/>
    <col min="4796" max="4796" customWidth="1" width="9.140625"/>
    <col min="4797" max="4797" customWidth="1" width="9.140625"/>
    <col min="4798" max="4798" customWidth="1" width="9.140625"/>
    <col min="4799" max="4799" customWidth="1" width="9.140625"/>
    <col min="4800" max="4800" customWidth="1" width="9.140625"/>
    <col min="4801" max="4801" customWidth="1" width="9.140625"/>
    <col min="4802" max="4802" customWidth="1" width="9.140625"/>
    <col min="4803" max="4803" customWidth="1" width="9.140625"/>
    <col min="4804" max="4804" customWidth="1" width="9.140625"/>
    <col min="4805" max="4805" customWidth="1" width="9.140625"/>
    <col min="4806" max="4806" customWidth="1" width="9.140625"/>
    <col min="4807" max="4807" customWidth="1" width="9.140625"/>
    <col min="4808" max="4808" customWidth="1" width="9.140625"/>
    <col min="4809" max="4809" customWidth="1" width="9.140625"/>
    <col min="4810" max="4810" customWidth="1" width="9.140625"/>
    <col min="4811" max="4811" customWidth="1" width="9.140625"/>
    <col min="4812" max="4812" customWidth="1" width="9.140625"/>
    <col min="4813" max="4813" customWidth="1" width="9.140625"/>
    <col min="4814" max="4814" customWidth="1" width="9.140625"/>
    <col min="4815" max="4815" customWidth="1" width="9.140625"/>
    <col min="4816" max="4816" customWidth="1" width="9.140625"/>
    <col min="4817" max="4817" customWidth="1" width="9.140625"/>
    <col min="4818" max="4818" customWidth="1" width="9.140625"/>
    <col min="4819" max="4819" customWidth="1" width="9.140625"/>
    <col min="4820" max="4820" customWidth="1" width="9.140625"/>
    <col min="4821" max="4821" customWidth="1" width="9.140625"/>
    <col min="4822" max="4822" customWidth="1" width="9.140625"/>
    <col min="4823" max="4823" customWidth="1" width="9.140625"/>
    <col min="4824" max="4824" customWidth="1" width="9.140625"/>
    <col min="4825" max="4825" customWidth="1" width="9.140625"/>
    <col min="4826" max="4826" customWidth="1" width="9.140625"/>
    <col min="4827" max="4827" customWidth="1" width="9.140625"/>
    <col min="4828" max="4828" customWidth="1" width="9.140625"/>
    <col min="4829" max="4829" customWidth="1" width="9.140625"/>
    <col min="4830" max="4830" customWidth="1" width="9.140625"/>
    <col min="4831" max="4831" customWidth="1" width="9.140625"/>
    <col min="4832" max="4832" customWidth="1" width="9.140625"/>
    <col min="4833" max="4833" customWidth="1" width="9.140625"/>
    <col min="4834" max="4834" customWidth="1" width="9.140625"/>
    <col min="4835" max="4835" customWidth="1" width="9.140625"/>
    <col min="4836" max="4836" customWidth="1" width="9.140625"/>
    <col min="4837" max="4837" customWidth="1" width="9.140625"/>
    <col min="4838" max="4838" customWidth="1" width="9.140625"/>
    <col min="4839" max="4839" customWidth="1" width="9.140625"/>
    <col min="4840" max="4840" customWidth="1" width="9.140625"/>
    <col min="4841" max="4841" customWidth="1" width="9.140625"/>
    <col min="4842" max="4842" customWidth="1" width="9.140625"/>
    <col min="4843" max="4843" customWidth="1" width="9.140625"/>
    <col min="4844" max="4844" customWidth="1" width="9.140625"/>
    <col min="4845" max="4845" customWidth="1" width="9.140625"/>
    <col min="4846" max="4846" customWidth="1" width="9.140625"/>
    <col min="4847" max="4847" customWidth="1" width="9.140625"/>
    <col min="4848" max="4848" customWidth="1" width="9.140625"/>
    <col min="4849" max="4849" customWidth="1" width="9.140625"/>
    <col min="4850" max="4850" customWidth="1" width="9.140625"/>
    <col min="4851" max="4851" customWidth="1" width="9.140625"/>
    <col min="4852" max="4852" customWidth="1" width="9.140625"/>
    <col min="4853" max="4853" customWidth="1" width="9.140625"/>
    <col min="4854" max="4854" customWidth="1" width="9.140625"/>
    <col min="4855" max="4855" customWidth="1" width="9.140625"/>
    <col min="4856" max="4856" customWidth="1" width="9.140625"/>
    <col min="4857" max="4857" customWidth="1" width="9.140625"/>
    <col min="4858" max="4858" customWidth="1" width="9.140625"/>
    <col min="4859" max="4859" customWidth="1" width="9.140625"/>
    <col min="4860" max="4860" customWidth="1" width="9.140625"/>
    <col min="4861" max="4861" customWidth="1" width="9.140625"/>
    <col min="4862" max="4862" customWidth="1" width="9.140625"/>
    <col min="4863" max="4863" customWidth="1" width="9.140625"/>
    <col min="4864" max="4864" customWidth="1" width="9.140625"/>
    <col min="4865" max="4865" customWidth="1" width="9.140625"/>
    <col min="4866" max="4866" customWidth="1" width="9.140625"/>
    <col min="4867" max="4867" customWidth="1" width="9.140625"/>
    <col min="4868" max="4868" customWidth="1" width="9.140625"/>
    <col min="4869" max="4869" customWidth="1" width="9.140625"/>
    <col min="4870" max="4870" customWidth="1" width="9.140625"/>
    <col min="4871" max="4871" customWidth="1" width="9.140625"/>
    <col min="4872" max="4872" customWidth="1" width="9.140625"/>
    <col min="4873" max="4873" customWidth="1" width="9.140625"/>
    <col min="4874" max="4874" customWidth="1" width="9.140625"/>
    <col min="4875" max="4875" customWidth="1" width="9.140625"/>
    <col min="4876" max="4876" customWidth="1" width="9.140625"/>
    <col min="4877" max="4877" customWidth="1" width="9.140625"/>
    <col min="4878" max="4878" customWidth="1" width="9.140625"/>
    <col min="4879" max="4879" customWidth="1" width="9.140625"/>
    <col min="4880" max="4880" customWidth="1" width="9.140625"/>
    <col min="4881" max="4881" customWidth="1" width="9.140625"/>
    <col min="4882" max="4882" customWidth="1" width="9.140625"/>
    <col min="4883" max="4883" customWidth="1" width="9.140625"/>
    <col min="4884" max="4884" customWidth="1" width="9.140625"/>
    <col min="4885" max="4885" customWidth="1" width="9.140625"/>
    <col min="4886" max="4886" customWidth="1" width="9.140625"/>
    <col min="4887" max="4887" customWidth="1" width="9.140625"/>
    <col min="4888" max="4888" customWidth="1" width="9.140625"/>
    <col min="4889" max="4889" customWidth="1" width="9.140625"/>
    <col min="4890" max="4890" customWidth="1" width="9.140625"/>
    <col min="4891" max="4891" customWidth="1" width="9.140625"/>
    <col min="4892" max="4892" customWidth="1" width="9.140625"/>
    <col min="4893" max="4893" customWidth="1" width="9.140625"/>
    <col min="4894" max="4894" customWidth="1" width="9.140625"/>
    <col min="4895" max="4895" customWidth="1" width="9.140625"/>
    <col min="4896" max="4896" customWidth="1" width="9.140625"/>
    <col min="4897" max="4897" customWidth="1" width="9.140625"/>
    <col min="4898" max="4898" customWidth="1" width="9.140625"/>
    <col min="4899" max="4899" customWidth="1" width="9.140625"/>
    <col min="4900" max="4900" customWidth="1" width="9.140625"/>
    <col min="4901" max="4901" customWidth="1" width="9.140625"/>
    <col min="4902" max="4902" customWidth="1" width="9.140625"/>
    <col min="4903" max="4903" customWidth="1" width="9.140625"/>
    <col min="4904" max="4904" customWidth="1" width="9.140625"/>
    <col min="4905" max="4905" customWidth="1" width="9.140625"/>
    <col min="4906" max="4906" customWidth="1" width="9.140625"/>
    <col min="4907" max="4907" customWidth="1" width="9.140625"/>
    <col min="4908" max="4908" customWidth="1" width="9.140625"/>
    <col min="4909" max="4909" customWidth="1" width="9.140625"/>
    <col min="4910" max="4910" customWidth="1" width="9.140625"/>
    <col min="4911" max="4911" customWidth="1" width="9.140625"/>
    <col min="4912" max="4912" customWidth="1" width="9.140625"/>
    <col min="4913" max="4913" customWidth="1" width="9.140625"/>
    <col min="4914" max="4914" customWidth="1" width="9.140625"/>
    <col min="4915" max="4915" customWidth="1" width="9.140625"/>
    <col min="4916" max="4916" customWidth="1" width="9.140625"/>
    <col min="4917" max="4917" customWidth="1" width="9.140625"/>
    <col min="4918" max="4918" customWidth="1" width="9.140625"/>
    <col min="4919" max="4919" customWidth="1" width="9.140625"/>
    <col min="4920" max="4920" customWidth="1" width="9.140625"/>
    <col min="4921" max="4921" customWidth="1" width="9.140625"/>
    <col min="4922" max="4922" customWidth="1" width="9.140625"/>
    <col min="4923" max="4923" customWidth="1" width="9.140625"/>
    <col min="4924" max="4924" customWidth="1" width="9.140625"/>
    <col min="4925" max="4925" customWidth="1" width="9.140625"/>
    <col min="4926" max="4926" customWidth="1" width="9.140625"/>
    <col min="4927" max="4927" customWidth="1" width="9.140625"/>
    <col min="4928" max="4928" customWidth="1" width="9.140625"/>
    <col min="4929" max="4929" customWidth="1" width="9.140625"/>
    <col min="4930" max="4930" customWidth="1" width="9.140625"/>
    <col min="4931" max="4931" customWidth="1" width="9.140625"/>
    <col min="4932" max="4932" customWidth="1" width="9.140625"/>
    <col min="4933" max="4933" customWidth="1" width="9.140625"/>
    <col min="4934" max="4934" customWidth="1" width="9.140625"/>
    <col min="4935" max="4935" customWidth="1" width="9.140625"/>
    <col min="4936" max="4936" customWidth="1" width="9.140625"/>
    <col min="4937" max="4937" customWidth="1" width="9.140625"/>
    <col min="4938" max="4938" customWidth="1" width="9.140625"/>
    <col min="4939" max="4939" customWidth="1" width="9.140625"/>
    <col min="4940" max="4940" customWidth="1" width="9.140625"/>
    <col min="4941" max="4941" customWidth="1" width="9.140625"/>
    <col min="4942" max="4942" customWidth="1" width="9.140625"/>
    <col min="4943" max="4943" customWidth="1" width="9.140625"/>
    <col min="4944" max="4944" customWidth="1" width="9.140625"/>
    <col min="4945" max="4945" customWidth="1" width="9.140625"/>
    <col min="4946" max="4946" customWidth="1" width="9.140625"/>
    <col min="4947" max="4947" customWidth="1" width="9.140625"/>
    <col min="4948" max="4948" customWidth="1" width="9.140625"/>
    <col min="4949" max="4949" customWidth="1" width="9.140625"/>
    <col min="4950" max="4950" customWidth="1" width="9.140625"/>
    <col min="4951" max="4951" customWidth="1" width="9.140625"/>
    <col min="4952" max="4952" customWidth="1" width="9.140625"/>
    <col min="4953" max="4953" customWidth="1" width="9.140625"/>
    <col min="4954" max="4954" customWidth="1" width="9.140625"/>
    <col min="4955" max="4955" customWidth="1" width="9.140625"/>
    <col min="4956" max="4956" customWidth="1" width="9.140625"/>
    <col min="4957" max="4957" customWidth="1" width="9.140625"/>
    <col min="4958" max="4958" customWidth="1" width="9.140625"/>
    <col min="4959" max="4959" customWidth="1" width="9.140625"/>
    <col min="4960" max="4960" customWidth="1" width="9.140625"/>
    <col min="4961" max="4961" customWidth="1" width="9.140625"/>
    <col min="4962" max="4962" customWidth="1" width="9.140625"/>
    <col min="4963" max="4963" customWidth="1" width="9.140625"/>
    <col min="4964" max="4964" customWidth="1" width="9.140625"/>
    <col min="4965" max="4965" customWidth="1" width="9.140625"/>
    <col min="4966" max="4966" customWidth="1" width="9.140625"/>
    <col min="4967" max="4967" customWidth="1" width="9.140625"/>
    <col min="4968" max="4968" customWidth="1" width="9.140625"/>
    <col min="4969" max="4969" customWidth="1" width="9.140625"/>
    <col min="4970" max="4970" customWidth="1" width="9.140625"/>
    <col min="4971" max="4971" customWidth="1" width="9.140625"/>
    <col min="4972" max="4972" customWidth="1" width="9.140625"/>
    <col min="4973" max="4973" customWidth="1" width="9.140625"/>
    <col min="4974" max="4974" customWidth="1" width="9.140625"/>
    <col min="4975" max="4975" customWidth="1" width="9.140625"/>
    <col min="4976" max="4976" customWidth="1" width="9.140625"/>
    <col min="4977" max="4977" customWidth="1" width="9.140625"/>
    <col min="4978" max="4978" customWidth="1" width="9.140625"/>
    <col min="4979" max="4979" customWidth="1" width="9.140625"/>
    <col min="4980" max="4980" customWidth="1" width="9.140625"/>
    <col min="4981" max="4981" customWidth="1" width="9.140625"/>
    <col min="4982" max="4982" customWidth="1" width="9.140625"/>
    <col min="4983" max="4983" customWidth="1" width="9.140625"/>
    <col min="4984" max="4984" customWidth="1" width="9.140625"/>
    <col min="4985" max="4985" customWidth="1" width="9.140625"/>
    <col min="4986" max="4986" customWidth="1" width="9.140625"/>
    <col min="4987" max="4987" customWidth="1" width="9.140625"/>
    <col min="4988" max="4988" customWidth="1" width="9.140625"/>
    <col min="4989" max="4989" customWidth="1" width="9.140625"/>
    <col min="4990" max="4990" customWidth="1" width="9.140625"/>
    <col min="4991" max="4991" customWidth="1" width="9.140625"/>
    <col min="4992" max="4992" customWidth="1" width="9.140625"/>
    <col min="4993" max="4993" customWidth="1" width="9.140625"/>
    <col min="4994" max="4994" customWidth="1" width="9.140625"/>
    <col min="4995" max="4995" customWidth="1" width="9.140625"/>
    <col min="4996" max="4996" customWidth="1" width="9.140625"/>
    <col min="4997" max="4997" customWidth="1" width="9.140625"/>
    <col min="4998" max="4998" customWidth="1" width="9.140625"/>
    <col min="4999" max="4999" customWidth="1" width="9.140625"/>
    <col min="5000" max="5000" customWidth="1" width="9.140625"/>
    <col min="5001" max="5001" customWidth="1" width="9.140625"/>
    <col min="5002" max="5002" customWidth="1" width="9.140625"/>
    <col min="5003" max="5003" customWidth="1" width="9.140625"/>
    <col min="5004" max="5004" customWidth="1" width="9.140625"/>
    <col min="5005" max="5005" customWidth="1" width="9.140625"/>
    <col min="5006" max="5006" customWidth="1" width="9.140625"/>
    <col min="5007" max="5007" customWidth="1" width="9.140625"/>
    <col min="5008" max="5008" customWidth="1" width="9.140625"/>
    <col min="5009" max="5009" customWidth="1" width="9.140625"/>
    <col min="5010" max="5010" customWidth="1" width="9.140625"/>
    <col min="5011" max="5011" customWidth="1" width="9.140625"/>
    <col min="5012" max="5012" customWidth="1" width="9.140625"/>
    <col min="5013" max="5013" customWidth="1" width="9.140625"/>
    <col min="5014" max="5014" customWidth="1" width="9.140625"/>
    <col min="5015" max="5015" customWidth="1" width="9.140625"/>
    <col min="5016" max="5016" customWidth="1" width="9.140625"/>
    <col min="5017" max="5017" customWidth="1" width="9.140625"/>
    <col min="5018" max="5018" customWidth="1" width="9.140625"/>
    <col min="5019" max="5019" customWidth="1" width="9.140625"/>
    <col min="5020" max="5020" customWidth="1" width="9.140625"/>
    <col min="5021" max="5021" customWidth="1" width="9.140625"/>
    <col min="5022" max="5022" customWidth="1" width="9.140625"/>
    <col min="5023" max="5023" customWidth="1" width="9.140625"/>
    <col min="5024" max="5024" customWidth="1" width="9.140625"/>
    <col min="5025" max="5025" customWidth="1" width="9.140625"/>
    <col min="5026" max="5026" customWidth="1" width="9.140625"/>
    <col min="5027" max="5027" customWidth="1" width="9.140625"/>
    <col min="5028" max="5028" customWidth="1" width="9.140625"/>
    <col min="5029" max="5029" customWidth="1" width="9.140625"/>
    <col min="5030" max="5030" customWidth="1" width="9.140625"/>
    <col min="5031" max="5031" customWidth="1" width="9.140625"/>
    <col min="5032" max="5032" customWidth="1" width="9.140625"/>
    <col min="5033" max="5033" customWidth="1" width="9.140625"/>
    <col min="5034" max="5034" customWidth="1" width="9.140625"/>
    <col min="5035" max="5035" customWidth="1" width="9.140625"/>
    <col min="5036" max="5036" customWidth="1" width="9.140625"/>
    <col min="5037" max="5037" customWidth="1" width="9.140625"/>
    <col min="5038" max="5038" customWidth="1" width="9.140625"/>
    <col min="5039" max="5039" customWidth="1" width="9.140625"/>
    <col min="5040" max="5040" customWidth="1" width="9.140625"/>
    <col min="5041" max="5041" customWidth="1" width="9.140625"/>
    <col min="5042" max="5042" customWidth="1" width="9.140625"/>
    <col min="5043" max="5043" customWidth="1" width="9.140625"/>
    <col min="5044" max="5044" customWidth="1" width="9.140625"/>
    <col min="5045" max="5045" customWidth="1" width="9.140625"/>
    <col min="5046" max="5046" customWidth="1" width="9.140625"/>
    <col min="5047" max="5047" customWidth="1" width="9.140625"/>
    <col min="5048" max="5048" customWidth="1" width="9.140625"/>
    <col min="5049" max="5049" customWidth="1" width="9.140625"/>
    <col min="5050" max="5050" customWidth="1" width="9.140625"/>
    <col min="5051" max="5051" customWidth="1" width="9.140625"/>
    <col min="5052" max="5052" customWidth="1" width="9.140625"/>
    <col min="5053" max="5053" customWidth="1" width="9.140625"/>
    <col min="5054" max="5054" customWidth="1" width="9.140625"/>
    <col min="5055" max="5055" customWidth="1" width="9.140625"/>
    <col min="5056" max="5056" customWidth="1" width="9.140625"/>
    <col min="5057" max="5057" customWidth="1" width="9.140625"/>
    <col min="5058" max="5058" customWidth="1" width="9.140625"/>
    <col min="5059" max="5059" customWidth="1" width="9.140625"/>
    <col min="5060" max="5060" customWidth="1" width="9.140625"/>
    <col min="5061" max="5061" customWidth="1" width="9.140625"/>
    <col min="5062" max="5062" customWidth="1" width="9.140625"/>
    <col min="5063" max="5063" customWidth="1" width="9.140625"/>
    <col min="5064" max="5064" customWidth="1" width="9.140625"/>
    <col min="5065" max="5065" customWidth="1" width="9.140625"/>
    <col min="5066" max="5066" customWidth="1" width="9.140625"/>
    <col min="5067" max="5067" customWidth="1" width="9.140625"/>
    <col min="5068" max="5068" customWidth="1" width="9.140625"/>
    <col min="5069" max="5069" customWidth="1" width="9.140625"/>
    <col min="5070" max="5070" customWidth="1" width="9.140625"/>
    <col min="5071" max="5071" customWidth="1" width="9.140625"/>
    <col min="5072" max="5072" customWidth="1" width="9.140625"/>
    <col min="5073" max="5073" customWidth="1" width="9.140625"/>
    <col min="5074" max="5074" customWidth="1" width="9.140625"/>
    <col min="5075" max="5075" customWidth="1" width="9.140625"/>
    <col min="5076" max="5076" customWidth="1" width="9.140625"/>
    <col min="5077" max="5077" customWidth="1" width="9.140625"/>
    <col min="5078" max="5078" customWidth="1" width="9.140625"/>
    <col min="5079" max="5079" customWidth="1" width="9.140625"/>
    <col min="5080" max="5080" customWidth="1" width="9.140625"/>
    <col min="5081" max="5081" customWidth="1" width="9.140625"/>
    <col min="5082" max="5082" customWidth="1" width="9.140625"/>
    <col min="5083" max="5083" customWidth="1" width="9.140625"/>
    <col min="5084" max="5084" customWidth="1" width="9.140625"/>
    <col min="5085" max="5085" customWidth="1" width="9.140625"/>
    <col min="5086" max="5086" customWidth="1" width="9.140625"/>
    <col min="5087" max="5087" customWidth="1" width="9.140625"/>
    <col min="5088" max="5088" customWidth="1" width="9.140625"/>
    <col min="5089" max="5089" customWidth="1" width="9.140625"/>
    <col min="5090" max="5090" customWidth="1" width="9.140625"/>
    <col min="5091" max="5091" customWidth="1" width="9.140625"/>
    <col min="5092" max="5092" customWidth="1" width="9.140625"/>
    <col min="5093" max="5093" customWidth="1" width="9.140625"/>
    <col min="5094" max="5094" customWidth="1" width="9.140625"/>
    <col min="5095" max="5095" customWidth="1" width="9.140625"/>
    <col min="5096" max="5096" customWidth="1" width="9.140625"/>
    <col min="5097" max="5097" customWidth="1" width="9.140625"/>
    <col min="5098" max="5098" customWidth="1" width="9.140625"/>
    <col min="5099" max="5099" customWidth="1" width="9.140625"/>
    <col min="5100" max="5100" customWidth="1" width="9.140625"/>
    <col min="5101" max="5101" customWidth="1" width="9.140625"/>
    <col min="5102" max="5102" customWidth="1" width="9.140625"/>
    <col min="5103" max="5103" customWidth="1" width="9.140625"/>
    <col min="5104" max="5104" customWidth="1" width="9.140625"/>
    <col min="5105" max="5105" customWidth="1" width="9.140625"/>
    <col min="5106" max="5106" customWidth="1" width="9.140625"/>
    <col min="5107" max="5107" customWidth="1" width="9.140625"/>
    <col min="5108" max="5108" customWidth="1" width="9.140625"/>
    <col min="5109" max="5109" customWidth="1" width="9.140625"/>
    <col min="5110" max="5110" customWidth="1" width="9.140625"/>
    <col min="5111" max="5111" customWidth="1" width="9.140625"/>
    <col min="5112" max="5112" customWidth="1" width="9.140625"/>
    <col min="5113" max="5113" customWidth="1" width="9.140625"/>
    <col min="5114" max="5114" customWidth="1" width="9.140625"/>
    <col min="5115" max="5115" customWidth="1" width="9.140625"/>
    <col min="5116" max="5116" customWidth="1" width="9.140625"/>
    <col min="5117" max="5117" customWidth="1" width="9.140625"/>
    <col min="5118" max="5118" customWidth="1" width="9.140625"/>
    <col min="5119" max="5119" customWidth="1" width="9.140625"/>
    <col min="5120" max="5120" customWidth="1" width="9.140625"/>
    <col min="5121" max="5121" customWidth="1" width="9.140625"/>
    <col min="5122" max="5122" customWidth="1" width="9.140625"/>
    <col min="5123" max="5123" customWidth="1" width="9.140625"/>
    <col min="5124" max="5124" customWidth="1" width="9.140625"/>
    <col min="5125" max="5125" customWidth="1" width="9.140625"/>
    <col min="5126" max="5126" customWidth="1" width="9.140625"/>
    <col min="5127" max="5127" customWidth="1" width="9.140625"/>
    <col min="5128" max="5128" customWidth="1" width="9.140625"/>
    <col min="5129" max="5129" customWidth="1" width="9.140625"/>
    <col min="5130" max="5130" customWidth="1" width="9.140625"/>
    <col min="5131" max="5131" customWidth="1" width="9.140625"/>
    <col min="5132" max="5132" customWidth="1" width="9.140625"/>
    <col min="5133" max="5133" customWidth="1" width="9.140625"/>
    <col min="5134" max="5134" customWidth="1" width="9.140625"/>
    <col min="5135" max="5135" customWidth="1" width="9.140625"/>
    <col min="5136" max="5136" customWidth="1" width="9.140625"/>
    <col min="5137" max="5137" customWidth="1" width="9.140625"/>
    <col min="5138" max="5138" customWidth="1" width="9.140625"/>
    <col min="5139" max="5139" customWidth="1" width="9.140625"/>
    <col min="5140" max="5140" customWidth="1" width="9.140625"/>
    <col min="5141" max="5141" customWidth="1" width="9.140625"/>
    <col min="5142" max="5142" customWidth="1" width="9.140625"/>
    <col min="5143" max="5143" customWidth="1" width="9.140625"/>
    <col min="5144" max="5144" customWidth="1" width="9.140625"/>
    <col min="5145" max="5145" customWidth="1" width="9.140625"/>
    <col min="5146" max="5146" customWidth="1" width="9.140625"/>
    <col min="5147" max="5147" customWidth="1" width="9.140625"/>
    <col min="5148" max="5148" customWidth="1" width="9.140625"/>
    <col min="5149" max="5149" customWidth="1" width="9.140625"/>
    <col min="5150" max="5150" customWidth="1" width="9.140625"/>
    <col min="5151" max="5151" customWidth="1" width="9.140625"/>
    <col min="5152" max="5152" customWidth="1" width="9.140625"/>
    <col min="5153" max="5153" customWidth="1" width="9.140625"/>
    <col min="5154" max="5154" customWidth="1" width="9.140625"/>
    <col min="5155" max="5155" customWidth="1" width="9.140625"/>
    <col min="5156" max="5156" customWidth="1" width="9.140625"/>
    <col min="5157" max="5157" customWidth="1" width="9.140625"/>
    <col min="5158" max="5158" customWidth="1" width="9.140625"/>
    <col min="5159" max="5159" customWidth="1" width="9.140625"/>
    <col min="5160" max="5160" customWidth="1" width="9.140625"/>
    <col min="5161" max="5161" customWidth="1" width="9.140625"/>
    <col min="5162" max="5162" customWidth="1" width="9.140625"/>
    <col min="5163" max="5163" customWidth="1" width="9.140625"/>
    <col min="5164" max="5164" customWidth="1" width="9.140625"/>
    <col min="5165" max="5165" customWidth="1" width="9.140625"/>
    <col min="5166" max="5166" customWidth="1" width="9.140625"/>
    <col min="5167" max="5167" customWidth="1" width="9.140625"/>
    <col min="5168" max="5168" customWidth="1" width="9.140625"/>
    <col min="5169" max="5169" customWidth="1" width="9.140625"/>
    <col min="5170" max="5170" customWidth="1" width="9.140625"/>
    <col min="5171" max="5171" customWidth="1" width="9.140625"/>
    <col min="5172" max="5172" customWidth="1" width="9.140625"/>
    <col min="5173" max="5173" customWidth="1" width="9.140625"/>
    <col min="5174" max="5174" customWidth="1" width="9.140625"/>
    <col min="5175" max="5175" customWidth="1" width="9.140625"/>
    <col min="5176" max="5176" customWidth="1" width="9.140625"/>
    <col min="5177" max="5177" customWidth="1" width="9.140625"/>
    <col min="5178" max="5178" customWidth="1" width="9.140625"/>
    <col min="5179" max="5179" customWidth="1" width="9.140625"/>
    <col min="5180" max="5180" customWidth="1" width="9.140625"/>
    <col min="5181" max="5181" customWidth="1" width="9.140625"/>
    <col min="5182" max="5182" customWidth="1" width="9.140625"/>
    <col min="5183" max="5183" customWidth="1" width="9.140625"/>
    <col min="5184" max="5184" customWidth="1" width="9.140625"/>
    <col min="5185" max="5185" customWidth="1" width="9.140625"/>
    <col min="5186" max="5186" customWidth="1" width="9.140625"/>
    <col min="5187" max="5187" customWidth="1" width="9.140625"/>
    <col min="5188" max="5188" customWidth="1" width="9.140625"/>
    <col min="5189" max="5189" customWidth="1" width="9.140625"/>
    <col min="5190" max="5190" customWidth="1" width="9.140625"/>
    <col min="5191" max="5191" customWidth="1" width="9.140625"/>
    <col min="5192" max="5192" customWidth="1" width="9.140625"/>
    <col min="5193" max="5193" customWidth="1" width="9.140625"/>
    <col min="5194" max="5194" customWidth="1" width="9.140625"/>
    <col min="5195" max="5195" customWidth="1" width="9.140625"/>
    <col min="5196" max="5196" customWidth="1" width="9.140625"/>
    <col min="5197" max="5197" customWidth="1" width="9.140625"/>
    <col min="5198" max="5198" customWidth="1" width="9.140625"/>
    <col min="5199" max="5199" customWidth="1" width="9.140625"/>
    <col min="5200" max="5200" customWidth="1" width="9.140625"/>
    <col min="5201" max="5201" customWidth="1" width="9.140625"/>
    <col min="5202" max="5202" customWidth="1" width="9.140625"/>
    <col min="5203" max="5203" customWidth="1" width="9.140625"/>
    <col min="5204" max="5204" customWidth="1" width="9.140625"/>
    <col min="5205" max="5205" customWidth="1" width="9.140625"/>
    <col min="5206" max="5206" customWidth="1" width="9.140625"/>
    <col min="5207" max="5207" customWidth="1" width="9.140625"/>
    <col min="5208" max="5208" customWidth="1" width="9.140625"/>
    <col min="5209" max="5209" customWidth="1" width="9.140625"/>
    <col min="5210" max="5210" customWidth="1" width="9.140625"/>
    <col min="5211" max="5211" customWidth="1" width="9.140625"/>
    <col min="5212" max="5212" customWidth="1" width="9.140625"/>
    <col min="5213" max="5213" customWidth="1" width="9.140625"/>
    <col min="5214" max="5214" customWidth="1" width="9.140625"/>
    <col min="5215" max="5215" customWidth="1" width="9.140625"/>
    <col min="5216" max="5216" customWidth="1" width="9.140625"/>
    <col min="5217" max="5217" customWidth="1" width="9.140625"/>
    <col min="5218" max="5218" customWidth="1" width="9.140625"/>
    <col min="5219" max="5219" customWidth="1" width="9.140625"/>
    <col min="5220" max="5220" customWidth="1" width="9.140625"/>
    <col min="5221" max="5221" customWidth="1" width="9.140625"/>
    <col min="5222" max="5222" customWidth="1" width="9.140625"/>
    <col min="5223" max="5223" customWidth="1" width="9.140625"/>
    <col min="5224" max="5224" customWidth="1" width="9.140625"/>
    <col min="5225" max="5225" customWidth="1" width="9.140625"/>
    <col min="5226" max="5226" customWidth="1" width="9.140625"/>
    <col min="5227" max="5227" customWidth="1" width="9.140625"/>
    <col min="5228" max="5228" customWidth="1" width="9.140625"/>
    <col min="5229" max="5229" customWidth="1" width="9.140625"/>
    <col min="5230" max="5230" customWidth="1" width="9.140625"/>
    <col min="5231" max="5231" customWidth="1" width="9.140625"/>
    <col min="5232" max="5232" customWidth="1" width="9.140625"/>
    <col min="5233" max="5233" customWidth="1" width="9.140625"/>
    <col min="5234" max="5234" customWidth="1" width="9.140625"/>
    <col min="5235" max="5235" customWidth="1" width="9.140625"/>
    <col min="5236" max="5236" customWidth="1" width="9.140625"/>
    <col min="5237" max="5237" customWidth="1" width="9.140625"/>
    <col min="5238" max="5238" customWidth="1" width="9.140625"/>
    <col min="5239" max="5239" customWidth="1" width="9.140625"/>
    <col min="5240" max="5240" customWidth="1" width="9.140625"/>
    <col min="5241" max="5241" customWidth="1" width="9.140625"/>
    <col min="5242" max="5242" customWidth="1" width="9.140625"/>
    <col min="5243" max="5243" customWidth="1" width="9.140625"/>
    <col min="5244" max="5244" customWidth="1" width="9.140625"/>
    <col min="5245" max="5245" customWidth="1" width="9.140625"/>
    <col min="5246" max="5246" customWidth="1" width="9.140625"/>
    <col min="5247" max="5247" customWidth="1" width="9.140625"/>
    <col min="5248" max="5248" customWidth="1" width="9.140625"/>
    <col min="5249" max="5249" customWidth="1" width="9.140625"/>
    <col min="5250" max="5250" customWidth="1" width="9.140625"/>
    <col min="5251" max="5251" customWidth="1" width="9.140625"/>
    <col min="5252" max="5252" customWidth="1" width="9.140625"/>
    <col min="5253" max="5253" customWidth="1" width="9.140625"/>
    <col min="5254" max="5254" customWidth="1" width="9.140625"/>
    <col min="5255" max="5255" customWidth="1" width="9.140625"/>
    <col min="5256" max="5256" customWidth="1" width="9.140625"/>
    <col min="5257" max="5257" customWidth="1" width="9.140625"/>
    <col min="5258" max="5258" customWidth="1" width="9.140625"/>
    <col min="5259" max="5259" customWidth="1" width="9.140625"/>
    <col min="5260" max="5260" customWidth="1" width="9.140625"/>
    <col min="5261" max="5261" customWidth="1" width="9.140625"/>
    <col min="5262" max="5262" customWidth="1" width="9.140625"/>
    <col min="5263" max="5263" customWidth="1" width="9.140625"/>
    <col min="5264" max="5264" customWidth="1" width="9.140625"/>
    <col min="5265" max="5265" customWidth="1" width="9.140625"/>
    <col min="5266" max="5266" customWidth="1" width="9.140625"/>
    <col min="5267" max="5267" customWidth="1" width="9.140625"/>
    <col min="5268" max="5268" customWidth="1" width="9.140625"/>
    <col min="5269" max="5269" customWidth="1" width="9.140625"/>
    <col min="5270" max="5270" customWidth="1" width="9.140625"/>
    <col min="5271" max="5271" customWidth="1" width="9.140625"/>
    <col min="5272" max="5272" customWidth="1" width="9.140625"/>
    <col min="5273" max="5273" customWidth="1" width="9.140625"/>
    <col min="5274" max="5274" customWidth="1" width="9.140625"/>
    <col min="5275" max="5275" customWidth="1" width="9.140625"/>
    <col min="5276" max="5276" customWidth="1" width="9.140625"/>
    <col min="5277" max="5277" customWidth="1" width="9.140625"/>
    <col min="5278" max="5278" customWidth="1" width="9.140625"/>
    <col min="5279" max="5279" customWidth="1" width="9.140625"/>
    <col min="5280" max="5280" customWidth="1" width="9.140625"/>
    <col min="5281" max="5281" customWidth="1" width="9.140625"/>
    <col min="5282" max="5282" customWidth="1" width="9.140625"/>
    <col min="5283" max="5283" customWidth="1" width="9.140625"/>
    <col min="5284" max="5284" customWidth="1" width="9.140625"/>
    <col min="5285" max="5285" customWidth="1" width="9.140625"/>
    <col min="5286" max="5286" customWidth="1" width="9.140625"/>
    <col min="5287" max="5287" customWidth="1" width="9.140625"/>
    <col min="5288" max="5288" customWidth="1" width="9.140625"/>
    <col min="5289" max="5289" customWidth="1" width="9.140625"/>
    <col min="5290" max="5290" customWidth="1" width="9.140625"/>
    <col min="5291" max="5291" customWidth="1" width="9.140625"/>
    <col min="5292" max="5292" customWidth="1" width="9.140625"/>
    <col min="5293" max="5293" customWidth="1" width="9.140625"/>
    <col min="5294" max="5294" customWidth="1" width="9.140625"/>
    <col min="5295" max="5295" customWidth="1" width="9.140625"/>
    <col min="5296" max="5296" customWidth="1" width="9.140625"/>
    <col min="5297" max="5297" customWidth="1" width="9.140625"/>
    <col min="5298" max="5298" customWidth="1" width="9.140625"/>
    <col min="5299" max="5299" customWidth="1" width="9.140625"/>
    <col min="5300" max="5300" customWidth="1" width="9.140625"/>
    <col min="5301" max="5301" customWidth="1" width="9.140625"/>
    <col min="5302" max="5302" customWidth="1" width="9.140625"/>
    <col min="5303" max="5303" customWidth="1" width="9.140625"/>
    <col min="5304" max="5304" customWidth="1" width="9.140625"/>
    <col min="5305" max="5305" customWidth="1" width="9.140625"/>
    <col min="5306" max="5306" customWidth="1" width="9.140625"/>
    <col min="5307" max="5307" customWidth="1" width="9.140625"/>
    <col min="5308" max="5308" customWidth="1" width="9.140625"/>
    <col min="5309" max="5309" customWidth="1" width="9.140625"/>
    <col min="5310" max="5310" customWidth="1" width="9.140625"/>
    <col min="5311" max="5311" customWidth="1" width="9.140625"/>
    <col min="5312" max="5312" customWidth="1" width="9.140625"/>
    <col min="5313" max="5313" customWidth="1" width="9.140625"/>
    <col min="5314" max="5314" customWidth="1" width="9.140625"/>
    <col min="5315" max="5315" customWidth="1" width="9.140625"/>
    <col min="5316" max="5316" customWidth="1" width="9.140625"/>
    <col min="5317" max="5317" customWidth="1" width="9.140625"/>
    <col min="5318" max="5318" customWidth="1" width="9.140625"/>
    <col min="5319" max="5319" customWidth="1" width="9.140625"/>
    <col min="5320" max="5320" customWidth="1" width="9.140625"/>
    <col min="5321" max="5321" customWidth="1" width="9.140625"/>
    <col min="5322" max="5322" customWidth="1" width="9.140625"/>
    <col min="5323" max="5323" customWidth="1" width="9.140625"/>
    <col min="5324" max="5324" customWidth="1" width="9.140625"/>
    <col min="5325" max="5325" customWidth="1" width="9.140625"/>
    <col min="5326" max="5326" customWidth="1" width="9.140625"/>
    <col min="5327" max="5327" customWidth="1" width="9.140625"/>
    <col min="5328" max="5328" customWidth="1" width="9.140625"/>
    <col min="5329" max="5329" customWidth="1" width="9.140625"/>
    <col min="5330" max="5330" customWidth="1" width="9.140625"/>
    <col min="5331" max="5331" customWidth="1" width="9.140625"/>
    <col min="5332" max="5332" customWidth="1" width="9.140625"/>
    <col min="5333" max="5333" customWidth="1" width="9.140625"/>
    <col min="5334" max="5334" customWidth="1" width="9.140625"/>
    <col min="5335" max="5335" customWidth="1" width="9.140625"/>
    <col min="5336" max="5336" customWidth="1" width="9.140625"/>
    <col min="5337" max="5337" customWidth="1" width="9.140625"/>
    <col min="5338" max="5338" customWidth="1" width="9.140625"/>
    <col min="5339" max="5339" customWidth="1" width="9.140625"/>
    <col min="5340" max="5340" customWidth="1" width="9.140625"/>
    <col min="5341" max="5341" customWidth="1" width="9.140625"/>
    <col min="5342" max="5342" customWidth="1" width="9.140625"/>
    <col min="5343" max="5343" customWidth="1" width="9.140625"/>
    <col min="5344" max="5344" customWidth="1" width="9.140625"/>
    <col min="5345" max="5345" customWidth="1" width="9.140625"/>
    <col min="5346" max="5346" customWidth="1" width="9.140625"/>
    <col min="5347" max="5347" customWidth="1" width="9.140625"/>
    <col min="5348" max="5348" customWidth="1" width="9.140625"/>
    <col min="5349" max="5349" customWidth="1" width="9.140625"/>
    <col min="5350" max="5350" customWidth="1" width="9.140625"/>
    <col min="5351" max="5351" customWidth="1" width="9.140625"/>
    <col min="5352" max="5352" customWidth="1" width="9.140625"/>
    <col min="5353" max="5353" customWidth="1" width="9.140625"/>
    <col min="5354" max="5354" customWidth="1" width="9.140625"/>
    <col min="5355" max="5355" customWidth="1" width="9.140625"/>
    <col min="5356" max="5356" customWidth="1" width="9.140625"/>
    <col min="5357" max="5357" customWidth="1" width="9.140625"/>
    <col min="5358" max="5358" customWidth="1" width="9.140625"/>
    <col min="5359" max="5359" customWidth="1" width="9.140625"/>
    <col min="5360" max="5360" customWidth="1" width="9.140625"/>
    <col min="5361" max="5361" customWidth="1" width="9.140625"/>
    <col min="5362" max="5362" customWidth="1" width="9.140625"/>
    <col min="5363" max="5363" customWidth="1" width="9.140625"/>
    <col min="5364" max="5364" customWidth="1" width="9.140625"/>
    <col min="5365" max="5365" customWidth="1" width="9.140625"/>
    <col min="5366" max="5366" customWidth="1" width="9.140625"/>
    <col min="5367" max="5367" customWidth="1" width="9.140625"/>
    <col min="5368" max="5368" customWidth="1" width="9.140625"/>
    <col min="5369" max="5369" customWidth="1" width="9.140625"/>
    <col min="5370" max="5370" customWidth="1" width="9.140625"/>
    <col min="5371" max="5371" customWidth="1" width="9.140625"/>
    <col min="5372" max="5372" customWidth="1" width="9.140625"/>
    <col min="5373" max="5373" customWidth="1" width="9.140625"/>
    <col min="5374" max="5374" customWidth="1" width="9.140625"/>
    <col min="5375" max="5375" customWidth="1" width="9.140625"/>
    <col min="5376" max="5376" customWidth="1" width="9.140625"/>
    <col min="5377" max="5377" customWidth="1" width="9.140625"/>
    <col min="5378" max="5378" customWidth="1" width="9.140625"/>
    <col min="5379" max="5379" customWidth="1" width="9.140625"/>
    <col min="5380" max="5380" customWidth="1" width="9.140625"/>
    <col min="5381" max="5381" customWidth="1" width="9.140625"/>
    <col min="5382" max="5382" customWidth="1" width="9.140625"/>
    <col min="5383" max="5383" customWidth="1" width="9.140625"/>
    <col min="5384" max="5384" customWidth="1" width="9.140625"/>
    <col min="5385" max="5385" customWidth="1" width="9.140625"/>
    <col min="5386" max="5386" customWidth="1" width="9.140625"/>
    <col min="5387" max="5387" customWidth="1" width="9.140625"/>
    <col min="5388" max="5388" customWidth="1" width="9.140625"/>
    <col min="5389" max="5389" customWidth="1" width="9.140625"/>
    <col min="5390" max="5390" customWidth="1" width="9.140625"/>
    <col min="5391" max="5391" customWidth="1" width="9.140625"/>
    <col min="5392" max="5392" customWidth="1" width="9.140625"/>
    <col min="5393" max="5393" customWidth="1" width="9.140625"/>
    <col min="5394" max="5394" customWidth="1" width="9.140625"/>
    <col min="5395" max="5395" customWidth="1" width="9.140625"/>
    <col min="5396" max="5396" customWidth="1" width="9.140625"/>
    <col min="5397" max="5397" customWidth="1" width="9.140625"/>
    <col min="5398" max="5398" customWidth="1" width="9.140625"/>
    <col min="5399" max="5399" customWidth="1" width="9.140625"/>
    <col min="5400" max="5400" customWidth="1" width="9.140625"/>
    <col min="5401" max="5401" customWidth="1" width="9.140625"/>
    <col min="5402" max="5402" customWidth="1" width="9.140625"/>
    <col min="5403" max="5403" customWidth="1" width="9.140625"/>
    <col min="5404" max="5404" customWidth="1" width="9.140625"/>
    <col min="5405" max="5405" customWidth="1" width="9.140625"/>
    <col min="5406" max="5406" customWidth="1" width="9.140625"/>
    <col min="5407" max="5407" customWidth="1" width="9.140625"/>
    <col min="5408" max="5408" customWidth="1" width="9.140625"/>
    <col min="5409" max="5409" customWidth="1" width="9.140625"/>
    <col min="5410" max="5410" customWidth="1" width="9.140625"/>
    <col min="5411" max="5411" customWidth="1" width="9.140625"/>
    <col min="5412" max="5412" customWidth="1" width="9.140625"/>
    <col min="5413" max="5413" customWidth="1" width="9.140625"/>
    <col min="5414" max="5414" customWidth="1" width="9.140625"/>
    <col min="5415" max="5415" customWidth="1" width="9.140625"/>
    <col min="5416" max="5416" customWidth="1" width="9.140625"/>
    <col min="5417" max="5417" customWidth="1" width="9.140625"/>
    <col min="5418" max="5418" customWidth="1" width="9.140625"/>
    <col min="5419" max="5419" customWidth="1" width="9.140625"/>
    <col min="5420" max="5420" customWidth="1" width="9.140625"/>
    <col min="5421" max="5421" customWidth="1" width="9.140625"/>
    <col min="5422" max="5422" customWidth="1" width="9.140625"/>
    <col min="5423" max="5423" customWidth="1" width="9.140625"/>
    <col min="5424" max="5424" customWidth="1" width="9.140625"/>
    <col min="5425" max="5425" customWidth="1" width="9.140625"/>
    <col min="5426" max="5426" customWidth="1" width="9.140625"/>
    <col min="5427" max="5427" customWidth="1" width="9.140625"/>
    <col min="5428" max="5428" customWidth="1" width="9.140625"/>
    <col min="5429" max="5429" customWidth="1" width="9.140625"/>
    <col min="5430" max="5430" customWidth="1" width="9.140625"/>
    <col min="5431" max="5431" customWidth="1" width="9.140625"/>
    <col min="5432" max="5432" customWidth="1" width="9.140625"/>
    <col min="5433" max="5433" customWidth="1" width="9.140625"/>
    <col min="5434" max="5434" customWidth="1" width="9.140625"/>
    <col min="5435" max="5435" customWidth="1" width="9.140625"/>
    <col min="5436" max="5436" customWidth="1" width="9.140625"/>
    <col min="5437" max="5437" customWidth="1" width="9.140625"/>
    <col min="5438" max="5438" customWidth="1" width="9.140625"/>
    <col min="5439" max="5439" customWidth="1" width="9.140625"/>
    <col min="5440" max="5440" customWidth="1" width="9.140625"/>
    <col min="5441" max="5441" customWidth="1" width="9.140625"/>
    <col min="5442" max="5442" customWidth="1" width="9.140625"/>
    <col min="5443" max="5443" customWidth="1" width="9.140625"/>
    <col min="5444" max="5444" customWidth="1" width="9.140625"/>
    <col min="5445" max="5445" customWidth="1" width="9.140625"/>
    <col min="5446" max="5446" customWidth="1" width="9.140625"/>
    <col min="5447" max="5447" customWidth="1" width="9.140625"/>
    <col min="5448" max="5448" customWidth="1" width="9.140625"/>
    <col min="5449" max="5449" customWidth="1" width="9.140625"/>
    <col min="5450" max="5450" customWidth="1" width="9.140625"/>
    <col min="5451" max="5451" customWidth="1" width="9.140625"/>
    <col min="5452" max="5452" customWidth="1" width="9.140625"/>
    <col min="5453" max="5453" customWidth="1" width="9.140625"/>
    <col min="5454" max="5454" customWidth="1" width="9.140625"/>
    <col min="5455" max="5455" customWidth="1" width="9.140625"/>
    <col min="5456" max="5456" customWidth="1" width="9.140625"/>
    <col min="5457" max="5457" customWidth="1" width="9.140625"/>
    <col min="5458" max="5458" customWidth="1" width="9.140625"/>
    <col min="5459" max="5459" customWidth="1" width="9.140625"/>
    <col min="5460" max="5460" customWidth="1" width="9.140625"/>
    <col min="5461" max="5461" customWidth="1" width="9.140625"/>
    <col min="5462" max="5462" customWidth="1" width="9.140625"/>
    <col min="5463" max="5463" customWidth="1" width="9.140625"/>
    <col min="5464" max="5464" customWidth="1" width="9.140625"/>
    <col min="5465" max="5465" customWidth="1" width="9.140625"/>
    <col min="5466" max="5466" customWidth="1" width="9.140625"/>
    <col min="5467" max="5467" customWidth="1" width="9.140625"/>
    <col min="5468" max="5468" customWidth="1" width="9.140625"/>
    <col min="5469" max="5469" customWidth="1" width="9.140625"/>
    <col min="5470" max="5470" customWidth="1" width="9.140625"/>
    <col min="5471" max="5471" customWidth="1" width="9.140625"/>
    <col min="5472" max="5472" customWidth="1" width="9.140625"/>
    <col min="5473" max="5473" customWidth="1" width="9.140625"/>
    <col min="5474" max="5474" customWidth="1" width="9.140625"/>
    <col min="5475" max="5475" customWidth="1" width="9.140625"/>
    <col min="5476" max="5476" customWidth="1" width="9.140625"/>
    <col min="5477" max="5477" customWidth="1" width="9.140625"/>
    <col min="5478" max="5478" customWidth="1" width="9.140625"/>
    <col min="5479" max="5479" customWidth="1" width="9.140625"/>
    <col min="5480" max="5480" customWidth="1" width="9.140625"/>
    <col min="5481" max="5481" customWidth="1" width="9.140625"/>
    <col min="5482" max="5482" customWidth="1" width="9.140625"/>
    <col min="5483" max="5483" customWidth="1" width="9.140625"/>
    <col min="5484" max="5484" customWidth="1" width="9.140625"/>
    <col min="5485" max="5485" customWidth="1" width="9.140625"/>
    <col min="5486" max="5486" customWidth="1" width="9.140625"/>
    <col min="5487" max="5487" customWidth="1" width="9.140625"/>
    <col min="5488" max="5488" customWidth="1" width="9.140625"/>
    <col min="5489" max="5489" customWidth="1" width="9.140625"/>
    <col min="5490" max="5490" customWidth="1" width="9.140625"/>
    <col min="5491" max="5491" customWidth="1" width="9.140625"/>
    <col min="5492" max="5492" customWidth="1" width="9.140625"/>
    <col min="5493" max="5493" customWidth="1" width="9.140625"/>
    <col min="5494" max="5494" customWidth="1" width="9.140625"/>
    <col min="5495" max="5495" customWidth="1" width="9.140625"/>
    <col min="5496" max="5496" customWidth="1" width="9.140625"/>
    <col min="5497" max="5497" customWidth="1" width="9.140625"/>
    <col min="5498" max="5498" customWidth="1" width="9.140625"/>
    <col min="5499" max="5499" customWidth="1" width="9.140625"/>
    <col min="5500" max="5500" customWidth="1" width="9.140625"/>
    <col min="5501" max="5501" customWidth="1" width="9.140625"/>
    <col min="5502" max="5502" customWidth="1" width="9.140625"/>
    <col min="5503" max="5503" customWidth="1" width="9.140625"/>
    <col min="5504" max="5504" customWidth="1" width="9.140625"/>
    <col min="5505" max="5505" customWidth="1" width="9.140625"/>
    <col min="5506" max="5506" customWidth="1" width="9.140625"/>
    <col min="5507" max="5507" customWidth="1" width="9.140625"/>
    <col min="5508" max="5508" customWidth="1" width="9.140625"/>
    <col min="5509" max="5509" customWidth="1" width="9.140625"/>
    <col min="5510" max="5510" customWidth="1" width="9.140625"/>
    <col min="5511" max="5511" customWidth="1" width="9.140625"/>
    <col min="5512" max="5512" customWidth="1" width="9.140625"/>
    <col min="5513" max="5513" customWidth="1" width="9.140625"/>
    <col min="5514" max="5514" customWidth="1" width="9.140625"/>
    <col min="5515" max="5515" customWidth="1" width="9.140625"/>
    <col min="5516" max="5516" customWidth="1" width="9.140625"/>
    <col min="5517" max="5517" customWidth="1" width="9.140625"/>
    <col min="5518" max="5518" customWidth="1" width="9.140625"/>
    <col min="5519" max="5519" customWidth="1" width="9.140625"/>
    <col min="5520" max="5520" customWidth="1" width="9.140625"/>
    <col min="5521" max="5521" customWidth="1" width="9.140625"/>
    <col min="5522" max="5522" customWidth="1" width="9.140625"/>
    <col min="5523" max="5523" customWidth="1" width="9.140625"/>
    <col min="5524" max="5524" customWidth="1" width="9.140625"/>
    <col min="5525" max="5525" customWidth="1" width="9.140625"/>
    <col min="5526" max="5526" customWidth="1" width="9.140625"/>
    <col min="5527" max="5527" customWidth="1" width="9.140625"/>
    <col min="5528" max="5528" customWidth="1" width="9.140625"/>
    <col min="5529" max="5529" customWidth="1" width="9.140625"/>
    <col min="5530" max="5530" customWidth="1" width="9.140625"/>
    <col min="5531" max="5531" customWidth="1" width="9.140625"/>
    <col min="5532" max="5532" customWidth="1" width="9.140625"/>
    <col min="5533" max="5533" customWidth="1" width="9.140625"/>
    <col min="5534" max="5534" customWidth="1" width="9.140625"/>
    <col min="5535" max="5535" customWidth="1" width="9.140625"/>
    <col min="5536" max="5536" customWidth="1" width="9.140625"/>
    <col min="5537" max="5537" customWidth="1" width="9.140625"/>
    <col min="5538" max="5538" customWidth="1" width="9.140625"/>
    <col min="5539" max="5539" customWidth="1" width="9.140625"/>
    <col min="5540" max="5540" customWidth="1" width="9.140625"/>
    <col min="5541" max="5541" customWidth="1" width="9.140625"/>
    <col min="5542" max="5542" customWidth="1" width="9.140625"/>
    <col min="5543" max="5543" customWidth="1" width="9.140625"/>
    <col min="5544" max="5544" customWidth="1" width="9.140625"/>
    <col min="5545" max="5545" customWidth="1" width="9.140625"/>
    <col min="5546" max="5546" customWidth="1" width="9.140625"/>
    <col min="5547" max="5547" customWidth="1" width="9.140625"/>
    <col min="5548" max="5548" customWidth="1" width="9.140625"/>
    <col min="5549" max="5549" customWidth="1" width="9.140625"/>
    <col min="5550" max="5550" customWidth="1" width="9.140625"/>
    <col min="5551" max="5551" customWidth="1" width="9.140625"/>
    <col min="5552" max="5552" customWidth="1" width="9.140625"/>
    <col min="5553" max="5553" customWidth="1" width="9.140625"/>
    <col min="5554" max="5554" customWidth="1" width="9.140625"/>
    <col min="5555" max="5555" customWidth="1" width="9.140625"/>
    <col min="5556" max="5556" customWidth="1" width="9.140625"/>
    <col min="5557" max="5557" customWidth="1" width="9.140625"/>
    <col min="5558" max="5558" customWidth="1" width="9.140625"/>
    <col min="5559" max="5559" customWidth="1" width="9.140625"/>
    <col min="5560" max="5560" customWidth="1" width="9.140625"/>
    <col min="5561" max="5561" customWidth="1" width="9.140625"/>
    <col min="5562" max="5562" customWidth="1" width="9.140625"/>
    <col min="5563" max="5563" customWidth="1" width="9.140625"/>
    <col min="5564" max="5564" customWidth="1" width="9.140625"/>
    <col min="5565" max="5565" customWidth="1" width="9.140625"/>
    <col min="5566" max="5566" customWidth="1" width="9.140625"/>
    <col min="5567" max="5567" customWidth="1" width="9.140625"/>
    <col min="5568" max="5568" customWidth="1" width="9.140625"/>
    <col min="5569" max="5569" customWidth="1" width="9.140625"/>
    <col min="5570" max="5570" customWidth="1" width="9.140625"/>
    <col min="5571" max="5571" customWidth="1" width="9.140625"/>
    <col min="5572" max="5572" customWidth="1" width="9.140625"/>
    <col min="5573" max="5573" customWidth="1" width="9.140625"/>
    <col min="5574" max="5574" customWidth="1" width="9.140625"/>
    <col min="5575" max="5575" customWidth="1" width="9.140625"/>
    <col min="5576" max="5576" customWidth="1" width="9.140625"/>
    <col min="5577" max="5577" customWidth="1" width="9.140625"/>
    <col min="5578" max="5578" customWidth="1" width="9.140625"/>
    <col min="5579" max="5579" customWidth="1" width="9.140625"/>
    <col min="5580" max="5580" customWidth="1" width="9.140625"/>
    <col min="5581" max="5581" customWidth="1" width="9.140625"/>
    <col min="5582" max="5582" customWidth="1" width="9.140625"/>
    <col min="5583" max="5583" customWidth="1" width="9.140625"/>
    <col min="5584" max="5584" customWidth="1" width="9.140625"/>
    <col min="5585" max="5585" customWidth="1" width="9.140625"/>
    <col min="5586" max="5586" customWidth="1" width="9.140625"/>
    <col min="5587" max="5587" customWidth="1" width="9.140625"/>
    <col min="5588" max="5588" customWidth="1" width="9.140625"/>
    <col min="5589" max="5589" customWidth="1" width="9.140625"/>
    <col min="5590" max="5590" customWidth="1" width="9.140625"/>
    <col min="5591" max="5591" customWidth="1" width="9.140625"/>
    <col min="5592" max="5592" customWidth="1" width="9.140625"/>
    <col min="5593" max="5593" customWidth="1" width="9.140625"/>
    <col min="5594" max="5594" customWidth="1" width="9.140625"/>
    <col min="5595" max="5595" customWidth="1" width="9.140625"/>
    <col min="5596" max="5596" customWidth="1" width="9.140625"/>
    <col min="5597" max="5597" customWidth="1" width="9.140625"/>
    <col min="5598" max="5598" customWidth="1" width="9.140625"/>
    <col min="5599" max="5599" customWidth="1" width="9.140625"/>
    <col min="5600" max="5600" customWidth="1" width="9.140625"/>
    <col min="5601" max="5601" customWidth="1" width="9.140625"/>
    <col min="5602" max="5602" customWidth="1" width="9.140625"/>
    <col min="5603" max="5603" customWidth="1" width="9.140625"/>
    <col min="5604" max="5604" customWidth="1" width="9.140625"/>
    <col min="5605" max="5605" customWidth="1" width="9.140625"/>
    <col min="5606" max="5606" customWidth="1" width="9.140625"/>
    <col min="5607" max="5607" customWidth="1" width="9.140625"/>
    <col min="5608" max="5608" customWidth="1" width="9.140625"/>
    <col min="5609" max="5609" customWidth="1" width="9.140625"/>
    <col min="5610" max="5610" customWidth="1" width="9.140625"/>
    <col min="5611" max="5611" customWidth="1" width="9.140625"/>
    <col min="5612" max="5612" customWidth="1" width="9.140625"/>
    <col min="5613" max="5613" customWidth="1" width="9.140625"/>
    <col min="5614" max="5614" customWidth="1" width="9.140625"/>
    <col min="5615" max="5615" customWidth="1" width="9.140625"/>
    <col min="5616" max="5616" customWidth="1" width="9.140625"/>
    <col min="5617" max="5617" customWidth="1" width="9.140625"/>
    <col min="5618" max="5618" customWidth="1" width="9.140625"/>
    <col min="5619" max="5619" customWidth="1" width="9.140625"/>
    <col min="5620" max="5620" customWidth="1" width="9.140625"/>
    <col min="5621" max="5621" customWidth="1" width="9.140625"/>
    <col min="5622" max="5622" customWidth="1" width="9.140625"/>
    <col min="5623" max="5623" customWidth="1" width="9.140625"/>
    <col min="5624" max="5624" customWidth="1" width="9.140625"/>
    <col min="5625" max="5625" customWidth="1" width="9.140625"/>
    <col min="5626" max="5626" customWidth="1" width="9.140625"/>
    <col min="5627" max="5627" customWidth="1" width="9.140625"/>
    <col min="5628" max="5628" customWidth="1" width="9.140625"/>
    <col min="5629" max="5629" customWidth="1" width="9.140625"/>
    <col min="5630" max="5630" customWidth="1" width="9.140625"/>
    <col min="5631" max="5631" customWidth="1" width="9.140625"/>
    <col min="5632" max="5632" customWidth="1" width="9.140625"/>
    <col min="5633" max="5633" customWidth="1" width="9.140625"/>
    <col min="5634" max="5634" customWidth="1" width="9.140625"/>
    <col min="5635" max="5635" customWidth="1" width="9.140625"/>
    <col min="5636" max="5636" customWidth="1" width="9.140625"/>
    <col min="5637" max="5637" customWidth="1" width="9.140625"/>
    <col min="5638" max="5638" customWidth="1" width="9.140625"/>
    <col min="5639" max="5639" customWidth="1" width="9.140625"/>
    <col min="5640" max="5640" customWidth="1" width="9.140625"/>
    <col min="5641" max="5641" customWidth="1" width="9.140625"/>
    <col min="5642" max="5642" customWidth="1" width="9.140625"/>
    <col min="5643" max="5643" customWidth="1" width="9.140625"/>
    <col min="5644" max="5644" customWidth="1" width="9.140625"/>
    <col min="5645" max="5645" customWidth="1" width="9.140625"/>
    <col min="5646" max="5646" customWidth="1" width="9.140625"/>
    <col min="5647" max="5647" customWidth="1" width="9.140625"/>
    <col min="5648" max="5648" customWidth="1" width="9.140625"/>
    <col min="5649" max="5649" customWidth="1" width="9.140625"/>
    <col min="5650" max="5650" customWidth="1" width="9.140625"/>
    <col min="5651" max="5651" customWidth="1" width="9.140625"/>
    <col min="5652" max="5652" customWidth="1" width="9.140625"/>
    <col min="5653" max="5653" customWidth="1" width="9.140625"/>
    <col min="5654" max="5654" customWidth="1" width="9.140625"/>
    <col min="5655" max="5655" customWidth="1" width="9.140625"/>
    <col min="5656" max="5656" customWidth="1" width="9.140625"/>
    <col min="5657" max="5657" customWidth="1" width="9.140625"/>
    <col min="5658" max="5658" customWidth="1" width="9.140625"/>
    <col min="5659" max="5659" customWidth="1" width="9.140625"/>
    <col min="5660" max="5660" customWidth="1" width="9.140625"/>
    <col min="5661" max="5661" customWidth="1" width="9.140625"/>
    <col min="5662" max="5662" customWidth="1" width="9.140625"/>
    <col min="5663" max="5663" customWidth="1" width="9.140625"/>
    <col min="5664" max="5664" customWidth="1" width="9.140625"/>
    <col min="5665" max="5665" customWidth="1" width="9.140625"/>
    <col min="5666" max="5666" customWidth="1" width="9.140625"/>
    <col min="5667" max="5667" customWidth="1" width="9.140625"/>
    <col min="5668" max="5668" customWidth="1" width="9.140625"/>
    <col min="5669" max="5669" customWidth="1" width="9.140625"/>
    <col min="5670" max="5670" customWidth="1" width="9.140625"/>
    <col min="5671" max="5671" customWidth="1" width="9.140625"/>
    <col min="5672" max="5672" customWidth="1" width="9.140625"/>
    <col min="5673" max="5673" customWidth="1" width="9.140625"/>
    <col min="5674" max="5674" customWidth="1" width="9.140625"/>
    <col min="5675" max="5675" customWidth="1" width="9.140625"/>
    <col min="5676" max="5676" customWidth="1" width="9.140625"/>
    <col min="5677" max="5677" customWidth="1" width="9.140625"/>
    <col min="5678" max="5678" customWidth="1" width="9.140625"/>
    <col min="5679" max="5679" customWidth="1" width="9.140625"/>
    <col min="5680" max="5680" customWidth="1" width="9.140625"/>
    <col min="5681" max="5681" customWidth="1" width="9.140625"/>
    <col min="5682" max="5682" customWidth="1" width="9.140625"/>
    <col min="5683" max="5683" customWidth="1" width="9.140625"/>
    <col min="5684" max="5684" customWidth="1" width="9.140625"/>
    <col min="5685" max="5685" customWidth="1" width="9.140625"/>
    <col min="5686" max="5686" customWidth="1" width="9.140625"/>
    <col min="5687" max="5687" customWidth="1" width="9.140625"/>
    <col min="5688" max="5688" customWidth="1" width="9.140625"/>
    <col min="5689" max="5689" customWidth="1" width="9.140625"/>
    <col min="5690" max="5690" customWidth="1" width="9.140625"/>
    <col min="5691" max="5691" customWidth="1" width="9.140625"/>
    <col min="5692" max="5692" customWidth="1" width="9.140625"/>
    <col min="5693" max="5693" customWidth="1" width="9.140625"/>
    <col min="5694" max="5694" customWidth="1" width="9.140625"/>
    <col min="5695" max="5695" customWidth="1" width="9.140625"/>
    <col min="5696" max="5696" customWidth="1" width="9.140625"/>
    <col min="5697" max="5697" customWidth="1" width="9.140625"/>
    <col min="5698" max="5698" customWidth="1" width="9.140625"/>
    <col min="5699" max="5699" customWidth="1" width="9.140625"/>
    <col min="5700" max="5700" customWidth="1" width="9.140625"/>
    <col min="5701" max="5701" customWidth="1" width="9.140625"/>
    <col min="5702" max="5702" customWidth="1" width="9.140625"/>
    <col min="5703" max="5703" customWidth="1" width="9.140625"/>
    <col min="5704" max="5704" customWidth="1" width="9.140625"/>
    <col min="5705" max="5705" customWidth="1" width="9.140625"/>
    <col min="5706" max="5706" customWidth="1" width="9.140625"/>
    <col min="5707" max="5707" customWidth="1" width="9.140625"/>
    <col min="5708" max="5708" customWidth="1" width="9.140625"/>
    <col min="5709" max="5709" customWidth="1" width="9.140625"/>
    <col min="5710" max="5710" customWidth="1" width="9.140625"/>
    <col min="5711" max="5711" customWidth="1" width="9.140625"/>
    <col min="5712" max="5712" customWidth="1" width="9.140625"/>
    <col min="5713" max="5713" customWidth="1" width="9.140625"/>
    <col min="5714" max="5714" customWidth="1" width="9.140625"/>
    <col min="5715" max="5715" customWidth="1" width="9.140625"/>
    <col min="5716" max="5716" customWidth="1" width="9.140625"/>
    <col min="5717" max="5717" customWidth="1" width="9.140625"/>
    <col min="5718" max="5718" customWidth="1" width="9.140625"/>
    <col min="5719" max="5719" customWidth="1" width="9.140625"/>
    <col min="5720" max="5720" customWidth="1" width="9.140625"/>
    <col min="5721" max="5721" customWidth="1" width="9.140625"/>
    <col min="5722" max="5722" customWidth="1" width="9.140625"/>
    <col min="5723" max="5723" customWidth="1" width="9.140625"/>
    <col min="5724" max="5724" customWidth="1" width="9.140625"/>
    <col min="5725" max="5725" customWidth="1" width="9.140625"/>
    <col min="5726" max="5726" customWidth="1" width="9.140625"/>
    <col min="5727" max="5727" customWidth="1" width="9.140625"/>
    <col min="5728" max="5728" customWidth="1" width="9.140625"/>
    <col min="5729" max="5729" customWidth="1" width="9.140625"/>
    <col min="5730" max="5730" customWidth="1" width="9.140625"/>
    <col min="5731" max="5731" customWidth="1" width="9.140625"/>
    <col min="5732" max="5732" customWidth="1" width="9.140625"/>
    <col min="5733" max="5733" customWidth="1" width="9.140625"/>
    <col min="5734" max="5734" customWidth="1" width="9.140625"/>
    <col min="5735" max="5735" customWidth="1" width="9.140625"/>
    <col min="5736" max="5736" customWidth="1" width="9.140625"/>
    <col min="5737" max="5737" customWidth="1" width="9.140625"/>
    <col min="5738" max="5738" customWidth="1" width="9.140625"/>
    <col min="5739" max="5739" customWidth="1" width="9.140625"/>
    <col min="5740" max="5740" customWidth="1" width="9.140625"/>
    <col min="5741" max="5741" customWidth="1" width="9.140625"/>
    <col min="5742" max="5742" customWidth="1" width="9.140625"/>
    <col min="5743" max="5743" customWidth="1" width="9.140625"/>
    <col min="5744" max="5744" customWidth="1" width="9.140625"/>
    <col min="5745" max="5745" customWidth="1" width="9.140625"/>
    <col min="5746" max="5746" customWidth="1" width="9.140625"/>
    <col min="5747" max="5747" customWidth="1" width="9.140625"/>
    <col min="5748" max="5748" customWidth="1" width="9.140625"/>
    <col min="5749" max="5749" customWidth="1" width="9.140625"/>
    <col min="5750" max="5750" customWidth="1" width="9.140625"/>
    <col min="5751" max="5751" customWidth="1" width="9.140625"/>
    <col min="5752" max="5752" customWidth="1" width="9.140625"/>
    <col min="5753" max="5753" customWidth="1" width="9.140625"/>
    <col min="5754" max="5754" customWidth="1" width="9.140625"/>
    <col min="5755" max="5755" customWidth="1" width="9.140625"/>
    <col min="5756" max="5756" customWidth="1" width="9.140625"/>
    <col min="5757" max="5757" customWidth="1" width="9.140625"/>
    <col min="5758" max="5758" customWidth="1" width="9.140625"/>
    <col min="5759" max="5759" customWidth="1" width="9.140625"/>
    <col min="5760" max="5760" customWidth="1" width="9.140625"/>
    <col min="5761" max="5761" customWidth="1" width="9.140625"/>
    <col min="5762" max="5762" customWidth="1" width="9.140625"/>
    <col min="5763" max="5763" customWidth="1" width="9.140625"/>
    <col min="5764" max="5764" customWidth="1" width="9.140625"/>
    <col min="5765" max="5765" customWidth="1" width="9.140625"/>
    <col min="5766" max="5766" customWidth="1" width="9.140625"/>
    <col min="5767" max="5767" customWidth="1" width="9.140625"/>
    <col min="5768" max="5768" customWidth="1" width="9.140625"/>
    <col min="5769" max="5769" customWidth="1" width="9.140625"/>
    <col min="5770" max="5770" customWidth="1" width="9.140625"/>
    <col min="5771" max="5771" customWidth="1" width="9.140625"/>
    <col min="5772" max="5772" customWidth="1" width="9.140625"/>
    <col min="5773" max="5773" customWidth="1" width="9.140625"/>
    <col min="5774" max="5774" customWidth="1" width="9.140625"/>
    <col min="5775" max="5775" customWidth="1" width="9.140625"/>
    <col min="5776" max="5776" customWidth="1" width="9.140625"/>
    <col min="5777" max="5777" customWidth="1" width="9.140625"/>
    <col min="5778" max="5778" customWidth="1" width="9.140625"/>
    <col min="5779" max="5779" customWidth="1" width="9.140625"/>
    <col min="5780" max="5780" customWidth="1" width="9.140625"/>
    <col min="5781" max="5781" customWidth="1" width="9.140625"/>
    <col min="5782" max="5782" customWidth="1" width="9.140625"/>
    <col min="5783" max="5783" customWidth="1" width="9.140625"/>
    <col min="5784" max="5784" customWidth="1" width="9.140625"/>
    <col min="5785" max="5785" customWidth="1" width="9.140625"/>
    <col min="5786" max="5786" customWidth="1" width="9.140625"/>
    <col min="5787" max="5787" customWidth="1" width="9.140625"/>
    <col min="5788" max="5788" customWidth="1" width="9.140625"/>
    <col min="5789" max="5789" customWidth="1" width="9.140625"/>
    <col min="5790" max="5790" customWidth="1" width="9.140625"/>
    <col min="5791" max="5791" customWidth="1" width="9.140625"/>
    <col min="5792" max="5792" customWidth="1" width="9.140625"/>
    <col min="5793" max="5793" customWidth="1" width="9.140625"/>
    <col min="5794" max="5794" customWidth="1" width="9.140625"/>
    <col min="5795" max="5795" customWidth="1" width="9.140625"/>
    <col min="5796" max="5796" customWidth="1" width="9.140625"/>
    <col min="5797" max="5797" customWidth="1" width="9.140625"/>
    <col min="5798" max="5798" customWidth="1" width="9.140625"/>
    <col min="5799" max="5799" customWidth="1" width="9.140625"/>
    <col min="5800" max="5800" customWidth="1" width="9.140625"/>
    <col min="5801" max="5801" customWidth="1" width="9.140625"/>
    <col min="5802" max="5802" customWidth="1" width="9.140625"/>
    <col min="5803" max="5803" customWidth="1" width="9.140625"/>
    <col min="5804" max="5804" customWidth="1" width="9.140625"/>
    <col min="5805" max="5805" customWidth="1" width="9.140625"/>
    <col min="5806" max="5806" customWidth="1" width="9.140625"/>
    <col min="5807" max="5807" customWidth="1" width="9.140625"/>
    <col min="5808" max="5808" customWidth="1" width="9.140625"/>
    <col min="5809" max="5809" customWidth="1" width="9.140625"/>
    <col min="5810" max="5810" customWidth="1" width="9.140625"/>
    <col min="5811" max="5811" customWidth="1" width="9.140625"/>
    <col min="5812" max="5812" customWidth="1" width="9.140625"/>
    <col min="5813" max="5813" customWidth="1" width="9.140625"/>
    <col min="5814" max="5814" customWidth="1" width="9.140625"/>
    <col min="5815" max="5815" customWidth="1" width="9.140625"/>
    <col min="5816" max="5816" customWidth="1" width="9.140625"/>
    <col min="5817" max="5817" customWidth="1" width="9.140625"/>
    <col min="5818" max="5818" customWidth="1" width="9.140625"/>
    <col min="5819" max="5819" customWidth="1" width="9.140625"/>
    <col min="5820" max="5820" customWidth="1" width="9.140625"/>
    <col min="5821" max="5821" customWidth="1" width="9.140625"/>
    <col min="5822" max="5822" customWidth="1" width="9.140625"/>
    <col min="5823" max="5823" customWidth="1" width="9.140625"/>
    <col min="5824" max="5824" customWidth="1" width="9.140625"/>
    <col min="5825" max="5825" customWidth="1" width="9.140625"/>
    <col min="5826" max="5826" customWidth="1" width="9.140625"/>
    <col min="5827" max="5827" customWidth="1" width="9.140625"/>
    <col min="5828" max="5828" customWidth="1" width="9.140625"/>
    <col min="5829" max="5829" customWidth="1" width="9.140625"/>
    <col min="5830" max="5830" customWidth="1" width="9.140625"/>
    <col min="5831" max="5831" customWidth="1" width="9.140625"/>
    <col min="5832" max="5832" customWidth="1" width="9.140625"/>
    <col min="5833" max="5833" customWidth="1" width="9.140625"/>
    <col min="5834" max="5834" customWidth="1" width="9.140625"/>
    <col min="5835" max="5835" customWidth="1" width="9.140625"/>
    <col min="5836" max="5836" customWidth="1" width="9.140625"/>
    <col min="5837" max="5837" customWidth="1" width="9.140625"/>
    <col min="5838" max="5838" customWidth="1" width="9.140625"/>
    <col min="5839" max="5839" customWidth="1" width="9.140625"/>
    <col min="5840" max="5840" customWidth="1" width="9.140625"/>
    <col min="5841" max="5841" customWidth="1" width="9.140625"/>
    <col min="5842" max="5842" customWidth="1" width="9.140625"/>
    <col min="5843" max="5843" customWidth="1" width="9.140625"/>
    <col min="5844" max="5844" customWidth="1" width="9.140625"/>
    <col min="5845" max="5845" customWidth="1" width="9.140625"/>
    <col min="5846" max="5846" customWidth="1" width="9.140625"/>
    <col min="5847" max="5847" customWidth="1" width="9.140625"/>
    <col min="5848" max="5848" customWidth="1" width="9.140625"/>
    <col min="5849" max="5849" customWidth="1" width="9.140625"/>
    <col min="5850" max="5850" customWidth="1" width="9.140625"/>
    <col min="5851" max="5851" customWidth="1" width="9.140625"/>
    <col min="5852" max="5852" customWidth="1" width="9.140625"/>
    <col min="5853" max="5853" customWidth="1" width="9.140625"/>
    <col min="5854" max="5854" customWidth="1" width="9.140625"/>
    <col min="5855" max="5855" customWidth="1" width="9.140625"/>
    <col min="5856" max="5856" customWidth="1" width="9.140625"/>
    <col min="5857" max="5857" customWidth="1" width="9.140625"/>
    <col min="5858" max="5858" customWidth="1" width="9.140625"/>
    <col min="5859" max="5859" customWidth="1" width="9.140625"/>
    <col min="5860" max="5860" customWidth="1" width="9.140625"/>
    <col min="5861" max="5861" customWidth="1" width="9.140625"/>
    <col min="5862" max="5862" customWidth="1" width="9.140625"/>
    <col min="5863" max="5863" customWidth="1" width="9.140625"/>
    <col min="5864" max="5864" customWidth="1" width="9.140625"/>
    <col min="5865" max="5865" customWidth="1" width="9.140625"/>
    <col min="5866" max="5866" customWidth="1" width="9.140625"/>
    <col min="5867" max="5867" customWidth="1" width="9.140625"/>
    <col min="5868" max="5868" customWidth="1" width="9.140625"/>
    <col min="5869" max="5869" customWidth="1" width="9.140625"/>
    <col min="5870" max="5870" customWidth="1" width="9.140625"/>
    <col min="5871" max="5871" customWidth="1" width="9.140625"/>
    <col min="5872" max="5872" customWidth="1" width="9.140625"/>
    <col min="5873" max="5873" customWidth="1" width="9.140625"/>
    <col min="5874" max="5874" customWidth="1" width="9.140625"/>
    <col min="5875" max="5875" customWidth="1" width="9.140625"/>
    <col min="5876" max="5876" customWidth="1" width="9.140625"/>
    <col min="5877" max="5877" customWidth="1" width="9.140625"/>
    <col min="5878" max="5878" customWidth="1" width="9.140625"/>
    <col min="5879" max="5879" customWidth="1" width="9.140625"/>
    <col min="5880" max="5880" customWidth="1" width="9.140625"/>
    <col min="5881" max="5881" customWidth="1" width="9.140625"/>
    <col min="5882" max="5882" customWidth="1" width="9.140625"/>
    <col min="5883" max="5883" customWidth="1" width="9.140625"/>
    <col min="5884" max="5884" customWidth="1" width="9.140625"/>
    <col min="5885" max="5885" customWidth="1" width="9.140625"/>
    <col min="5886" max="5886" customWidth="1" width="9.140625"/>
    <col min="5887" max="5887" customWidth="1" width="9.140625"/>
    <col min="5888" max="5888" customWidth="1" width="9.140625"/>
    <col min="5889" max="5889" customWidth="1" width="9.140625"/>
    <col min="5890" max="5890" customWidth="1" width="9.140625"/>
    <col min="5891" max="5891" customWidth="1" width="9.140625"/>
    <col min="5892" max="5892" customWidth="1" width="9.140625"/>
    <col min="5893" max="5893" customWidth="1" width="9.140625"/>
    <col min="5894" max="5894" customWidth="1" width="9.140625"/>
    <col min="5895" max="5895" customWidth="1" width="9.140625"/>
    <col min="5896" max="5896" customWidth="1" width="9.140625"/>
    <col min="5897" max="5897" customWidth="1" width="9.140625"/>
    <col min="5898" max="5898" customWidth="1" width="9.140625"/>
    <col min="5899" max="5899" customWidth="1" width="9.140625"/>
    <col min="5900" max="5900" customWidth="1" width="9.140625"/>
    <col min="5901" max="5901" customWidth="1" width="9.140625"/>
    <col min="5902" max="5902" customWidth="1" width="9.140625"/>
    <col min="5903" max="5903" customWidth="1" width="9.140625"/>
    <col min="5904" max="5904" customWidth="1" width="9.140625"/>
    <col min="5905" max="5905" customWidth="1" width="9.140625"/>
    <col min="5906" max="5906" customWidth="1" width="9.140625"/>
    <col min="5907" max="5907" customWidth="1" width="9.140625"/>
    <col min="5908" max="5908" customWidth="1" width="9.140625"/>
    <col min="5909" max="5909" customWidth="1" width="9.140625"/>
    <col min="5910" max="5910" customWidth="1" width="9.140625"/>
    <col min="5911" max="5911" customWidth="1" width="9.140625"/>
    <col min="5912" max="5912" customWidth="1" width="9.140625"/>
    <col min="5913" max="5913" customWidth="1" width="9.140625"/>
    <col min="5914" max="5914" customWidth="1" width="9.140625"/>
    <col min="5915" max="5915" customWidth="1" width="9.140625"/>
    <col min="5916" max="5916" customWidth="1" width="9.140625"/>
    <col min="5917" max="5917" customWidth="1" width="9.140625"/>
    <col min="5918" max="5918" customWidth="1" width="9.140625"/>
    <col min="5919" max="5919" customWidth="1" width="9.140625"/>
    <col min="5920" max="5920" customWidth="1" width="9.140625"/>
    <col min="5921" max="5921" customWidth="1" width="9.140625"/>
    <col min="5922" max="5922" customWidth="1" width="9.140625"/>
    <col min="5923" max="5923" customWidth="1" width="9.140625"/>
    <col min="5924" max="5924" customWidth="1" width="9.140625"/>
    <col min="5925" max="5925" customWidth="1" width="9.140625"/>
    <col min="5926" max="5926" customWidth="1" width="9.140625"/>
    <col min="5927" max="5927" customWidth="1" width="9.140625"/>
    <col min="5928" max="5928" customWidth="1" width="9.140625"/>
    <col min="5929" max="5929" customWidth="1" width="9.140625"/>
    <col min="5930" max="5930" customWidth="1" width="9.140625"/>
    <col min="5931" max="5931" customWidth="1" width="9.140625"/>
    <col min="5932" max="5932" customWidth="1" width="9.140625"/>
    <col min="5933" max="5933" customWidth="1" width="9.140625"/>
    <col min="5934" max="5934" customWidth="1" width="9.140625"/>
    <col min="5935" max="5935" customWidth="1" width="9.140625"/>
    <col min="5936" max="5936" customWidth="1" width="9.140625"/>
    <col min="5937" max="5937" customWidth="1" width="9.140625"/>
    <col min="5938" max="5938" customWidth="1" width="9.140625"/>
    <col min="5939" max="5939" customWidth="1" width="9.140625"/>
    <col min="5940" max="5940" customWidth="1" width="9.140625"/>
    <col min="5941" max="5941" customWidth="1" width="9.140625"/>
    <col min="5942" max="5942" customWidth="1" width="9.140625"/>
    <col min="5943" max="5943" customWidth="1" width="9.140625"/>
    <col min="5944" max="5944" customWidth="1" width="9.140625"/>
    <col min="5945" max="5945" customWidth="1" width="9.140625"/>
    <col min="5946" max="5946" customWidth="1" width="9.140625"/>
    <col min="5947" max="5947" customWidth="1" width="9.140625"/>
    <col min="5948" max="5948" customWidth="1" width="9.140625"/>
    <col min="5949" max="5949" customWidth="1" width="9.140625"/>
    <col min="5950" max="5950" customWidth="1" width="9.140625"/>
    <col min="5951" max="5951" customWidth="1" width="9.140625"/>
    <col min="5952" max="5952" customWidth="1" width="9.140625"/>
    <col min="5953" max="5953" customWidth="1" width="9.140625"/>
    <col min="5954" max="5954" customWidth="1" width="9.140625"/>
    <col min="5955" max="5955" customWidth="1" width="9.140625"/>
    <col min="5956" max="5956" customWidth="1" width="9.140625"/>
    <col min="5957" max="5957" customWidth="1" width="9.140625"/>
    <col min="5958" max="5958" customWidth="1" width="9.140625"/>
    <col min="5959" max="5959" customWidth="1" width="9.140625"/>
    <col min="5960" max="5960" customWidth="1" width="9.140625"/>
    <col min="5961" max="5961" customWidth="1" width="9.140625"/>
    <col min="5962" max="5962" customWidth="1" width="9.140625"/>
    <col min="5963" max="5963" customWidth="1" width="9.140625"/>
    <col min="5964" max="5964" customWidth="1" width="9.140625"/>
    <col min="5965" max="5965" customWidth="1" width="9.140625"/>
    <col min="5966" max="5966" customWidth="1" width="9.140625"/>
    <col min="5967" max="5967" customWidth="1" width="9.140625"/>
    <col min="5968" max="5968" customWidth="1" width="9.140625"/>
    <col min="5969" max="5969" customWidth="1" width="9.140625"/>
    <col min="5970" max="5970" customWidth="1" width="9.140625"/>
    <col min="5971" max="5971" customWidth="1" width="9.140625"/>
    <col min="5972" max="5972" customWidth="1" width="9.140625"/>
    <col min="5973" max="5973" customWidth="1" width="9.140625"/>
    <col min="5974" max="5974" customWidth="1" width="9.140625"/>
    <col min="5975" max="5975" customWidth="1" width="9.140625"/>
    <col min="5976" max="5976" customWidth="1" width="9.140625"/>
    <col min="5977" max="5977" customWidth="1" width="9.140625"/>
    <col min="5978" max="5978" customWidth="1" width="9.140625"/>
    <col min="5979" max="5979" customWidth="1" width="9.140625"/>
    <col min="5980" max="5980" customWidth="1" width="9.140625"/>
    <col min="5981" max="5981" customWidth="1" width="9.140625"/>
    <col min="5982" max="5982" customWidth="1" width="9.140625"/>
    <col min="5983" max="5983" customWidth="1" width="9.140625"/>
    <col min="5984" max="5984" customWidth="1" width="9.140625"/>
    <col min="5985" max="5985" customWidth="1" width="9.140625"/>
    <col min="5986" max="5986" customWidth="1" width="9.140625"/>
    <col min="5987" max="5987" customWidth="1" width="9.140625"/>
    <col min="5988" max="5988" customWidth="1" width="9.140625"/>
    <col min="5989" max="5989" customWidth="1" width="9.140625"/>
    <col min="5990" max="5990" customWidth="1" width="9.140625"/>
    <col min="5991" max="5991" customWidth="1" width="9.140625"/>
    <col min="5992" max="5992" customWidth="1" width="9.140625"/>
    <col min="5993" max="5993" customWidth="1" width="9.140625"/>
    <col min="5994" max="5994" customWidth="1" width="9.140625"/>
    <col min="5995" max="5995" customWidth="1" width="9.140625"/>
    <col min="5996" max="5996" customWidth="1" width="9.140625"/>
    <col min="5997" max="5997" customWidth="1" width="9.140625"/>
    <col min="5998" max="5998" customWidth="1" width="9.140625"/>
    <col min="5999" max="5999" customWidth="1" width="9.140625"/>
    <col min="6000" max="6000" customWidth="1" width="9.140625"/>
    <col min="6001" max="6001" customWidth="1" width="9.140625"/>
    <col min="6002" max="6002" customWidth="1" width="9.140625"/>
    <col min="6003" max="6003" customWidth="1" width="9.140625"/>
    <col min="6004" max="6004" customWidth="1" width="9.140625"/>
    <col min="6005" max="6005" customWidth="1" width="9.140625"/>
    <col min="6006" max="6006" customWidth="1" width="9.140625"/>
    <col min="6007" max="6007" customWidth="1" width="9.140625"/>
    <col min="6008" max="6008" customWidth="1" width="9.140625"/>
    <col min="6009" max="6009" customWidth="1" width="9.140625"/>
    <col min="6010" max="6010" customWidth="1" width="9.140625"/>
    <col min="6011" max="6011" customWidth="1" width="9.140625"/>
    <col min="6012" max="6012" customWidth="1" width="9.140625"/>
    <col min="6013" max="6013" customWidth="1" width="9.140625"/>
    <col min="6014" max="6014" customWidth="1" width="9.140625"/>
    <col min="6015" max="6015" customWidth="1" width="9.140625"/>
    <col min="6016" max="6016" customWidth="1" width="9.140625"/>
    <col min="6017" max="6017" customWidth="1" width="9.140625"/>
    <col min="6018" max="6018" customWidth="1" width="9.140625"/>
    <col min="6019" max="6019" customWidth="1" width="9.140625"/>
    <col min="6020" max="6020" customWidth="1" width="9.140625"/>
    <col min="6021" max="6021" customWidth="1" width="9.140625"/>
    <col min="6022" max="6022" customWidth="1" width="9.140625"/>
    <col min="6023" max="6023" customWidth="1" width="9.140625"/>
    <col min="6024" max="6024" customWidth="1" width="9.140625"/>
    <col min="6025" max="6025" customWidth="1" width="9.140625"/>
    <col min="6026" max="6026" customWidth="1" width="9.140625"/>
    <col min="6027" max="6027" customWidth="1" width="9.140625"/>
    <col min="6028" max="6028" customWidth="1" width="9.140625"/>
    <col min="6029" max="6029" customWidth="1" width="9.140625"/>
    <col min="6030" max="6030" customWidth="1" width="9.140625"/>
    <col min="6031" max="6031" customWidth="1" width="9.140625"/>
    <col min="6032" max="6032" customWidth="1" width="9.140625"/>
    <col min="6033" max="6033" customWidth="1" width="9.140625"/>
    <col min="6034" max="6034" customWidth="1" width="9.140625"/>
    <col min="6035" max="6035" customWidth="1" width="9.140625"/>
    <col min="6036" max="6036" customWidth="1" width="9.140625"/>
    <col min="6037" max="6037" customWidth="1" width="9.140625"/>
    <col min="6038" max="6038" customWidth="1" width="9.140625"/>
    <col min="6039" max="6039" customWidth="1" width="9.140625"/>
    <col min="6040" max="6040" customWidth="1" width="9.140625"/>
    <col min="6041" max="6041" customWidth="1" width="9.140625"/>
    <col min="6042" max="6042" customWidth="1" width="9.140625"/>
    <col min="6043" max="6043" customWidth="1" width="9.140625"/>
    <col min="6044" max="6044" customWidth="1" width="9.140625"/>
    <col min="6045" max="6045" customWidth="1" width="9.140625"/>
    <col min="6046" max="6046" customWidth="1" width="9.140625"/>
    <col min="6047" max="6047" customWidth="1" width="9.140625"/>
    <col min="6048" max="6048" customWidth="1" width="9.140625"/>
    <col min="6049" max="6049" customWidth="1" width="9.140625"/>
    <col min="6050" max="6050" customWidth="1" width="9.140625"/>
    <col min="6051" max="6051" customWidth="1" width="9.140625"/>
    <col min="6052" max="6052" customWidth="1" width="9.140625"/>
    <col min="6053" max="6053" customWidth="1" width="9.140625"/>
    <col min="6054" max="6054" customWidth="1" width="9.140625"/>
    <col min="6055" max="6055" customWidth="1" width="9.140625"/>
    <col min="6056" max="6056" customWidth="1" width="9.140625"/>
    <col min="6057" max="6057" customWidth="1" width="9.140625"/>
    <col min="6058" max="6058" customWidth="1" width="9.140625"/>
    <col min="6059" max="6059" customWidth="1" width="9.140625"/>
    <col min="6060" max="6060" customWidth="1" width="9.140625"/>
    <col min="6061" max="6061" customWidth="1" width="9.140625"/>
    <col min="6062" max="6062" customWidth="1" width="9.140625"/>
    <col min="6063" max="6063" customWidth="1" width="9.140625"/>
    <col min="6064" max="6064" customWidth="1" width="9.140625"/>
    <col min="6065" max="6065" customWidth="1" width="9.140625"/>
    <col min="6066" max="6066" customWidth="1" width="9.140625"/>
    <col min="6067" max="6067" customWidth="1" width="9.140625"/>
    <col min="6068" max="6068" customWidth="1" width="9.140625"/>
    <col min="6069" max="6069" customWidth="1" width="9.140625"/>
    <col min="6070" max="6070" customWidth="1" width="9.140625"/>
    <col min="6071" max="6071" customWidth="1" width="9.140625"/>
    <col min="6072" max="6072" customWidth="1" width="9.140625"/>
    <col min="6073" max="6073" customWidth="1" width="9.140625"/>
    <col min="6074" max="6074" customWidth="1" width="9.140625"/>
    <col min="6075" max="6075" customWidth="1" width="9.140625"/>
    <col min="6076" max="6076" customWidth="1" width="9.140625"/>
    <col min="6077" max="6077" customWidth="1" width="9.140625"/>
    <col min="6078" max="6078" customWidth="1" width="9.140625"/>
    <col min="6079" max="6079" customWidth="1" width="9.140625"/>
    <col min="6080" max="6080" customWidth="1" width="9.140625"/>
    <col min="6081" max="6081" customWidth="1" width="9.140625"/>
    <col min="6082" max="6082" customWidth="1" width="9.140625"/>
    <col min="6083" max="6083" customWidth="1" width="9.140625"/>
    <col min="6084" max="6084" customWidth="1" width="9.140625"/>
    <col min="6085" max="6085" customWidth="1" width="9.140625"/>
    <col min="6086" max="6086" customWidth="1" width="9.140625"/>
    <col min="6087" max="6087" customWidth="1" width="9.140625"/>
    <col min="6088" max="6088" customWidth="1" width="9.140625"/>
    <col min="6089" max="6089" customWidth="1" width="9.140625"/>
    <col min="6090" max="6090" customWidth="1" width="9.140625"/>
    <col min="6091" max="6091" customWidth="1" width="9.140625"/>
    <col min="6092" max="6092" customWidth="1" width="9.140625"/>
    <col min="6093" max="6093" customWidth="1" width="9.140625"/>
    <col min="6094" max="6094" customWidth="1" width="9.140625"/>
    <col min="6095" max="6095" customWidth="1" width="9.140625"/>
    <col min="6096" max="6096" customWidth="1" width="9.140625"/>
    <col min="6097" max="6097" customWidth="1" width="9.140625"/>
    <col min="6098" max="6098" customWidth="1" width="9.140625"/>
    <col min="6099" max="6099" customWidth="1" width="9.140625"/>
    <col min="6100" max="6100" customWidth="1" width="9.140625"/>
    <col min="6101" max="6101" customWidth="1" width="9.140625"/>
    <col min="6102" max="6102" customWidth="1" width="9.140625"/>
    <col min="6103" max="6103" customWidth="1" width="9.140625"/>
    <col min="6104" max="6104" customWidth="1" width="9.140625"/>
    <col min="6105" max="6105" customWidth="1" width="9.140625"/>
    <col min="6106" max="6106" customWidth="1" width="9.140625"/>
    <col min="6107" max="6107" customWidth="1" width="9.140625"/>
    <col min="6108" max="6108" customWidth="1" width="9.140625"/>
    <col min="6109" max="6109" customWidth="1" width="9.140625"/>
    <col min="6110" max="6110" customWidth="1" width="9.140625"/>
    <col min="6111" max="6111" customWidth="1" width="9.140625"/>
    <col min="6112" max="6112" customWidth="1" width="9.140625"/>
    <col min="6113" max="6113" customWidth="1" width="9.140625"/>
    <col min="6114" max="6114" customWidth="1" width="9.140625"/>
    <col min="6115" max="6115" customWidth="1" width="9.140625"/>
    <col min="6116" max="6116" customWidth="1" width="9.140625"/>
    <col min="6117" max="6117" customWidth="1" width="9.140625"/>
    <col min="6118" max="6118" customWidth="1" width="9.140625"/>
    <col min="6119" max="6119" customWidth="1" width="9.140625"/>
    <col min="6120" max="6120" customWidth="1" width="9.140625"/>
    <col min="6121" max="6121" customWidth="1" width="9.140625"/>
    <col min="6122" max="6122" customWidth="1" width="9.140625"/>
    <col min="6123" max="6123" customWidth="1" width="9.140625"/>
    <col min="6124" max="6124" customWidth="1" width="9.140625"/>
    <col min="6125" max="6125" customWidth="1" width="9.140625"/>
    <col min="6126" max="6126" customWidth="1" width="9.140625"/>
    <col min="6127" max="6127" customWidth="1" width="9.140625"/>
    <col min="6128" max="6128" customWidth="1" width="9.140625"/>
    <col min="6129" max="6129" customWidth="1" width="9.140625"/>
    <col min="6130" max="6130" customWidth="1" width="9.140625"/>
    <col min="6131" max="6131" customWidth="1" width="9.140625"/>
    <col min="6132" max="6132" customWidth="1" width="9.140625"/>
    <col min="6133" max="6133" customWidth="1" width="9.140625"/>
    <col min="6134" max="6134" customWidth="1" width="9.140625"/>
    <col min="6135" max="6135" customWidth="1" width="9.140625"/>
    <col min="6136" max="6136" customWidth="1" width="9.140625"/>
    <col min="6137" max="6137" customWidth="1" width="9.140625"/>
    <col min="6138" max="6138" customWidth="1" width="9.140625"/>
    <col min="6139" max="6139" customWidth="1" width="9.140625"/>
    <col min="6140" max="6140" customWidth="1" width="9.140625"/>
    <col min="6141" max="6141" customWidth="1" width="9.140625"/>
    <col min="6142" max="6142" customWidth="1" width="9.140625"/>
    <col min="6143" max="6143" customWidth="1" width="9.140625"/>
    <col min="6144" max="6144" customWidth="1" width="9.140625"/>
    <col min="6145" max="6145" customWidth="1" width="9.140625"/>
    <col min="6146" max="6146" customWidth="1" width="9.140625"/>
    <col min="6147" max="6147" customWidth="1" width="9.140625"/>
    <col min="6148" max="6148" customWidth="1" width="9.140625"/>
    <col min="6149" max="6149" customWidth="1" width="9.140625"/>
    <col min="6150" max="6150" customWidth="1" width="9.140625"/>
    <col min="6151" max="6151" customWidth="1" width="9.140625"/>
    <col min="6152" max="6152" customWidth="1" width="9.140625"/>
    <col min="6153" max="6153" customWidth="1" width="9.140625"/>
    <col min="6154" max="6154" customWidth="1" width="9.140625"/>
    <col min="6155" max="6155" customWidth="1" width="9.140625"/>
    <col min="6156" max="6156" customWidth="1" width="9.140625"/>
    <col min="6157" max="6157" customWidth="1" width="9.140625"/>
    <col min="6158" max="6158" customWidth="1" width="9.140625"/>
    <col min="6159" max="6159" customWidth="1" width="9.140625"/>
    <col min="6160" max="6160" customWidth="1" width="9.140625"/>
    <col min="6161" max="6161" customWidth="1" width="9.140625"/>
    <col min="6162" max="6162" customWidth="1" width="9.140625"/>
    <col min="6163" max="6163" customWidth="1" width="9.140625"/>
    <col min="6164" max="6164" customWidth="1" width="9.140625"/>
    <col min="6165" max="6165" customWidth="1" width="9.140625"/>
    <col min="6166" max="6166" customWidth="1" width="9.140625"/>
    <col min="6167" max="6167" customWidth="1" width="9.140625"/>
    <col min="6168" max="6168" customWidth="1" width="9.140625"/>
    <col min="6169" max="6169" customWidth="1" width="9.140625"/>
    <col min="6170" max="6170" customWidth="1" width="9.140625"/>
    <col min="6171" max="6171" customWidth="1" width="9.140625"/>
    <col min="6172" max="6172" customWidth="1" width="9.140625"/>
    <col min="6173" max="6173" customWidth="1" width="9.140625"/>
    <col min="6174" max="6174" customWidth="1" width="9.140625"/>
    <col min="6175" max="6175" customWidth="1" width="9.140625"/>
    <col min="6176" max="6176" customWidth="1" width="9.140625"/>
    <col min="6177" max="6177" customWidth="1" width="9.140625"/>
    <col min="6178" max="6178" customWidth="1" width="9.140625"/>
    <col min="6179" max="6179" customWidth="1" width="9.140625"/>
    <col min="6180" max="6180" customWidth="1" width="9.140625"/>
    <col min="6181" max="6181" customWidth="1" width="9.140625"/>
    <col min="6182" max="6182" customWidth="1" width="9.140625"/>
    <col min="6183" max="6183" customWidth="1" width="9.140625"/>
    <col min="6184" max="6184" customWidth="1" width="9.140625"/>
    <col min="6185" max="6185" customWidth="1" width="9.140625"/>
    <col min="6186" max="6186" customWidth="1" width="9.140625"/>
    <col min="6187" max="6187" customWidth="1" width="9.140625"/>
    <col min="6188" max="6188" customWidth="1" width="9.140625"/>
    <col min="6189" max="6189" customWidth="1" width="9.140625"/>
    <col min="6190" max="6190" customWidth="1" width="9.140625"/>
    <col min="6191" max="6191" customWidth="1" width="9.140625"/>
    <col min="6192" max="6192" customWidth="1" width="9.140625"/>
    <col min="6193" max="6193" customWidth="1" width="9.140625"/>
    <col min="6194" max="6194" customWidth="1" width="9.140625"/>
    <col min="6195" max="6195" customWidth="1" width="9.140625"/>
    <col min="6196" max="6196" customWidth="1" width="9.140625"/>
    <col min="6197" max="6197" customWidth="1" width="9.140625"/>
    <col min="6198" max="6198" customWidth="1" width="9.140625"/>
    <col min="6199" max="6199" customWidth="1" width="9.140625"/>
    <col min="6200" max="6200" customWidth="1" width="9.140625"/>
    <col min="6201" max="6201" customWidth="1" width="9.140625"/>
    <col min="6202" max="6202" customWidth="1" width="9.140625"/>
    <col min="6203" max="6203" customWidth="1" width="9.140625"/>
    <col min="6204" max="6204" customWidth="1" width="9.140625"/>
    <col min="6205" max="6205" customWidth="1" width="9.140625"/>
    <col min="6206" max="6206" customWidth="1" width="9.140625"/>
    <col min="6207" max="6207" customWidth="1" width="9.140625"/>
    <col min="6208" max="6208" customWidth="1" width="9.140625"/>
    <col min="6209" max="6209" customWidth="1" width="9.140625"/>
    <col min="6210" max="6210" customWidth="1" width="9.140625"/>
    <col min="6211" max="6211" customWidth="1" width="9.140625"/>
    <col min="6212" max="6212" customWidth="1" width="9.140625"/>
    <col min="6213" max="6213" customWidth="1" width="9.140625"/>
    <col min="6214" max="6214" customWidth="1" width="9.140625"/>
    <col min="6215" max="6215" customWidth="1" width="9.140625"/>
    <col min="6216" max="6216" customWidth="1" width="9.140625"/>
    <col min="6217" max="6217" customWidth="1" width="9.140625"/>
    <col min="6218" max="6218" customWidth="1" width="9.140625"/>
    <col min="6219" max="6219" customWidth="1" width="9.140625"/>
    <col min="6220" max="6220" customWidth="1" width="9.140625"/>
    <col min="6221" max="6221" customWidth="1" width="9.140625"/>
    <col min="6222" max="6222" customWidth="1" width="9.140625"/>
    <col min="6223" max="6223" customWidth="1" width="9.140625"/>
    <col min="6224" max="6224" customWidth="1" width="9.140625"/>
    <col min="6225" max="6225" customWidth="1" width="9.140625"/>
    <col min="6226" max="6226" customWidth="1" width="9.140625"/>
    <col min="6227" max="6227" customWidth="1" width="9.140625"/>
    <col min="6228" max="6228" customWidth="1" width="9.140625"/>
    <col min="6229" max="6229" customWidth="1" width="9.140625"/>
    <col min="6230" max="6230" customWidth="1" width="9.140625"/>
    <col min="6231" max="6231" customWidth="1" width="9.140625"/>
    <col min="6232" max="6232" customWidth="1" width="9.140625"/>
    <col min="6233" max="6233" customWidth="1" width="9.140625"/>
    <col min="6234" max="6234" customWidth="1" width="9.140625"/>
    <col min="6235" max="6235" customWidth="1" width="9.140625"/>
    <col min="6236" max="6236" customWidth="1" width="9.140625"/>
    <col min="6237" max="6237" customWidth="1" width="9.140625"/>
    <col min="6238" max="6238" customWidth="1" width="9.140625"/>
    <col min="6239" max="6239" customWidth="1" width="9.140625"/>
    <col min="6240" max="6240" customWidth="1" width="9.140625"/>
    <col min="6241" max="6241" customWidth="1" width="9.140625"/>
    <col min="6242" max="6242" customWidth="1" width="9.140625"/>
    <col min="6243" max="6243" customWidth="1" width="9.140625"/>
    <col min="6244" max="6244" customWidth="1" width="9.140625"/>
    <col min="6245" max="6245" customWidth="1" width="9.140625"/>
    <col min="6246" max="6246" customWidth="1" width="9.140625"/>
    <col min="6247" max="6247" customWidth="1" width="9.140625"/>
    <col min="6248" max="6248" customWidth="1" width="9.140625"/>
    <col min="6249" max="6249" customWidth="1" width="9.140625"/>
    <col min="6250" max="6250" customWidth="1" width="9.140625"/>
    <col min="6251" max="6251" customWidth="1" width="9.140625"/>
    <col min="6252" max="6252" customWidth="1" width="9.140625"/>
    <col min="6253" max="6253" customWidth="1" width="9.140625"/>
    <col min="6254" max="6254" customWidth="1" width="9.140625"/>
    <col min="6255" max="6255" customWidth="1" width="9.140625"/>
    <col min="6256" max="6256" customWidth="1" width="9.140625"/>
    <col min="6257" max="6257" customWidth="1" width="9.140625"/>
    <col min="6258" max="6258" customWidth="1" width="9.140625"/>
    <col min="6259" max="6259" customWidth="1" width="9.140625"/>
    <col min="6260" max="6260" customWidth="1" width="9.140625"/>
    <col min="6261" max="6261" customWidth="1" width="9.140625"/>
    <col min="6262" max="6262" customWidth="1" width="9.140625"/>
    <col min="6263" max="6263" customWidth="1" width="9.140625"/>
    <col min="6264" max="6264" customWidth="1" width="9.140625"/>
    <col min="6265" max="6265" customWidth="1" width="9.140625"/>
    <col min="6266" max="6266" customWidth="1" width="9.140625"/>
    <col min="6267" max="6267" customWidth="1" width="9.140625"/>
    <col min="6268" max="6268" customWidth="1" width="9.140625"/>
    <col min="6269" max="6269" customWidth="1" width="9.140625"/>
    <col min="6270" max="6270" customWidth="1" width="9.140625"/>
    <col min="6271" max="6271" customWidth="1" width="9.140625"/>
    <col min="6272" max="6272" customWidth="1" width="9.140625"/>
    <col min="6273" max="6273" customWidth="1" width="9.140625"/>
    <col min="6274" max="6274" customWidth="1" width="9.140625"/>
    <col min="6275" max="6275" customWidth="1" width="9.140625"/>
    <col min="6276" max="6276" customWidth="1" width="9.140625"/>
    <col min="6277" max="6277" customWidth="1" width="9.140625"/>
    <col min="6278" max="6278" customWidth="1" width="9.140625"/>
    <col min="6279" max="6279" customWidth="1" width="9.140625"/>
    <col min="6280" max="6280" customWidth="1" width="9.140625"/>
    <col min="6281" max="6281" customWidth="1" width="9.140625"/>
    <col min="6282" max="6282" customWidth="1" width="9.140625"/>
    <col min="6283" max="6283" customWidth="1" width="9.140625"/>
    <col min="6284" max="6284" customWidth="1" width="9.140625"/>
    <col min="6285" max="6285" customWidth="1" width="9.140625"/>
    <col min="6286" max="6286" customWidth="1" width="9.140625"/>
    <col min="6287" max="6287" customWidth="1" width="9.140625"/>
    <col min="6288" max="6288" customWidth="1" width="9.140625"/>
    <col min="6289" max="6289" customWidth="1" width="9.140625"/>
    <col min="6290" max="6290" customWidth="1" width="9.140625"/>
    <col min="6291" max="6291" customWidth="1" width="9.140625"/>
    <col min="6292" max="6292" customWidth="1" width="9.140625"/>
    <col min="6293" max="6293" customWidth="1" width="9.140625"/>
    <col min="6294" max="6294" customWidth="1" width="9.140625"/>
    <col min="6295" max="6295" customWidth="1" width="9.140625"/>
    <col min="6296" max="6296" customWidth="1" width="9.140625"/>
    <col min="6297" max="6297" customWidth="1" width="9.140625"/>
    <col min="6298" max="6298" customWidth="1" width="9.140625"/>
    <col min="6299" max="6299" customWidth="1" width="9.140625"/>
    <col min="6300" max="6300" customWidth="1" width="9.140625"/>
    <col min="6301" max="6301" customWidth="1" width="9.140625"/>
    <col min="6302" max="6302" customWidth="1" width="9.140625"/>
    <col min="6303" max="6303" customWidth="1" width="9.140625"/>
    <col min="6304" max="6304" customWidth="1" width="9.140625"/>
    <col min="6305" max="6305" customWidth="1" width="9.140625"/>
    <col min="6306" max="6306" customWidth="1" width="9.140625"/>
    <col min="6307" max="6307" customWidth="1" width="9.140625"/>
    <col min="6308" max="6308" customWidth="1" width="9.140625"/>
    <col min="6309" max="6309" customWidth="1" width="9.140625"/>
    <col min="6310" max="6310" customWidth="1" width="9.140625"/>
    <col min="6311" max="6311" customWidth="1" width="9.140625"/>
    <col min="6312" max="6312" customWidth="1" width="9.140625"/>
    <col min="6313" max="6313" customWidth="1" width="9.140625"/>
    <col min="6314" max="6314" customWidth="1" width="9.140625"/>
    <col min="6315" max="6315" customWidth="1" width="9.140625"/>
    <col min="6316" max="6316" customWidth="1" width="9.140625"/>
    <col min="6317" max="6317" customWidth="1" width="9.140625"/>
    <col min="6318" max="6318" customWidth="1" width="9.140625"/>
    <col min="6319" max="6319" customWidth="1" width="9.140625"/>
    <col min="6320" max="6320" customWidth="1" width="9.140625"/>
    <col min="6321" max="6321" customWidth="1" width="9.140625"/>
    <col min="6322" max="6322" customWidth="1" width="9.140625"/>
    <col min="6323" max="6323" customWidth="1" width="9.140625"/>
    <col min="6324" max="6324" customWidth="1" width="9.140625"/>
    <col min="6325" max="6325" customWidth="1" width="9.140625"/>
    <col min="6326" max="6326" customWidth="1" width="9.140625"/>
    <col min="6327" max="6327" customWidth="1" width="9.140625"/>
    <col min="6328" max="6328" customWidth="1" width="9.140625"/>
    <col min="6329" max="6329" customWidth="1" width="9.140625"/>
    <col min="6330" max="6330" customWidth="1" width="9.140625"/>
    <col min="6331" max="6331" customWidth="1" width="9.140625"/>
    <col min="6332" max="6332" customWidth="1" width="9.140625"/>
    <col min="6333" max="6333" customWidth="1" width="9.140625"/>
    <col min="6334" max="6334" customWidth="1" width="9.140625"/>
    <col min="6335" max="6335" customWidth="1" width="9.140625"/>
    <col min="6336" max="6336" customWidth="1" width="9.140625"/>
    <col min="6337" max="6337" customWidth="1" width="9.140625"/>
    <col min="6338" max="6338" customWidth="1" width="9.140625"/>
    <col min="6339" max="6339" customWidth="1" width="9.140625"/>
    <col min="6340" max="6340" customWidth="1" width="9.140625"/>
    <col min="6341" max="6341" customWidth="1" width="9.140625"/>
    <col min="6342" max="6342" customWidth="1" width="9.140625"/>
    <col min="6343" max="6343" customWidth="1" width="9.140625"/>
    <col min="6344" max="6344" customWidth="1" width="9.140625"/>
    <col min="6345" max="6345" customWidth="1" width="9.140625"/>
    <col min="6346" max="6346" customWidth="1" width="9.140625"/>
    <col min="6347" max="6347" customWidth="1" width="9.140625"/>
    <col min="6348" max="6348" customWidth="1" width="9.140625"/>
    <col min="6349" max="6349" customWidth="1" width="9.140625"/>
    <col min="6350" max="6350" customWidth="1" width="9.140625"/>
    <col min="6351" max="6351" customWidth="1" width="9.140625"/>
    <col min="6352" max="6352" customWidth="1" width="9.140625"/>
    <col min="6353" max="6353" customWidth="1" width="9.140625"/>
    <col min="6354" max="6354" customWidth="1" width="9.140625"/>
    <col min="6355" max="6355" customWidth="1" width="9.140625"/>
    <col min="6356" max="6356" customWidth="1" width="9.140625"/>
    <col min="6357" max="6357" customWidth="1" width="9.140625"/>
    <col min="6358" max="6358" customWidth="1" width="9.140625"/>
    <col min="6359" max="6359" customWidth="1" width="9.140625"/>
    <col min="6360" max="6360" customWidth="1" width="9.140625"/>
    <col min="6361" max="6361" customWidth="1" width="9.140625"/>
    <col min="6362" max="6362" customWidth="1" width="9.140625"/>
    <col min="6363" max="6363" customWidth="1" width="9.140625"/>
    <col min="6364" max="6364" customWidth="1" width="9.140625"/>
    <col min="6365" max="6365" customWidth="1" width="9.140625"/>
    <col min="6366" max="6366" customWidth="1" width="9.140625"/>
    <col min="6367" max="6367" customWidth="1" width="9.140625"/>
    <col min="6368" max="6368" customWidth="1" width="9.140625"/>
    <col min="6369" max="6369" customWidth="1" width="9.140625"/>
    <col min="6370" max="6370" customWidth="1" width="9.140625"/>
    <col min="6371" max="6371" customWidth="1" width="9.140625"/>
    <col min="6372" max="6372" customWidth="1" width="9.140625"/>
    <col min="6373" max="6373" customWidth="1" width="9.140625"/>
    <col min="6374" max="6374" customWidth="1" width="9.140625"/>
    <col min="6375" max="6375" customWidth="1" width="9.140625"/>
    <col min="6376" max="6376" customWidth="1" width="9.140625"/>
    <col min="6377" max="6377" customWidth="1" width="9.140625"/>
    <col min="6378" max="6378" customWidth="1" width="9.140625"/>
    <col min="6379" max="6379" customWidth="1" width="9.140625"/>
    <col min="6380" max="6380" customWidth="1" width="9.140625"/>
    <col min="6381" max="6381" customWidth="1" width="9.140625"/>
    <col min="6382" max="6382" customWidth="1" width="9.140625"/>
    <col min="6383" max="6383" customWidth="1" width="9.140625"/>
    <col min="6384" max="6384" customWidth="1" width="9.140625"/>
    <col min="6385" max="6385" customWidth="1" width="9.140625"/>
    <col min="6386" max="6386" customWidth="1" width="9.140625"/>
    <col min="6387" max="6387" customWidth="1" width="9.140625"/>
    <col min="6388" max="6388" customWidth="1" width="9.140625"/>
    <col min="6389" max="6389" customWidth="1" width="9.140625"/>
    <col min="6390" max="6390" customWidth="1" width="9.140625"/>
    <col min="6391" max="6391" customWidth="1" width="9.140625"/>
    <col min="6392" max="6392" customWidth="1" width="9.140625"/>
    <col min="6393" max="6393" customWidth="1" width="9.140625"/>
    <col min="6394" max="6394" customWidth="1" width="9.140625"/>
    <col min="6395" max="6395" customWidth="1" width="9.140625"/>
    <col min="6396" max="6396" customWidth="1" width="9.140625"/>
    <col min="6397" max="6397" customWidth="1" width="9.140625"/>
    <col min="6398" max="6398" customWidth="1" width="9.140625"/>
    <col min="6399" max="6399" customWidth="1" width="9.140625"/>
    <col min="6400" max="6400" customWidth="1" width="9.140625"/>
    <col min="6401" max="6401" customWidth="1" width="9.140625"/>
    <col min="6402" max="6402" customWidth="1" width="9.140625"/>
    <col min="6403" max="6403" customWidth="1" width="9.140625"/>
    <col min="6404" max="6404" customWidth="1" width="9.140625"/>
    <col min="6405" max="6405" customWidth="1" width="9.140625"/>
    <col min="6406" max="6406" customWidth="1" width="9.140625"/>
    <col min="6407" max="6407" customWidth="1" width="9.140625"/>
    <col min="6408" max="6408" customWidth="1" width="9.140625"/>
    <col min="6409" max="6409" customWidth="1" width="9.140625"/>
    <col min="6410" max="6410" customWidth="1" width="9.140625"/>
    <col min="6411" max="6411" customWidth="1" width="9.140625"/>
    <col min="6412" max="6412" customWidth="1" width="9.140625"/>
    <col min="6413" max="6413" customWidth="1" width="9.140625"/>
    <col min="6414" max="6414" customWidth="1" width="9.140625"/>
    <col min="6415" max="6415" customWidth="1" width="9.140625"/>
    <col min="6416" max="6416" customWidth="1" width="9.140625"/>
    <col min="6417" max="6417" customWidth="1" width="9.140625"/>
    <col min="6418" max="6418" customWidth="1" width="9.140625"/>
    <col min="6419" max="6419" customWidth="1" width="9.140625"/>
    <col min="6420" max="6420" customWidth="1" width="9.140625"/>
    <col min="6421" max="6421" customWidth="1" width="9.140625"/>
    <col min="6422" max="6422" customWidth="1" width="9.140625"/>
    <col min="6423" max="6423" customWidth="1" width="9.140625"/>
    <col min="6424" max="6424" customWidth="1" width="9.140625"/>
    <col min="6425" max="6425" customWidth="1" width="9.140625"/>
    <col min="6426" max="6426" customWidth="1" width="9.140625"/>
    <col min="6427" max="6427" customWidth="1" width="9.140625"/>
    <col min="6428" max="6428" customWidth="1" width="9.140625"/>
    <col min="6429" max="6429" customWidth="1" width="9.140625"/>
    <col min="6430" max="6430" customWidth="1" width="9.140625"/>
    <col min="6431" max="6431" customWidth="1" width="9.140625"/>
    <col min="6432" max="6432" customWidth="1" width="9.140625"/>
    <col min="6433" max="6433" customWidth="1" width="9.140625"/>
    <col min="6434" max="6434" customWidth="1" width="9.140625"/>
    <col min="6435" max="6435" customWidth="1" width="9.140625"/>
    <col min="6436" max="6436" customWidth="1" width="9.140625"/>
    <col min="6437" max="6437" customWidth="1" width="9.140625"/>
    <col min="6438" max="6438" customWidth="1" width="9.140625"/>
    <col min="6439" max="6439" customWidth="1" width="9.140625"/>
    <col min="6440" max="6440" customWidth="1" width="9.140625"/>
    <col min="6441" max="6441" customWidth="1" width="9.140625"/>
    <col min="6442" max="6442" customWidth="1" width="9.140625"/>
    <col min="6443" max="6443" customWidth="1" width="9.140625"/>
    <col min="6444" max="6444" customWidth="1" width="9.140625"/>
    <col min="6445" max="6445" customWidth="1" width="9.140625"/>
    <col min="6446" max="6446" customWidth="1" width="9.140625"/>
    <col min="6447" max="6447" customWidth="1" width="9.140625"/>
    <col min="6448" max="6448" customWidth="1" width="9.140625"/>
    <col min="6449" max="6449" customWidth="1" width="9.140625"/>
    <col min="6450" max="6450" customWidth="1" width="9.140625"/>
    <col min="6451" max="6451" customWidth="1" width="9.140625"/>
    <col min="6452" max="6452" customWidth="1" width="9.140625"/>
    <col min="6453" max="6453" customWidth="1" width="9.140625"/>
    <col min="6454" max="6454" customWidth="1" width="9.140625"/>
    <col min="6455" max="6455" customWidth="1" width="9.140625"/>
    <col min="6456" max="6456" customWidth="1" width="9.140625"/>
    <col min="6457" max="6457" customWidth="1" width="9.140625"/>
    <col min="6458" max="6458" customWidth="1" width="9.140625"/>
    <col min="6459" max="6459" customWidth="1" width="9.140625"/>
    <col min="6460" max="6460" customWidth="1" width="9.140625"/>
    <col min="6461" max="6461" customWidth="1" width="9.140625"/>
    <col min="6462" max="6462" customWidth="1" width="9.140625"/>
    <col min="6463" max="6463" customWidth="1" width="9.140625"/>
    <col min="6464" max="6464" customWidth="1" width="9.140625"/>
    <col min="6465" max="6465" customWidth="1" width="9.140625"/>
    <col min="6466" max="6466" customWidth="1" width="9.140625"/>
    <col min="6467" max="6467" customWidth="1" width="9.140625"/>
    <col min="6468" max="6468" customWidth="1" width="9.140625"/>
    <col min="6469" max="6469" customWidth="1" width="9.140625"/>
    <col min="6470" max="6470" customWidth="1" width="9.140625"/>
    <col min="6471" max="6471" customWidth="1" width="9.140625"/>
    <col min="6472" max="6472" customWidth="1" width="9.140625"/>
    <col min="6473" max="6473" customWidth="1" width="9.140625"/>
    <col min="6474" max="6474" customWidth="1" width="9.140625"/>
    <col min="6475" max="6475" customWidth="1" width="9.140625"/>
    <col min="6476" max="6476" customWidth="1" width="9.140625"/>
    <col min="6477" max="6477" customWidth="1" width="9.140625"/>
    <col min="6478" max="6478" customWidth="1" width="9.140625"/>
    <col min="6479" max="6479" customWidth="1" width="9.140625"/>
    <col min="6480" max="6480" customWidth="1" width="9.140625"/>
    <col min="6481" max="6481" customWidth="1" width="9.140625"/>
    <col min="6482" max="6482" customWidth="1" width="9.140625"/>
    <col min="6483" max="6483" customWidth="1" width="9.140625"/>
    <col min="6484" max="6484" customWidth="1" width="9.140625"/>
    <col min="6485" max="6485" customWidth="1" width="9.140625"/>
    <col min="6486" max="6486" customWidth="1" width="9.140625"/>
    <col min="6487" max="6487" customWidth="1" width="9.140625"/>
    <col min="6488" max="6488" customWidth="1" width="9.140625"/>
    <col min="6489" max="6489" customWidth="1" width="9.140625"/>
    <col min="6490" max="6490" customWidth="1" width="9.140625"/>
    <col min="6491" max="6491" customWidth="1" width="9.140625"/>
    <col min="6492" max="6492" customWidth="1" width="9.140625"/>
    <col min="6493" max="6493" customWidth="1" width="9.140625"/>
    <col min="6494" max="6494" customWidth="1" width="9.140625"/>
    <col min="6495" max="6495" customWidth="1" width="9.140625"/>
    <col min="6496" max="6496" customWidth="1" width="9.140625"/>
    <col min="6497" max="6497" customWidth="1" width="9.140625"/>
    <col min="6498" max="6498" customWidth="1" width="9.140625"/>
    <col min="6499" max="6499" customWidth="1" width="9.140625"/>
    <col min="6500" max="6500" customWidth="1" width="9.140625"/>
    <col min="6501" max="6501" customWidth="1" width="9.140625"/>
    <col min="6502" max="6502" customWidth="1" width="9.140625"/>
    <col min="6503" max="6503" customWidth="1" width="9.140625"/>
    <col min="6504" max="6504" customWidth="1" width="9.140625"/>
    <col min="6505" max="6505" customWidth="1" width="9.140625"/>
    <col min="6506" max="6506" customWidth="1" width="9.140625"/>
    <col min="6507" max="6507" customWidth="1" width="9.140625"/>
    <col min="6508" max="6508" customWidth="1" width="9.140625"/>
    <col min="6509" max="6509" customWidth="1" width="9.140625"/>
    <col min="6510" max="6510" customWidth="1" width="9.140625"/>
    <col min="6511" max="6511" customWidth="1" width="9.140625"/>
    <col min="6512" max="6512" customWidth="1" width="9.140625"/>
    <col min="6513" max="6513" customWidth="1" width="9.140625"/>
    <col min="6514" max="6514" customWidth="1" width="9.140625"/>
    <col min="6515" max="6515" customWidth="1" width="9.140625"/>
    <col min="6516" max="6516" customWidth="1" width="9.140625"/>
    <col min="6517" max="6517" customWidth="1" width="9.140625"/>
    <col min="6518" max="6518" customWidth="1" width="9.140625"/>
    <col min="6519" max="6519" customWidth="1" width="9.140625"/>
    <col min="6520" max="6520" customWidth="1" width="9.140625"/>
    <col min="6521" max="6521" customWidth="1" width="9.140625"/>
    <col min="6522" max="6522" customWidth="1" width="9.140625"/>
    <col min="6523" max="6523" customWidth="1" width="9.140625"/>
    <col min="6524" max="6524" customWidth="1" width="9.140625"/>
    <col min="6525" max="6525" customWidth="1" width="9.140625"/>
    <col min="6526" max="6526" customWidth="1" width="9.140625"/>
    <col min="6527" max="6527" customWidth="1" width="9.140625"/>
    <col min="6528" max="6528" customWidth="1" width="9.140625"/>
    <col min="6529" max="6529" customWidth="1" width="9.140625"/>
    <col min="6530" max="6530" customWidth="1" width="9.140625"/>
    <col min="6531" max="6531" customWidth="1" width="9.140625"/>
    <col min="6532" max="6532" customWidth="1" width="9.140625"/>
    <col min="6533" max="6533" customWidth="1" width="9.140625"/>
    <col min="6534" max="6534" customWidth="1" width="9.140625"/>
    <col min="6535" max="6535" customWidth="1" width="9.140625"/>
    <col min="6536" max="6536" customWidth="1" width="9.140625"/>
    <col min="6537" max="6537" customWidth="1" width="9.140625"/>
    <col min="6538" max="6538" customWidth="1" width="9.140625"/>
    <col min="6539" max="6539" customWidth="1" width="9.140625"/>
    <col min="6540" max="6540" customWidth="1" width="9.140625"/>
    <col min="6541" max="6541" customWidth="1" width="9.140625"/>
    <col min="6542" max="6542" customWidth="1" width="9.140625"/>
    <col min="6543" max="6543" customWidth="1" width="9.140625"/>
    <col min="6544" max="6544" customWidth="1" width="9.140625"/>
    <col min="6545" max="6545" customWidth="1" width="9.140625"/>
    <col min="6546" max="6546" customWidth="1" width="9.140625"/>
    <col min="6547" max="6547" customWidth="1" width="9.140625"/>
    <col min="6548" max="6548" customWidth="1" width="9.140625"/>
    <col min="6549" max="6549" customWidth="1" width="9.140625"/>
    <col min="6550" max="6550" customWidth="1" width="9.140625"/>
    <col min="6551" max="6551" customWidth="1" width="9.140625"/>
    <col min="6552" max="6552" customWidth="1" width="9.140625"/>
    <col min="6553" max="6553" customWidth="1" width="9.140625"/>
    <col min="6554" max="6554" customWidth="1" width="9.140625"/>
    <col min="6555" max="6555" customWidth="1" width="9.140625"/>
    <col min="6556" max="6556" customWidth="1" width="9.140625"/>
    <col min="6557" max="6557" customWidth="1" width="9.140625"/>
    <col min="6558" max="6558" customWidth="1" width="9.140625"/>
    <col min="6559" max="6559" customWidth="1" width="9.140625"/>
    <col min="6560" max="6560" customWidth="1" width="9.140625"/>
    <col min="6561" max="6561" customWidth="1" width="9.140625"/>
    <col min="6562" max="6562" customWidth="1" width="9.140625"/>
    <col min="6563" max="6563" customWidth="1" width="9.140625"/>
    <col min="6564" max="6564" customWidth="1" width="9.140625"/>
    <col min="6565" max="6565" customWidth="1" width="9.140625"/>
    <col min="6566" max="6566" customWidth="1" width="9.140625"/>
    <col min="6567" max="6567" customWidth="1" width="9.140625"/>
    <col min="6568" max="6568" customWidth="1" width="9.140625"/>
    <col min="6569" max="6569" customWidth="1" width="9.140625"/>
    <col min="6570" max="6570" customWidth="1" width="9.140625"/>
    <col min="6571" max="6571" customWidth="1" width="9.140625"/>
    <col min="6572" max="6572" customWidth="1" width="9.140625"/>
    <col min="6573" max="6573" customWidth="1" width="9.140625"/>
    <col min="6574" max="6574" customWidth="1" width="9.140625"/>
    <col min="6575" max="6575" customWidth="1" width="9.140625"/>
    <col min="6576" max="6576" customWidth="1" width="9.140625"/>
    <col min="6577" max="6577" customWidth="1" width="9.140625"/>
    <col min="6578" max="6578" customWidth="1" width="9.140625"/>
    <col min="6579" max="6579" customWidth="1" width="9.140625"/>
    <col min="6580" max="6580" customWidth="1" width="9.140625"/>
    <col min="6581" max="6581" customWidth="1" width="9.140625"/>
    <col min="6582" max="6582" customWidth="1" width="9.140625"/>
    <col min="6583" max="6583" customWidth="1" width="9.140625"/>
    <col min="6584" max="6584" customWidth="1" width="9.140625"/>
    <col min="6585" max="6585" customWidth="1" width="9.140625"/>
    <col min="6586" max="6586" customWidth="1" width="9.140625"/>
    <col min="6587" max="6587" customWidth="1" width="9.140625"/>
    <col min="6588" max="6588" customWidth="1" width="9.140625"/>
    <col min="6589" max="6589" customWidth="1" width="9.140625"/>
    <col min="6590" max="6590" customWidth="1" width="9.140625"/>
    <col min="6591" max="6591" customWidth="1" width="9.140625"/>
    <col min="6592" max="6592" customWidth="1" width="9.140625"/>
    <col min="6593" max="6593" customWidth="1" width="9.140625"/>
    <col min="6594" max="6594" customWidth="1" width="9.140625"/>
    <col min="6595" max="6595" customWidth="1" width="9.140625"/>
    <col min="6596" max="6596" customWidth="1" width="9.140625"/>
    <col min="6597" max="6597" customWidth="1" width="9.140625"/>
    <col min="6598" max="6598" customWidth="1" width="9.140625"/>
    <col min="6599" max="6599" customWidth="1" width="9.140625"/>
    <col min="6600" max="6600" customWidth="1" width="9.140625"/>
    <col min="6601" max="6601" customWidth="1" width="9.140625"/>
    <col min="6602" max="6602" customWidth="1" width="9.140625"/>
    <col min="6603" max="6603" customWidth="1" width="9.140625"/>
    <col min="6604" max="6604" customWidth="1" width="9.140625"/>
    <col min="6605" max="6605" customWidth="1" width="9.140625"/>
    <col min="6606" max="6606" customWidth="1" width="9.140625"/>
    <col min="6607" max="6607" customWidth="1" width="9.140625"/>
    <col min="6608" max="6608" customWidth="1" width="9.140625"/>
    <col min="6609" max="6609" customWidth="1" width="9.140625"/>
    <col min="6610" max="6610" customWidth="1" width="9.140625"/>
    <col min="6611" max="6611" customWidth="1" width="9.140625"/>
    <col min="6612" max="6612" customWidth="1" width="9.140625"/>
    <col min="6613" max="6613" customWidth="1" width="9.140625"/>
    <col min="6614" max="6614" customWidth="1" width="9.140625"/>
    <col min="6615" max="6615" customWidth="1" width="9.140625"/>
    <col min="6616" max="6616" customWidth="1" width="9.140625"/>
    <col min="6617" max="6617" customWidth="1" width="9.140625"/>
    <col min="6618" max="6618" customWidth="1" width="9.140625"/>
    <col min="6619" max="6619" customWidth="1" width="9.140625"/>
    <col min="6620" max="6620" customWidth="1" width="9.140625"/>
    <col min="6621" max="6621" customWidth="1" width="9.140625"/>
    <col min="6622" max="6622" customWidth="1" width="9.140625"/>
    <col min="6623" max="6623" customWidth="1" width="9.140625"/>
    <col min="6624" max="6624" customWidth="1" width="9.140625"/>
    <col min="6625" max="6625" customWidth="1" width="9.140625"/>
    <col min="6626" max="6626" customWidth="1" width="9.140625"/>
    <col min="6627" max="6627" customWidth="1" width="9.140625"/>
    <col min="6628" max="6628" customWidth="1" width="9.140625"/>
    <col min="6629" max="6629" customWidth="1" width="9.140625"/>
    <col min="6630" max="6630" customWidth="1" width="9.140625"/>
    <col min="6631" max="6631" customWidth="1" width="9.140625"/>
    <col min="6632" max="6632" customWidth="1" width="9.140625"/>
    <col min="6633" max="6633" customWidth="1" width="9.140625"/>
    <col min="6634" max="6634" customWidth="1" width="9.140625"/>
    <col min="6635" max="6635" customWidth="1" width="9.140625"/>
    <col min="6636" max="6636" customWidth="1" width="9.140625"/>
    <col min="6637" max="6637" customWidth="1" width="9.140625"/>
    <col min="6638" max="6638" customWidth="1" width="9.140625"/>
    <col min="6639" max="6639" customWidth="1" width="9.140625"/>
    <col min="6640" max="6640" customWidth="1" width="9.140625"/>
    <col min="6641" max="6641" customWidth="1" width="9.140625"/>
    <col min="6642" max="6642" customWidth="1" width="9.140625"/>
    <col min="6643" max="6643" customWidth="1" width="9.140625"/>
    <col min="6644" max="6644" customWidth="1" width="9.140625"/>
    <col min="6645" max="6645" customWidth="1" width="9.140625"/>
    <col min="6646" max="6646" customWidth="1" width="9.140625"/>
    <col min="6647" max="6647" customWidth="1" width="9.140625"/>
    <col min="6648" max="6648" customWidth="1" width="9.140625"/>
    <col min="6649" max="6649" customWidth="1" width="9.140625"/>
    <col min="6650" max="6650" customWidth="1" width="9.140625"/>
    <col min="6651" max="6651" customWidth="1" width="9.140625"/>
    <col min="6652" max="6652" customWidth="1" width="9.140625"/>
    <col min="6653" max="6653" customWidth="1" width="9.140625"/>
    <col min="6654" max="6654" customWidth="1" width="9.140625"/>
    <col min="6655" max="6655" customWidth="1" width="9.140625"/>
    <col min="6656" max="6656" customWidth="1" width="9.140625"/>
    <col min="6657" max="6657" customWidth="1" width="9.140625"/>
    <col min="6658" max="6658" customWidth="1" width="9.140625"/>
    <col min="6659" max="6659" customWidth="1" width="9.140625"/>
    <col min="6660" max="6660" customWidth="1" width="9.140625"/>
    <col min="6661" max="6661" customWidth="1" width="9.140625"/>
    <col min="6662" max="6662" customWidth="1" width="9.140625"/>
    <col min="6663" max="6663" customWidth="1" width="9.140625"/>
    <col min="6664" max="6664" customWidth="1" width="9.140625"/>
    <col min="6665" max="6665" customWidth="1" width="9.140625"/>
    <col min="6666" max="6666" customWidth="1" width="9.140625"/>
    <col min="6667" max="6667" customWidth="1" width="9.140625"/>
    <col min="6668" max="6668" customWidth="1" width="9.140625"/>
    <col min="6669" max="6669" customWidth="1" width="9.140625"/>
    <col min="6670" max="6670" customWidth="1" width="9.140625"/>
    <col min="6671" max="6671" customWidth="1" width="9.140625"/>
    <col min="6672" max="6672" customWidth="1" width="9.140625"/>
    <col min="6673" max="6673" customWidth="1" width="9.140625"/>
    <col min="6674" max="6674" customWidth="1" width="9.140625"/>
    <col min="6675" max="6675" customWidth="1" width="9.140625"/>
    <col min="6676" max="6676" customWidth="1" width="9.140625"/>
    <col min="6677" max="6677" customWidth="1" width="9.140625"/>
    <col min="6678" max="6678" customWidth="1" width="9.140625"/>
    <col min="6679" max="6679" customWidth="1" width="9.140625"/>
    <col min="6680" max="6680" customWidth="1" width="9.140625"/>
    <col min="6681" max="6681" customWidth="1" width="9.140625"/>
    <col min="6682" max="6682" customWidth="1" width="9.140625"/>
    <col min="6683" max="6683" customWidth="1" width="9.140625"/>
    <col min="6684" max="6684" customWidth="1" width="9.140625"/>
    <col min="6685" max="6685" customWidth="1" width="9.140625"/>
    <col min="6686" max="6686" customWidth="1" width="9.140625"/>
    <col min="6687" max="6687" customWidth="1" width="9.140625"/>
    <col min="6688" max="6688" customWidth="1" width="9.140625"/>
    <col min="6689" max="6689" customWidth="1" width="9.140625"/>
    <col min="6690" max="6690" customWidth="1" width="9.140625"/>
    <col min="6691" max="6691" customWidth="1" width="9.140625"/>
    <col min="6692" max="6692" customWidth="1" width="9.140625"/>
    <col min="6693" max="6693" customWidth="1" width="9.140625"/>
    <col min="6694" max="6694" customWidth="1" width="9.140625"/>
    <col min="6695" max="6695" customWidth="1" width="9.140625"/>
    <col min="6696" max="6696" customWidth="1" width="9.140625"/>
    <col min="6697" max="6697" customWidth="1" width="9.140625"/>
    <col min="6698" max="6698" customWidth="1" width="9.140625"/>
    <col min="6699" max="6699" customWidth="1" width="9.140625"/>
    <col min="6700" max="6700" customWidth="1" width="9.140625"/>
    <col min="6701" max="6701" customWidth="1" width="9.140625"/>
    <col min="6702" max="6702" customWidth="1" width="9.140625"/>
    <col min="6703" max="6703" customWidth="1" width="9.140625"/>
    <col min="6704" max="6704" customWidth="1" width="9.140625"/>
    <col min="6705" max="6705" customWidth="1" width="9.140625"/>
    <col min="6706" max="6706" customWidth="1" width="9.140625"/>
    <col min="6707" max="6707" customWidth="1" width="9.140625"/>
    <col min="6708" max="6708" customWidth="1" width="9.140625"/>
    <col min="6709" max="6709" customWidth="1" width="9.140625"/>
    <col min="6710" max="6710" customWidth="1" width="9.140625"/>
    <col min="6711" max="6711" customWidth="1" width="9.140625"/>
    <col min="6712" max="6712" customWidth="1" width="9.140625"/>
    <col min="6713" max="6713" customWidth="1" width="9.140625"/>
    <col min="6714" max="6714" customWidth="1" width="9.140625"/>
    <col min="6715" max="6715" customWidth="1" width="9.140625"/>
    <col min="6716" max="6716" customWidth="1" width="9.140625"/>
    <col min="6717" max="6717" customWidth="1" width="9.140625"/>
    <col min="6718" max="6718" customWidth="1" width="9.140625"/>
    <col min="6719" max="6719" customWidth="1" width="9.140625"/>
    <col min="6720" max="6720" customWidth="1" width="9.140625"/>
    <col min="6721" max="6721" customWidth="1" width="9.140625"/>
    <col min="6722" max="6722" customWidth="1" width="9.140625"/>
    <col min="6723" max="6723" customWidth="1" width="9.140625"/>
    <col min="6724" max="6724" customWidth="1" width="9.140625"/>
    <col min="6725" max="6725" customWidth="1" width="9.140625"/>
    <col min="6726" max="6726" customWidth="1" width="9.140625"/>
    <col min="6727" max="6727" customWidth="1" width="9.140625"/>
    <col min="6728" max="6728" customWidth="1" width="9.140625"/>
    <col min="6729" max="6729" customWidth="1" width="9.140625"/>
    <col min="6730" max="6730" customWidth="1" width="9.140625"/>
    <col min="6731" max="6731" customWidth="1" width="9.140625"/>
    <col min="6732" max="6732" customWidth="1" width="9.140625"/>
    <col min="6733" max="6733" customWidth="1" width="9.140625"/>
    <col min="6734" max="6734" customWidth="1" width="9.140625"/>
    <col min="6735" max="6735" customWidth="1" width="9.140625"/>
    <col min="6736" max="6736" customWidth="1" width="9.140625"/>
    <col min="6737" max="6737" customWidth="1" width="9.140625"/>
    <col min="6738" max="6738" customWidth="1" width="9.140625"/>
    <col min="6739" max="6739" customWidth="1" width="9.140625"/>
    <col min="6740" max="6740" customWidth="1" width="9.140625"/>
    <col min="6741" max="6741" customWidth="1" width="9.140625"/>
    <col min="6742" max="6742" customWidth="1" width="9.140625"/>
    <col min="6743" max="6743" customWidth="1" width="9.140625"/>
    <col min="6744" max="6744" customWidth="1" width="9.140625"/>
    <col min="6745" max="6745" customWidth="1" width="9.140625"/>
    <col min="6746" max="6746" customWidth="1" width="9.140625"/>
    <col min="6747" max="6747" customWidth="1" width="9.140625"/>
    <col min="6748" max="6748" customWidth="1" width="9.140625"/>
    <col min="6749" max="6749" customWidth="1" width="9.140625"/>
    <col min="6750" max="6750" customWidth="1" width="9.140625"/>
    <col min="6751" max="6751" customWidth="1" width="9.140625"/>
    <col min="6752" max="6752" customWidth="1" width="9.140625"/>
    <col min="6753" max="6753" customWidth="1" width="9.140625"/>
    <col min="6754" max="6754" customWidth="1" width="9.140625"/>
    <col min="6755" max="6755" customWidth="1" width="9.140625"/>
    <col min="6756" max="6756" customWidth="1" width="9.140625"/>
    <col min="6757" max="6757" customWidth="1" width="9.140625"/>
    <col min="6758" max="6758" customWidth="1" width="9.140625"/>
    <col min="6759" max="6759" customWidth="1" width="9.140625"/>
    <col min="6760" max="6760" customWidth="1" width="9.140625"/>
    <col min="6761" max="6761" customWidth="1" width="9.140625"/>
    <col min="6762" max="6762" customWidth="1" width="9.140625"/>
    <col min="6763" max="6763" customWidth="1" width="9.140625"/>
    <col min="6764" max="6764" customWidth="1" width="9.140625"/>
    <col min="6765" max="6765" customWidth="1" width="9.140625"/>
    <col min="6766" max="6766" customWidth="1" width="9.140625"/>
    <col min="6767" max="6767" customWidth="1" width="9.140625"/>
    <col min="6768" max="6768" customWidth="1" width="9.140625"/>
    <col min="6769" max="6769" customWidth="1" width="9.140625"/>
    <col min="6770" max="6770" customWidth="1" width="9.140625"/>
    <col min="6771" max="6771" customWidth="1" width="9.140625"/>
    <col min="6772" max="6772" customWidth="1" width="9.140625"/>
    <col min="6773" max="6773" customWidth="1" width="9.140625"/>
    <col min="6774" max="6774" customWidth="1" width="9.140625"/>
    <col min="6775" max="6775" customWidth="1" width="9.140625"/>
    <col min="6776" max="6776" customWidth="1" width="9.140625"/>
    <col min="6777" max="6777" customWidth="1" width="9.140625"/>
    <col min="6778" max="6778" customWidth="1" width="9.140625"/>
    <col min="6779" max="6779" customWidth="1" width="9.140625"/>
    <col min="6780" max="6780" customWidth="1" width="9.140625"/>
    <col min="6781" max="6781" customWidth="1" width="9.140625"/>
    <col min="6782" max="6782" customWidth="1" width="9.140625"/>
    <col min="6783" max="6783" customWidth="1" width="9.140625"/>
    <col min="6784" max="6784" customWidth="1" width="9.140625"/>
    <col min="6785" max="6785" customWidth="1" width="9.140625"/>
    <col min="6786" max="6786" customWidth="1" width="9.140625"/>
    <col min="6787" max="6787" customWidth="1" width="9.140625"/>
    <col min="6788" max="6788" customWidth="1" width="9.140625"/>
    <col min="6789" max="6789" customWidth="1" width="9.140625"/>
    <col min="6790" max="6790" customWidth="1" width="9.140625"/>
    <col min="6791" max="6791" customWidth="1" width="9.140625"/>
    <col min="6792" max="6792" customWidth="1" width="9.140625"/>
    <col min="6793" max="6793" customWidth="1" width="9.140625"/>
    <col min="6794" max="6794" customWidth="1" width="9.140625"/>
    <col min="6795" max="6795" customWidth="1" width="9.140625"/>
    <col min="6796" max="6796" customWidth="1" width="9.140625"/>
    <col min="6797" max="6797" customWidth="1" width="9.140625"/>
    <col min="6798" max="6798" customWidth="1" width="9.140625"/>
    <col min="6799" max="6799" customWidth="1" width="9.140625"/>
    <col min="6800" max="6800" customWidth="1" width="9.140625"/>
    <col min="6801" max="6801" customWidth="1" width="9.140625"/>
    <col min="6802" max="6802" customWidth="1" width="9.140625"/>
    <col min="6803" max="6803" customWidth="1" width="9.140625"/>
    <col min="6804" max="6804" customWidth="1" width="9.140625"/>
    <col min="6805" max="6805" customWidth="1" width="9.140625"/>
    <col min="6806" max="6806" customWidth="1" width="9.140625"/>
    <col min="6807" max="6807" customWidth="1" width="9.140625"/>
    <col min="6808" max="6808" customWidth="1" width="9.140625"/>
    <col min="6809" max="6809" customWidth="1" width="9.140625"/>
    <col min="6810" max="6810" customWidth="1" width="9.140625"/>
    <col min="6811" max="6811" customWidth="1" width="9.140625"/>
    <col min="6812" max="6812" customWidth="1" width="9.140625"/>
    <col min="6813" max="6813" customWidth="1" width="9.140625"/>
    <col min="6814" max="6814" customWidth="1" width="9.140625"/>
    <col min="6815" max="6815" customWidth="1" width="9.140625"/>
    <col min="6816" max="6816" customWidth="1" width="9.140625"/>
    <col min="6817" max="6817" customWidth="1" width="9.140625"/>
    <col min="6818" max="6818" customWidth="1" width="9.140625"/>
    <col min="6819" max="6819" customWidth="1" width="9.140625"/>
    <col min="6820" max="6820" customWidth="1" width="9.140625"/>
    <col min="6821" max="6821" customWidth="1" width="9.140625"/>
    <col min="6822" max="6822" customWidth="1" width="9.140625"/>
    <col min="6823" max="6823" customWidth="1" width="9.140625"/>
    <col min="6824" max="6824" customWidth="1" width="9.140625"/>
    <col min="6825" max="6825" customWidth="1" width="9.140625"/>
    <col min="6826" max="6826" customWidth="1" width="9.140625"/>
    <col min="6827" max="6827" customWidth="1" width="9.140625"/>
    <col min="6828" max="6828" customWidth="1" width="9.140625"/>
    <col min="6829" max="6829" customWidth="1" width="9.140625"/>
    <col min="6830" max="6830" customWidth="1" width="9.140625"/>
    <col min="6831" max="6831" customWidth="1" width="9.140625"/>
    <col min="6832" max="6832" customWidth="1" width="9.140625"/>
    <col min="6833" max="6833" customWidth="1" width="9.140625"/>
    <col min="6834" max="6834" customWidth="1" width="9.140625"/>
    <col min="6835" max="6835" customWidth="1" width="9.140625"/>
    <col min="6836" max="6836" customWidth="1" width="9.140625"/>
    <col min="6837" max="6837" customWidth="1" width="9.140625"/>
    <col min="6838" max="6838" customWidth="1" width="9.140625"/>
    <col min="6839" max="6839" customWidth="1" width="9.140625"/>
    <col min="6840" max="6840" customWidth="1" width="9.140625"/>
    <col min="6841" max="6841" customWidth="1" width="9.140625"/>
    <col min="6842" max="6842" customWidth="1" width="9.140625"/>
    <col min="6843" max="6843" customWidth="1" width="9.140625"/>
    <col min="6844" max="6844" customWidth="1" width="9.140625"/>
    <col min="6845" max="6845" customWidth="1" width="9.140625"/>
    <col min="6846" max="6846" customWidth="1" width="9.140625"/>
    <col min="6847" max="6847" customWidth="1" width="9.140625"/>
    <col min="6848" max="6848" customWidth="1" width="9.140625"/>
    <col min="6849" max="6849" customWidth="1" width="9.140625"/>
    <col min="6850" max="6850" customWidth="1" width="9.140625"/>
    <col min="6851" max="6851" customWidth="1" width="9.140625"/>
    <col min="6852" max="6852" customWidth="1" width="9.140625"/>
    <col min="6853" max="6853" customWidth="1" width="9.140625"/>
    <col min="6854" max="6854" customWidth="1" width="9.140625"/>
    <col min="6855" max="6855" customWidth="1" width="9.140625"/>
    <col min="6856" max="6856" customWidth="1" width="9.140625"/>
    <col min="6857" max="6857" customWidth="1" width="9.140625"/>
    <col min="6858" max="6858" customWidth="1" width="9.140625"/>
    <col min="6859" max="6859" customWidth="1" width="9.140625"/>
    <col min="6860" max="6860" customWidth="1" width="9.140625"/>
    <col min="6861" max="6861" customWidth="1" width="9.140625"/>
    <col min="6862" max="6862" customWidth="1" width="9.140625"/>
    <col min="6863" max="6863" customWidth="1" width="9.140625"/>
    <col min="6864" max="6864" customWidth="1" width="9.140625"/>
    <col min="6865" max="6865" customWidth="1" width="9.140625"/>
    <col min="6866" max="6866" customWidth="1" width="9.140625"/>
    <col min="6867" max="6867" customWidth="1" width="9.140625"/>
    <col min="6868" max="6868" customWidth="1" width="9.140625"/>
    <col min="6869" max="6869" customWidth="1" width="9.140625"/>
    <col min="6870" max="6870" customWidth="1" width="9.140625"/>
    <col min="6871" max="6871" customWidth="1" width="9.140625"/>
    <col min="6872" max="6872" customWidth="1" width="9.140625"/>
    <col min="6873" max="6873" customWidth="1" width="9.140625"/>
    <col min="6874" max="6874" customWidth="1" width="9.140625"/>
    <col min="6875" max="6875" customWidth="1" width="9.140625"/>
    <col min="6876" max="6876" customWidth="1" width="9.140625"/>
    <col min="6877" max="6877" customWidth="1" width="9.140625"/>
    <col min="6878" max="6878" customWidth="1" width="9.140625"/>
    <col min="6879" max="6879" customWidth="1" width="9.140625"/>
    <col min="6880" max="6880" customWidth="1" width="9.140625"/>
    <col min="6881" max="6881" customWidth="1" width="9.140625"/>
    <col min="6882" max="6882" customWidth="1" width="9.140625"/>
    <col min="6883" max="6883" customWidth="1" width="9.140625"/>
    <col min="6884" max="6884" customWidth="1" width="9.140625"/>
    <col min="6885" max="6885" customWidth="1" width="9.140625"/>
    <col min="6886" max="6886" customWidth="1" width="9.140625"/>
    <col min="6887" max="6887" customWidth="1" width="9.140625"/>
    <col min="6888" max="6888" customWidth="1" width="9.140625"/>
    <col min="6889" max="6889" customWidth="1" width="9.140625"/>
    <col min="6890" max="6890" customWidth="1" width="9.140625"/>
    <col min="6891" max="6891" customWidth="1" width="9.140625"/>
    <col min="6892" max="6892" customWidth="1" width="9.140625"/>
    <col min="6893" max="6893" customWidth="1" width="9.140625"/>
    <col min="6894" max="6894" customWidth="1" width="9.140625"/>
    <col min="6895" max="6895" customWidth="1" width="9.140625"/>
    <col min="6896" max="6896" customWidth="1" width="9.140625"/>
    <col min="6897" max="6897" customWidth="1" width="9.140625"/>
    <col min="6898" max="6898" customWidth="1" width="9.140625"/>
    <col min="6899" max="6899" customWidth="1" width="9.140625"/>
    <col min="6900" max="6900" customWidth="1" width="9.140625"/>
    <col min="6901" max="6901" customWidth="1" width="9.140625"/>
    <col min="6902" max="6902" customWidth="1" width="9.140625"/>
    <col min="6903" max="6903" customWidth="1" width="9.140625"/>
    <col min="6904" max="6904" customWidth="1" width="9.140625"/>
    <col min="6905" max="6905" customWidth="1" width="9.140625"/>
    <col min="6906" max="6906" customWidth="1" width="9.140625"/>
    <col min="6907" max="6907" customWidth="1" width="9.140625"/>
    <col min="6908" max="6908" customWidth="1" width="9.140625"/>
    <col min="6909" max="6909" customWidth="1" width="9.140625"/>
    <col min="6910" max="6910" customWidth="1" width="9.140625"/>
    <col min="6911" max="6911" customWidth="1" width="9.140625"/>
    <col min="6912" max="6912" customWidth="1" width="9.140625"/>
    <col min="6913" max="6913" customWidth="1" width="9.140625"/>
    <col min="6914" max="6914" customWidth="1" width="9.140625"/>
    <col min="6915" max="6915" customWidth="1" width="9.140625"/>
    <col min="6916" max="6916" customWidth="1" width="9.140625"/>
    <col min="6917" max="6917" customWidth="1" width="9.140625"/>
    <col min="6918" max="6918" customWidth="1" width="9.140625"/>
    <col min="6919" max="6919" customWidth="1" width="9.140625"/>
    <col min="6920" max="6920" customWidth="1" width="9.140625"/>
    <col min="6921" max="6921" customWidth="1" width="9.140625"/>
    <col min="6922" max="6922" customWidth="1" width="9.140625"/>
    <col min="6923" max="6923" customWidth="1" width="9.140625"/>
    <col min="6924" max="6924" customWidth="1" width="9.140625"/>
    <col min="6925" max="6925" customWidth="1" width="9.140625"/>
    <col min="6926" max="6926" customWidth="1" width="9.140625"/>
    <col min="6927" max="6927" customWidth="1" width="9.140625"/>
    <col min="6928" max="6928" customWidth="1" width="9.140625"/>
    <col min="6929" max="6929" customWidth="1" width="9.140625"/>
    <col min="6930" max="6930" customWidth="1" width="9.140625"/>
    <col min="6931" max="6931" customWidth="1" width="9.140625"/>
    <col min="6932" max="6932" customWidth="1" width="9.140625"/>
    <col min="6933" max="6933" customWidth="1" width="9.140625"/>
    <col min="6934" max="6934" customWidth="1" width="9.140625"/>
    <col min="6935" max="6935" customWidth="1" width="9.140625"/>
    <col min="6936" max="6936" customWidth="1" width="9.140625"/>
    <col min="6937" max="6937" customWidth="1" width="9.140625"/>
    <col min="6938" max="6938" customWidth="1" width="9.140625"/>
    <col min="6939" max="6939" customWidth="1" width="9.140625"/>
    <col min="6940" max="6940" customWidth="1" width="9.140625"/>
    <col min="6941" max="6941" customWidth="1" width="9.140625"/>
    <col min="6942" max="6942" customWidth="1" width="9.140625"/>
    <col min="6943" max="6943" customWidth="1" width="9.140625"/>
    <col min="6944" max="6944" customWidth="1" width="9.140625"/>
    <col min="6945" max="6945" customWidth="1" width="9.140625"/>
    <col min="6946" max="6946" customWidth="1" width="9.140625"/>
    <col min="6947" max="6947" customWidth="1" width="9.140625"/>
    <col min="6948" max="6948" customWidth="1" width="9.140625"/>
    <col min="6949" max="6949" customWidth="1" width="9.140625"/>
    <col min="6950" max="6950" customWidth="1" width="9.140625"/>
    <col min="6951" max="6951" customWidth="1" width="9.140625"/>
    <col min="6952" max="6952" customWidth="1" width="9.140625"/>
    <col min="6953" max="6953" customWidth="1" width="9.140625"/>
    <col min="6954" max="6954" customWidth="1" width="9.140625"/>
    <col min="6955" max="6955" customWidth="1" width="9.140625"/>
    <col min="6956" max="6956" customWidth="1" width="9.140625"/>
    <col min="6957" max="6957" customWidth="1" width="9.140625"/>
    <col min="6958" max="6958" customWidth="1" width="9.140625"/>
    <col min="6959" max="6959" customWidth="1" width="9.140625"/>
    <col min="6960" max="6960" customWidth="1" width="9.140625"/>
    <col min="6961" max="6961" customWidth="1" width="9.140625"/>
    <col min="6962" max="6962" customWidth="1" width="9.140625"/>
    <col min="6963" max="6963" customWidth="1" width="9.140625"/>
    <col min="6964" max="6964" customWidth="1" width="9.140625"/>
    <col min="6965" max="6965" customWidth="1" width="9.140625"/>
    <col min="6966" max="6966" customWidth="1" width="9.140625"/>
    <col min="6967" max="6967" customWidth="1" width="9.140625"/>
    <col min="6968" max="6968" customWidth="1" width="9.140625"/>
    <col min="6969" max="6969" customWidth="1" width="9.140625"/>
    <col min="6970" max="6970" customWidth="1" width="9.140625"/>
    <col min="6971" max="6971" customWidth="1" width="9.140625"/>
    <col min="6972" max="6972" customWidth="1" width="9.140625"/>
    <col min="6973" max="6973" customWidth="1" width="9.140625"/>
    <col min="6974" max="6974" customWidth="1" width="9.140625"/>
    <col min="6975" max="6975" customWidth="1" width="9.140625"/>
    <col min="6976" max="6976" customWidth="1" width="9.140625"/>
    <col min="6977" max="6977" customWidth="1" width="9.140625"/>
    <col min="6978" max="6978" customWidth="1" width="9.140625"/>
    <col min="6979" max="6979" customWidth="1" width="9.140625"/>
    <col min="6980" max="6980" customWidth="1" width="9.140625"/>
    <col min="6981" max="6981" customWidth="1" width="9.140625"/>
    <col min="6982" max="6982" customWidth="1" width="9.140625"/>
    <col min="6983" max="6983" customWidth="1" width="9.140625"/>
    <col min="6984" max="6984" customWidth="1" width="9.140625"/>
    <col min="6985" max="6985" customWidth="1" width="9.140625"/>
    <col min="6986" max="6986" customWidth="1" width="9.140625"/>
    <col min="6987" max="6987" customWidth="1" width="9.140625"/>
    <col min="6988" max="6988" customWidth="1" width="9.140625"/>
    <col min="6989" max="6989" customWidth="1" width="9.140625"/>
    <col min="6990" max="6990" customWidth="1" width="9.140625"/>
    <col min="6991" max="6991" customWidth="1" width="9.140625"/>
    <col min="6992" max="6992" customWidth="1" width="9.140625"/>
    <col min="6993" max="6993" customWidth="1" width="9.140625"/>
    <col min="6994" max="6994" customWidth="1" width="9.140625"/>
    <col min="6995" max="6995" customWidth="1" width="9.140625"/>
    <col min="6996" max="6996" customWidth="1" width="9.140625"/>
    <col min="6997" max="6997" customWidth="1" width="9.140625"/>
    <col min="6998" max="6998" customWidth="1" width="9.140625"/>
    <col min="6999" max="6999" customWidth="1" width="9.140625"/>
    <col min="7000" max="7000" customWidth="1" width="9.140625"/>
    <col min="7001" max="7001" customWidth="1" width="9.140625"/>
    <col min="7002" max="7002" customWidth="1" width="9.140625"/>
    <col min="7003" max="7003" customWidth="1" width="9.140625"/>
    <col min="7004" max="7004" customWidth="1" width="9.140625"/>
    <col min="7005" max="7005" customWidth="1" width="9.140625"/>
    <col min="7006" max="7006" customWidth="1" width="9.140625"/>
    <col min="7007" max="7007" customWidth="1" width="9.140625"/>
    <col min="7008" max="7008" customWidth="1" width="9.140625"/>
    <col min="7009" max="7009" customWidth="1" width="9.140625"/>
    <col min="7010" max="7010" customWidth="1" width="9.140625"/>
    <col min="7011" max="7011" customWidth="1" width="9.140625"/>
    <col min="7012" max="7012" customWidth="1" width="9.140625"/>
    <col min="7013" max="7013" customWidth="1" width="9.140625"/>
    <col min="7014" max="7014" customWidth="1" width="9.140625"/>
    <col min="7015" max="7015" customWidth="1" width="9.140625"/>
    <col min="7016" max="7016" customWidth="1" width="9.140625"/>
    <col min="7017" max="7017" customWidth="1" width="9.140625"/>
    <col min="7018" max="7018" customWidth="1" width="9.140625"/>
    <col min="7019" max="7019" customWidth="1" width="9.140625"/>
    <col min="7020" max="7020" customWidth="1" width="9.140625"/>
    <col min="7021" max="7021" customWidth="1" width="9.140625"/>
    <col min="7022" max="7022" customWidth="1" width="9.140625"/>
    <col min="7023" max="7023" customWidth="1" width="9.140625"/>
    <col min="7024" max="7024" customWidth="1" width="9.140625"/>
    <col min="7025" max="7025" customWidth="1" width="9.140625"/>
    <col min="7026" max="7026" customWidth="1" width="9.140625"/>
    <col min="7027" max="7027" customWidth="1" width="9.140625"/>
    <col min="7028" max="7028" customWidth="1" width="9.140625"/>
    <col min="7029" max="7029" customWidth="1" width="9.140625"/>
    <col min="7030" max="7030" customWidth="1" width="9.140625"/>
    <col min="7031" max="7031" customWidth="1" width="9.140625"/>
    <col min="7032" max="7032" customWidth="1" width="9.140625"/>
    <col min="7033" max="7033" customWidth="1" width="9.140625"/>
    <col min="7034" max="7034" customWidth="1" width="9.140625"/>
    <col min="7035" max="7035" customWidth="1" width="9.140625"/>
    <col min="7036" max="7036" customWidth="1" width="9.140625"/>
    <col min="7037" max="7037" customWidth="1" width="9.140625"/>
    <col min="7038" max="7038" customWidth="1" width="9.140625"/>
    <col min="7039" max="7039" customWidth="1" width="9.140625"/>
    <col min="7040" max="7040" customWidth="1" width="9.140625"/>
    <col min="7041" max="7041" customWidth="1" width="9.140625"/>
    <col min="7042" max="7042" customWidth="1" width="9.140625"/>
    <col min="7043" max="7043" customWidth="1" width="9.140625"/>
    <col min="7044" max="7044" customWidth="1" width="9.140625"/>
    <col min="7045" max="7045" customWidth="1" width="9.140625"/>
    <col min="7046" max="7046" customWidth="1" width="9.140625"/>
    <col min="7047" max="7047" customWidth="1" width="9.140625"/>
    <col min="7048" max="7048" customWidth="1" width="9.140625"/>
    <col min="7049" max="7049" customWidth="1" width="9.140625"/>
    <col min="7050" max="7050" customWidth="1" width="9.140625"/>
    <col min="7051" max="7051" customWidth="1" width="9.140625"/>
    <col min="7052" max="7052" customWidth="1" width="9.140625"/>
    <col min="7053" max="7053" customWidth="1" width="9.140625"/>
    <col min="7054" max="7054" customWidth="1" width="9.140625"/>
    <col min="7055" max="7055" customWidth="1" width="9.140625"/>
    <col min="7056" max="7056" customWidth="1" width="9.140625"/>
    <col min="7057" max="7057" customWidth="1" width="9.140625"/>
    <col min="7058" max="7058" customWidth="1" width="9.140625"/>
    <col min="7059" max="7059" customWidth="1" width="9.140625"/>
    <col min="7060" max="7060" customWidth="1" width="9.140625"/>
    <col min="7061" max="7061" customWidth="1" width="9.140625"/>
    <col min="7062" max="7062" customWidth="1" width="9.140625"/>
    <col min="7063" max="7063" customWidth="1" width="9.140625"/>
    <col min="7064" max="7064" customWidth="1" width="9.140625"/>
    <col min="7065" max="7065" customWidth="1" width="9.140625"/>
    <col min="7066" max="7066" customWidth="1" width="9.140625"/>
    <col min="7067" max="7067" customWidth="1" width="9.140625"/>
    <col min="7068" max="7068" customWidth="1" width="9.140625"/>
    <col min="7069" max="7069" customWidth="1" width="9.140625"/>
    <col min="7070" max="7070" customWidth="1" width="9.140625"/>
    <col min="7071" max="7071" customWidth="1" width="9.140625"/>
    <col min="7072" max="7072" customWidth="1" width="9.140625"/>
    <col min="7073" max="7073" customWidth="1" width="9.140625"/>
    <col min="7074" max="7074" customWidth="1" width="9.140625"/>
    <col min="7075" max="7075" customWidth="1" width="9.140625"/>
    <col min="7076" max="7076" customWidth="1" width="9.140625"/>
    <col min="7077" max="7077" customWidth="1" width="9.140625"/>
    <col min="7078" max="7078" customWidth="1" width="9.140625"/>
    <col min="7079" max="7079" customWidth="1" width="9.140625"/>
    <col min="7080" max="7080" customWidth="1" width="9.140625"/>
    <col min="7081" max="7081" customWidth="1" width="9.140625"/>
    <col min="7082" max="7082" customWidth="1" width="9.140625"/>
    <col min="7083" max="7083" customWidth="1" width="9.140625"/>
    <col min="7084" max="7084" customWidth="1" width="9.140625"/>
    <col min="7085" max="7085" customWidth="1" width="9.140625"/>
    <col min="7086" max="7086" customWidth="1" width="9.140625"/>
    <col min="7087" max="7087" customWidth="1" width="9.140625"/>
    <col min="7088" max="7088" customWidth="1" width="9.140625"/>
    <col min="7089" max="7089" customWidth="1" width="9.140625"/>
    <col min="7090" max="7090" customWidth="1" width="9.140625"/>
    <col min="7091" max="7091" customWidth="1" width="9.140625"/>
    <col min="7092" max="7092" customWidth="1" width="9.140625"/>
    <col min="7093" max="7093" customWidth="1" width="9.140625"/>
    <col min="7094" max="7094" customWidth="1" width="9.140625"/>
    <col min="7095" max="7095" customWidth="1" width="9.140625"/>
    <col min="7096" max="7096" customWidth="1" width="9.140625"/>
    <col min="7097" max="7097" customWidth="1" width="9.140625"/>
    <col min="7098" max="7098" customWidth="1" width="9.140625"/>
    <col min="7099" max="7099" customWidth="1" width="9.140625"/>
    <col min="7100" max="7100" customWidth="1" width="9.140625"/>
    <col min="7101" max="7101" customWidth="1" width="9.140625"/>
    <col min="7102" max="7102" customWidth="1" width="9.140625"/>
    <col min="7103" max="7103" customWidth="1" width="9.140625"/>
    <col min="7104" max="7104" customWidth="1" width="9.140625"/>
    <col min="7105" max="7105" customWidth="1" width="9.140625"/>
    <col min="7106" max="7106" customWidth="1" width="9.140625"/>
    <col min="7107" max="7107" customWidth="1" width="9.140625"/>
    <col min="7108" max="7108" customWidth="1" width="9.140625"/>
    <col min="7109" max="7109" customWidth="1" width="9.140625"/>
    <col min="7110" max="7110" customWidth="1" width="9.140625"/>
    <col min="7111" max="7111" customWidth="1" width="9.140625"/>
    <col min="7112" max="7112" customWidth="1" width="9.140625"/>
    <col min="7113" max="7113" customWidth="1" width="9.140625"/>
    <col min="7114" max="7114" customWidth="1" width="9.140625"/>
    <col min="7115" max="7115" customWidth="1" width="9.140625"/>
    <col min="7116" max="7116" customWidth="1" width="9.140625"/>
    <col min="7117" max="7117" customWidth="1" width="9.140625"/>
    <col min="7118" max="7118" customWidth="1" width="9.140625"/>
    <col min="7119" max="7119" customWidth="1" width="9.140625"/>
    <col min="7120" max="7120" customWidth="1" width="9.140625"/>
    <col min="7121" max="7121" customWidth="1" width="9.140625"/>
    <col min="7122" max="7122" customWidth="1" width="9.140625"/>
    <col min="7123" max="7123" customWidth="1" width="9.140625"/>
    <col min="7124" max="7124" customWidth="1" width="9.140625"/>
    <col min="7125" max="7125" customWidth="1" width="9.140625"/>
    <col min="7126" max="7126" customWidth="1" width="9.140625"/>
    <col min="7127" max="7127" customWidth="1" width="9.140625"/>
    <col min="7128" max="7128" customWidth="1" width="9.140625"/>
    <col min="7129" max="7129" customWidth="1" width="9.140625"/>
    <col min="7130" max="7130" customWidth="1" width="9.140625"/>
    <col min="7131" max="7131" customWidth="1" width="9.140625"/>
    <col min="7132" max="7132" customWidth="1" width="9.140625"/>
    <col min="7133" max="7133" customWidth="1" width="9.140625"/>
    <col min="7134" max="7134" customWidth="1" width="9.140625"/>
    <col min="7135" max="7135" customWidth="1" width="9.140625"/>
    <col min="7136" max="7136" customWidth="1" width="9.140625"/>
    <col min="7137" max="7137" customWidth="1" width="9.140625"/>
    <col min="7138" max="7138" customWidth="1" width="9.140625"/>
    <col min="7139" max="7139" customWidth="1" width="9.140625"/>
    <col min="7140" max="7140" customWidth="1" width="9.140625"/>
    <col min="7141" max="7141" customWidth="1" width="9.140625"/>
    <col min="7142" max="7142" customWidth="1" width="9.140625"/>
    <col min="7143" max="7143" customWidth="1" width="9.140625"/>
    <col min="7144" max="7144" customWidth="1" width="9.140625"/>
    <col min="7145" max="7145" customWidth="1" width="9.140625"/>
    <col min="7146" max="7146" customWidth="1" width="9.140625"/>
    <col min="7147" max="7147" customWidth="1" width="9.140625"/>
    <col min="7148" max="7148" customWidth="1" width="9.140625"/>
    <col min="7149" max="7149" customWidth="1" width="9.140625"/>
    <col min="7150" max="7150" customWidth="1" width="9.140625"/>
    <col min="7151" max="7151" customWidth="1" width="9.140625"/>
    <col min="7152" max="7152" customWidth="1" width="9.140625"/>
    <col min="7153" max="7153" customWidth="1" width="9.140625"/>
    <col min="7154" max="7154" customWidth="1" width="9.140625"/>
    <col min="7155" max="7155" customWidth="1" width="9.140625"/>
    <col min="7156" max="7156" customWidth="1" width="9.140625"/>
    <col min="7157" max="7157" customWidth="1" width="9.140625"/>
    <col min="7158" max="7158" customWidth="1" width="9.140625"/>
    <col min="7159" max="7159" customWidth="1" width="9.140625"/>
    <col min="7160" max="7160" customWidth="1" width="9.140625"/>
    <col min="7161" max="7161" customWidth="1" width="9.140625"/>
    <col min="7162" max="7162" customWidth="1" width="9.140625"/>
    <col min="7163" max="7163" customWidth="1" width="9.140625"/>
    <col min="7164" max="7164" customWidth="1" width="9.140625"/>
    <col min="7165" max="7165" customWidth="1" width="9.140625"/>
    <col min="7166" max="7166" customWidth="1" width="9.140625"/>
    <col min="7167" max="7167" customWidth="1" width="9.140625"/>
    <col min="7168" max="7168" customWidth="1" width="9.140625"/>
    <col min="7169" max="7169" customWidth="1" width="9.140625"/>
    <col min="7170" max="7170" customWidth="1" width="9.140625"/>
    <col min="7171" max="7171" customWidth="1" width="9.140625"/>
    <col min="7172" max="7172" customWidth="1" width="9.140625"/>
    <col min="7173" max="7173" customWidth="1" width="9.140625"/>
    <col min="7174" max="7174" customWidth="1" width="9.140625"/>
    <col min="7175" max="7175" customWidth="1" width="9.140625"/>
    <col min="7176" max="7176" customWidth="1" width="9.140625"/>
    <col min="7177" max="7177" customWidth="1" width="9.140625"/>
    <col min="7178" max="7178" customWidth="1" width="9.140625"/>
    <col min="7179" max="7179" customWidth="1" width="9.140625"/>
    <col min="7180" max="7180" customWidth="1" width="9.140625"/>
    <col min="7181" max="7181" customWidth="1" width="9.140625"/>
    <col min="7182" max="7182" customWidth="1" width="9.140625"/>
    <col min="7183" max="7183" customWidth="1" width="9.140625"/>
    <col min="7184" max="7184" customWidth="1" width="9.140625"/>
    <col min="7185" max="7185" customWidth="1" width="9.140625"/>
    <col min="7186" max="7186" customWidth="1" width="9.140625"/>
    <col min="7187" max="7187" customWidth="1" width="9.140625"/>
    <col min="7188" max="7188" customWidth="1" width="9.140625"/>
    <col min="7189" max="7189" customWidth="1" width="9.140625"/>
    <col min="7190" max="7190" customWidth="1" width="9.140625"/>
    <col min="7191" max="7191" customWidth="1" width="9.140625"/>
    <col min="7192" max="7192" customWidth="1" width="9.140625"/>
    <col min="7193" max="7193" customWidth="1" width="9.140625"/>
    <col min="7194" max="7194" customWidth="1" width="9.140625"/>
    <col min="7195" max="7195" customWidth="1" width="9.140625"/>
    <col min="7196" max="7196" customWidth="1" width="9.140625"/>
    <col min="7197" max="7197" customWidth="1" width="9.140625"/>
    <col min="7198" max="7198" customWidth="1" width="9.140625"/>
    <col min="7199" max="7199" customWidth="1" width="9.140625"/>
    <col min="7200" max="7200" customWidth="1" width="9.140625"/>
    <col min="7201" max="7201" customWidth="1" width="9.140625"/>
    <col min="7202" max="7202" customWidth="1" width="9.140625"/>
    <col min="7203" max="7203" customWidth="1" width="9.140625"/>
    <col min="7204" max="7204" customWidth="1" width="9.140625"/>
    <col min="7205" max="7205" customWidth="1" width="9.140625"/>
    <col min="7206" max="7206" customWidth="1" width="9.140625"/>
    <col min="7207" max="7207" customWidth="1" width="9.140625"/>
    <col min="7208" max="7208" customWidth="1" width="9.140625"/>
    <col min="7209" max="7209" customWidth="1" width="9.140625"/>
    <col min="7210" max="7210" customWidth="1" width="9.140625"/>
    <col min="7211" max="7211" customWidth="1" width="9.140625"/>
    <col min="7212" max="7212" customWidth="1" width="9.140625"/>
    <col min="7213" max="7213" customWidth="1" width="9.140625"/>
    <col min="7214" max="7214" customWidth="1" width="9.140625"/>
    <col min="7215" max="7215" customWidth="1" width="9.140625"/>
    <col min="7216" max="7216" customWidth="1" width="9.140625"/>
    <col min="7217" max="7217" customWidth="1" width="9.140625"/>
    <col min="7218" max="7218" customWidth="1" width="9.140625"/>
    <col min="7219" max="7219" customWidth="1" width="9.140625"/>
    <col min="7220" max="7220" customWidth="1" width="9.140625"/>
    <col min="7221" max="7221" customWidth="1" width="9.140625"/>
    <col min="7222" max="7222" customWidth="1" width="9.140625"/>
    <col min="7223" max="7223" customWidth="1" width="9.140625"/>
    <col min="7224" max="7224" customWidth="1" width="9.140625"/>
    <col min="7225" max="7225" customWidth="1" width="9.140625"/>
    <col min="7226" max="7226" customWidth="1" width="9.140625"/>
    <col min="7227" max="7227" customWidth="1" width="9.140625"/>
    <col min="7228" max="7228" customWidth="1" width="9.140625"/>
    <col min="7229" max="7229" customWidth="1" width="9.140625"/>
    <col min="7230" max="7230" customWidth="1" width="9.140625"/>
    <col min="7231" max="7231" customWidth="1" width="9.140625"/>
    <col min="7232" max="7232" customWidth="1" width="9.140625"/>
    <col min="7233" max="7233" customWidth="1" width="9.140625"/>
    <col min="7234" max="7234" customWidth="1" width="9.140625"/>
    <col min="7235" max="7235" customWidth="1" width="9.140625"/>
    <col min="7236" max="7236" customWidth="1" width="9.140625"/>
    <col min="7237" max="7237" customWidth="1" width="9.140625"/>
    <col min="7238" max="7238" customWidth="1" width="9.140625"/>
    <col min="7239" max="7239" customWidth="1" width="9.140625"/>
    <col min="7240" max="7240" customWidth="1" width="9.140625"/>
    <col min="7241" max="7241" customWidth="1" width="9.140625"/>
    <col min="7242" max="7242" customWidth="1" width="9.140625"/>
    <col min="7243" max="7243" customWidth="1" width="9.140625"/>
    <col min="7244" max="7244" customWidth="1" width="9.140625"/>
    <col min="7245" max="7245" customWidth="1" width="9.140625"/>
    <col min="7246" max="7246" customWidth="1" width="9.140625"/>
    <col min="7247" max="7247" customWidth="1" width="9.140625"/>
    <col min="7248" max="7248" customWidth="1" width="9.140625"/>
    <col min="7249" max="7249" customWidth="1" width="9.140625"/>
    <col min="7250" max="7250" customWidth="1" width="9.140625"/>
    <col min="7251" max="7251" customWidth="1" width="9.140625"/>
    <col min="7252" max="7252" customWidth="1" width="9.140625"/>
    <col min="7253" max="7253" customWidth="1" width="9.140625"/>
    <col min="7254" max="7254" customWidth="1" width="9.140625"/>
    <col min="7255" max="7255" customWidth="1" width="9.140625"/>
    <col min="7256" max="7256" customWidth="1" width="9.140625"/>
    <col min="7257" max="7257" customWidth="1" width="9.140625"/>
    <col min="7258" max="7258" customWidth="1" width="9.140625"/>
    <col min="7259" max="7259" customWidth="1" width="9.140625"/>
    <col min="7260" max="7260" customWidth="1" width="9.140625"/>
    <col min="7261" max="7261" customWidth="1" width="9.140625"/>
    <col min="7262" max="7262" customWidth="1" width="9.140625"/>
    <col min="7263" max="7263" customWidth="1" width="9.140625"/>
    <col min="7264" max="7264" customWidth="1" width="9.140625"/>
    <col min="7265" max="7265" customWidth="1" width="9.140625"/>
    <col min="7266" max="7266" customWidth="1" width="9.140625"/>
    <col min="7267" max="7267" customWidth="1" width="9.140625"/>
    <col min="7268" max="7268" customWidth="1" width="9.140625"/>
    <col min="7269" max="7269" customWidth="1" width="9.140625"/>
    <col min="7270" max="7270" customWidth="1" width="9.140625"/>
    <col min="7271" max="7271" customWidth="1" width="9.140625"/>
    <col min="7272" max="7272" customWidth="1" width="9.140625"/>
    <col min="7273" max="7273" customWidth="1" width="9.140625"/>
    <col min="7274" max="7274" customWidth="1" width="9.140625"/>
    <col min="7275" max="7275" customWidth="1" width="9.140625"/>
    <col min="7276" max="7276" customWidth="1" width="9.140625"/>
    <col min="7277" max="7277" customWidth="1" width="9.140625"/>
    <col min="7278" max="7278" customWidth="1" width="9.140625"/>
    <col min="7279" max="7279" customWidth="1" width="9.140625"/>
    <col min="7280" max="7280" customWidth="1" width="9.140625"/>
    <col min="7281" max="7281" customWidth="1" width="9.140625"/>
    <col min="7282" max="7282" customWidth="1" width="9.140625"/>
    <col min="7283" max="7283" customWidth="1" width="9.140625"/>
    <col min="7284" max="7284" customWidth="1" width="9.140625"/>
    <col min="7285" max="7285" customWidth="1" width="9.140625"/>
    <col min="7286" max="7286" customWidth="1" width="9.140625"/>
    <col min="7287" max="7287" customWidth="1" width="9.140625"/>
    <col min="7288" max="7288" customWidth="1" width="9.140625"/>
    <col min="7289" max="7289" customWidth="1" width="9.140625"/>
    <col min="7290" max="7290" customWidth="1" width="9.140625"/>
    <col min="7291" max="7291" customWidth="1" width="9.140625"/>
    <col min="7292" max="7292" customWidth="1" width="9.140625"/>
    <col min="7293" max="7293" customWidth="1" width="9.140625"/>
    <col min="7294" max="7294" customWidth="1" width="9.140625"/>
    <col min="7295" max="7295" customWidth="1" width="9.140625"/>
    <col min="7296" max="7296" customWidth="1" width="9.140625"/>
    <col min="7297" max="7297" customWidth="1" width="9.140625"/>
    <col min="7298" max="7298" customWidth="1" width="9.140625"/>
    <col min="7299" max="7299" customWidth="1" width="9.140625"/>
    <col min="7300" max="7300" customWidth="1" width="9.140625"/>
    <col min="7301" max="7301" customWidth="1" width="9.140625"/>
    <col min="7302" max="7302" customWidth="1" width="9.140625"/>
    <col min="7303" max="7303" customWidth="1" width="9.140625"/>
    <col min="7304" max="7304" customWidth="1" width="9.140625"/>
    <col min="7305" max="7305" customWidth="1" width="9.140625"/>
    <col min="7306" max="7306" customWidth="1" width="9.140625"/>
    <col min="7307" max="7307" customWidth="1" width="9.140625"/>
    <col min="7308" max="7308" customWidth="1" width="9.140625"/>
    <col min="7309" max="7309" customWidth="1" width="9.140625"/>
    <col min="7310" max="7310" customWidth="1" width="9.140625"/>
    <col min="7311" max="7311" customWidth="1" width="9.140625"/>
    <col min="7312" max="7312" customWidth="1" width="9.140625"/>
    <col min="7313" max="7313" customWidth="1" width="9.140625"/>
    <col min="7314" max="7314" customWidth="1" width="9.140625"/>
    <col min="7315" max="7315" customWidth="1" width="9.140625"/>
    <col min="7316" max="7316" customWidth="1" width="9.140625"/>
    <col min="7317" max="7317" customWidth="1" width="9.140625"/>
    <col min="7318" max="7318" customWidth="1" width="9.140625"/>
    <col min="7319" max="7319" customWidth="1" width="9.140625"/>
    <col min="7320" max="7320" customWidth="1" width="9.140625"/>
    <col min="7321" max="7321" customWidth="1" width="9.140625"/>
    <col min="7322" max="7322" customWidth="1" width="9.140625"/>
    <col min="7323" max="7323" customWidth="1" width="9.140625"/>
    <col min="7324" max="7324" customWidth="1" width="9.140625"/>
    <col min="7325" max="7325" customWidth="1" width="9.140625"/>
    <col min="7326" max="7326" customWidth="1" width="9.140625"/>
    <col min="7327" max="7327" customWidth="1" width="9.140625"/>
    <col min="7328" max="7328" customWidth="1" width="9.140625"/>
    <col min="7329" max="7329" customWidth="1" width="9.140625"/>
    <col min="7330" max="7330" customWidth="1" width="9.140625"/>
    <col min="7331" max="7331" customWidth="1" width="9.140625"/>
    <col min="7332" max="7332" customWidth="1" width="9.140625"/>
    <col min="7333" max="7333" customWidth="1" width="9.140625"/>
    <col min="7334" max="7334" customWidth="1" width="9.140625"/>
    <col min="7335" max="7335" customWidth="1" width="9.140625"/>
    <col min="7336" max="7336" customWidth="1" width="9.140625"/>
    <col min="7337" max="7337" customWidth="1" width="9.140625"/>
    <col min="7338" max="7338" customWidth="1" width="9.140625"/>
    <col min="7339" max="7339" customWidth="1" width="9.140625"/>
    <col min="7340" max="7340" customWidth="1" width="9.140625"/>
    <col min="7341" max="7341" customWidth="1" width="9.140625"/>
    <col min="7342" max="7342" customWidth="1" width="9.140625"/>
    <col min="7343" max="7343" customWidth="1" width="9.140625"/>
    <col min="7344" max="7344" customWidth="1" width="9.140625"/>
    <col min="7345" max="7345" customWidth="1" width="9.140625"/>
    <col min="7346" max="7346" customWidth="1" width="9.140625"/>
    <col min="7347" max="7347" customWidth="1" width="9.140625"/>
    <col min="7348" max="7348" customWidth="1" width="9.140625"/>
    <col min="7349" max="7349" customWidth="1" width="9.140625"/>
    <col min="7350" max="7350" customWidth="1" width="9.140625"/>
    <col min="7351" max="7351" customWidth="1" width="9.140625"/>
    <col min="7352" max="7352" customWidth="1" width="9.140625"/>
    <col min="7353" max="7353" customWidth="1" width="9.140625"/>
    <col min="7354" max="7354" customWidth="1" width="9.140625"/>
    <col min="7355" max="7355" customWidth="1" width="9.140625"/>
    <col min="7356" max="7356" customWidth="1" width="9.140625"/>
    <col min="7357" max="7357" customWidth="1" width="9.140625"/>
    <col min="7358" max="7358" customWidth="1" width="9.140625"/>
    <col min="7359" max="7359" customWidth="1" width="9.140625"/>
    <col min="7360" max="7360" customWidth="1" width="9.140625"/>
    <col min="7361" max="7361" customWidth="1" width="9.140625"/>
    <col min="7362" max="7362" customWidth="1" width="9.140625"/>
    <col min="7363" max="7363" customWidth="1" width="9.140625"/>
    <col min="7364" max="7364" customWidth="1" width="9.140625"/>
    <col min="7365" max="7365" customWidth="1" width="9.140625"/>
    <col min="7366" max="7366" customWidth="1" width="9.140625"/>
    <col min="7367" max="7367" customWidth="1" width="9.140625"/>
    <col min="7368" max="7368" customWidth="1" width="9.140625"/>
    <col min="7369" max="7369" customWidth="1" width="9.140625"/>
    <col min="7370" max="7370" customWidth="1" width="9.140625"/>
    <col min="7371" max="7371" customWidth="1" width="9.140625"/>
    <col min="7372" max="7372" customWidth="1" width="9.140625"/>
    <col min="7373" max="7373" customWidth="1" width="9.140625"/>
    <col min="7374" max="7374" customWidth="1" width="9.140625"/>
    <col min="7375" max="7375" customWidth="1" width="9.140625"/>
    <col min="7376" max="7376" customWidth="1" width="9.140625"/>
    <col min="7377" max="7377" customWidth="1" width="9.140625"/>
    <col min="7378" max="7378" customWidth="1" width="9.140625"/>
    <col min="7379" max="7379" customWidth="1" width="9.140625"/>
    <col min="7380" max="7380" customWidth="1" width="9.140625"/>
    <col min="7381" max="7381" customWidth="1" width="9.140625"/>
    <col min="7382" max="7382" customWidth="1" width="9.140625"/>
    <col min="7383" max="7383" customWidth="1" width="9.140625"/>
    <col min="7384" max="7384" customWidth="1" width="9.140625"/>
    <col min="7385" max="7385" customWidth="1" width="9.140625"/>
    <col min="7386" max="7386" customWidth="1" width="9.140625"/>
    <col min="7387" max="7387" customWidth="1" width="9.140625"/>
    <col min="7388" max="7388" customWidth="1" width="9.140625"/>
    <col min="7389" max="7389" customWidth="1" width="9.140625"/>
    <col min="7390" max="7390" customWidth="1" width="9.140625"/>
    <col min="7391" max="7391" customWidth="1" width="9.140625"/>
    <col min="7392" max="7392" customWidth="1" width="9.140625"/>
    <col min="7393" max="7393" customWidth="1" width="9.140625"/>
    <col min="7394" max="7394" customWidth="1" width="9.140625"/>
    <col min="7395" max="7395" customWidth="1" width="9.140625"/>
    <col min="7396" max="7396" customWidth="1" width="9.140625"/>
    <col min="7397" max="7397" customWidth="1" width="9.140625"/>
    <col min="7398" max="7398" customWidth="1" width="9.140625"/>
    <col min="7399" max="7399" customWidth="1" width="9.140625"/>
    <col min="7400" max="7400" customWidth="1" width="9.140625"/>
    <col min="7401" max="7401" customWidth="1" width="9.140625"/>
    <col min="7402" max="7402" customWidth="1" width="9.140625"/>
    <col min="7403" max="7403" customWidth="1" width="9.140625"/>
    <col min="7404" max="7404" customWidth="1" width="9.140625"/>
    <col min="7405" max="7405" customWidth="1" width="9.140625"/>
    <col min="7406" max="7406" customWidth="1" width="9.140625"/>
    <col min="7407" max="7407" customWidth="1" width="9.140625"/>
    <col min="7408" max="7408" customWidth="1" width="9.140625"/>
    <col min="7409" max="7409" customWidth="1" width="9.140625"/>
    <col min="7410" max="7410" customWidth="1" width="9.140625"/>
    <col min="7411" max="7411" customWidth="1" width="9.140625"/>
    <col min="7412" max="7412" customWidth="1" width="9.140625"/>
    <col min="7413" max="7413" customWidth="1" width="9.140625"/>
    <col min="7414" max="7414" customWidth="1" width="9.140625"/>
    <col min="7415" max="7415" customWidth="1" width="9.140625"/>
    <col min="7416" max="7416" customWidth="1" width="9.140625"/>
    <col min="7417" max="7417" customWidth="1" width="9.140625"/>
    <col min="7418" max="7418" customWidth="1" width="9.140625"/>
    <col min="7419" max="7419" customWidth="1" width="9.140625"/>
    <col min="7420" max="7420" customWidth="1" width="9.140625"/>
    <col min="7421" max="7421" customWidth="1" width="9.140625"/>
    <col min="7422" max="7422" customWidth="1" width="9.140625"/>
    <col min="7423" max="7423" customWidth="1" width="9.140625"/>
    <col min="7424" max="7424" customWidth="1" width="9.140625"/>
    <col min="7425" max="7425" customWidth="1" width="9.140625"/>
    <col min="7426" max="7426" customWidth="1" width="9.140625"/>
    <col min="7427" max="7427" customWidth="1" width="9.140625"/>
    <col min="7428" max="7428" customWidth="1" width="9.140625"/>
    <col min="7429" max="7429" customWidth="1" width="9.140625"/>
    <col min="7430" max="7430" customWidth="1" width="9.140625"/>
    <col min="7431" max="7431" customWidth="1" width="9.140625"/>
    <col min="7432" max="7432" customWidth="1" width="9.140625"/>
    <col min="7433" max="7433" customWidth="1" width="9.140625"/>
    <col min="7434" max="7434" customWidth="1" width="9.140625"/>
    <col min="7435" max="7435" customWidth="1" width="9.140625"/>
    <col min="7436" max="7436" customWidth="1" width="9.140625"/>
    <col min="7437" max="7437" customWidth="1" width="9.140625"/>
    <col min="7438" max="7438" customWidth="1" width="9.140625"/>
    <col min="7439" max="7439" customWidth="1" width="9.140625"/>
    <col min="7440" max="7440" customWidth="1" width="9.140625"/>
    <col min="7441" max="7441" customWidth="1" width="9.140625"/>
    <col min="7442" max="7442" customWidth="1" width="9.140625"/>
    <col min="7443" max="7443" customWidth="1" width="9.140625"/>
    <col min="7444" max="7444" customWidth="1" width="9.140625"/>
    <col min="7445" max="7445" customWidth="1" width="9.140625"/>
    <col min="7446" max="7446" customWidth="1" width="9.140625"/>
    <col min="7447" max="7447" customWidth="1" width="9.140625"/>
    <col min="7448" max="7448" customWidth="1" width="9.140625"/>
    <col min="7449" max="7449" customWidth="1" width="9.140625"/>
    <col min="7450" max="7450" customWidth="1" width="9.140625"/>
    <col min="7451" max="7451" customWidth="1" width="9.140625"/>
    <col min="7452" max="7452" customWidth="1" width="9.140625"/>
    <col min="7453" max="7453" customWidth="1" width="9.140625"/>
    <col min="7454" max="7454" customWidth="1" width="9.140625"/>
    <col min="7455" max="7455" customWidth="1" width="9.140625"/>
    <col min="7456" max="7456" customWidth="1" width="9.140625"/>
    <col min="7457" max="7457" customWidth="1" width="9.140625"/>
    <col min="7458" max="7458" customWidth="1" width="9.140625"/>
    <col min="7459" max="7459" customWidth="1" width="9.140625"/>
    <col min="7460" max="7460" customWidth="1" width="9.140625"/>
    <col min="7461" max="7461" customWidth="1" width="9.140625"/>
    <col min="7462" max="7462" customWidth="1" width="9.140625"/>
    <col min="7463" max="7463" customWidth="1" width="9.140625"/>
    <col min="7464" max="7464" customWidth="1" width="9.140625"/>
    <col min="7465" max="7465" customWidth="1" width="9.140625"/>
    <col min="7466" max="7466" customWidth="1" width="9.140625"/>
    <col min="7467" max="7467" customWidth="1" width="9.140625"/>
    <col min="7468" max="7468" customWidth="1" width="9.140625"/>
    <col min="7469" max="7469" customWidth="1" width="9.140625"/>
    <col min="7470" max="7470" customWidth="1" width="9.140625"/>
    <col min="7471" max="7471" customWidth="1" width="9.140625"/>
    <col min="7472" max="7472" customWidth="1" width="9.140625"/>
    <col min="7473" max="7473" customWidth="1" width="9.140625"/>
    <col min="7474" max="7474" customWidth="1" width="9.140625"/>
    <col min="7475" max="7475" customWidth="1" width="9.140625"/>
    <col min="7476" max="7476" customWidth="1" width="9.140625"/>
    <col min="7477" max="7477" customWidth="1" width="9.140625"/>
    <col min="7478" max="7478" customWidth="1" width="9.140625"/>
    <col min="7479" max="7479" customWidth="1" width="9.140625"/>
    <col min="7480" max="7480" customWidth="1" width="9.140625"/>
    <col min="7481" max="7481" customWidth="1" width="9.140625"/>
    <col min="7482" max="7482" customWidth="1" width="9.140625"/>
    <col min="7483" max="7483" customWidth="1" width="9.140625"/>
    <col min="7484" max="7484" customWidth="1" width="9.140625"/>
    <col min="7485" max="7485" customWidth="1" width="9.140625"/>
    <col min="7486" max="7486" customWidth="1" width="9.140625"/>
    <col min="7487" max="7487" customWidth="1" width="9.140625"/>
    <col min="7488" max="7488" customWidth="1" width="9.140625"/>
    <col min="7489" max="7489" customWidth="1" width="9.140625"/>
    <col min="7490" max="7490" customWidth="1" width="9.140625"/>
    <col min="7491" max="7491" customWidth="1" width="9.140625"/>
    <col min="7492" max="7492" customWidth="1" width="9.140625"/>
    <col min="7493" max="7493" customWidth="1" width="9.140625"/>
    <col min="7494" max="7494" customWidth="1" width="9.140625"/>
    <col min="7495" max="7495" customWidth="1" width="9.140625"/>
    <col min="7496" max="7496" customWidth="1" width="9.140625"/>
    <col min="7497" max="7497" customWidth="1" width="9.140625"/>
    <col min="7498" max="7498" customWidth="1" width="9.140625"/>
    <col min="7499" max="7499" customWidth="1" width="9.140625"/>
    <col min="7500" max="7500" customWidth="1" width="9.140625"/>
    <col min="7501" max="7501" customWidth="1" width="9.140625"/>
    <col min="7502" max="7502" customWidth="1" width="9.140625"/>
    <col min="7503" max="7503" customWidth="1" width="9.140625"/>
    <col min="7504" max="7504" customWidth="1" width="9.140625"/>
    <col min="7505" max="7505" customWidth="1" width="9.140625"/>
    <col min="7506" max="7506" customWidth="1" width="9.140625"/>
    <col min="7507" max="7507" customWidth="1" width="9.140625"/>
    <col min="7508" max="7508" customWidth="1" width="9.140625"/>
    <col min="7509" max="7509" customWidth="1" width="9.140625"/>
    <col min="7510" max="7510" customWidth="1" width="9.140625"/>
    <col min="7511" max="7511" customWidth="1" width="9.140625"/>
    <col min="7512" max="7512" customWidth="1" width="9.140625"/>
    <col min="7513" max="7513" customWidth="1" width="9.140625"/>
    <col min="7514" max="7514" customWidth="1" width="9.140625"/>
    <col min="7515" max="7515" customWidth="1" width="9.140625"/>
    <col min="7516" max="7516" customWidth="1" width="9.140625"/>
    <col min="7517" max="7517" customWidth="1" width="9.140625"/>
    <col min="7518" max="7518" customWidth="1" width="9.140625"/>
    <col min="7519" max="7519" customWidth="1" width="9.140625"/>
    <col min="7520" max="7520" customWidth="1" width="9.140625"/>
    <col min="7521" max="7521" customWidth="1" width="9.140625"/>
    <col min="7522" max="7522" customWidth="1" width="9.140625"/>
    <col min="7523" max="7523" customWidth="1" width="9.140625"/>
    <col min="7524" max="7524" customWidth="1" width="9.140625"/>
    <col min="7525" max="7525" customWidth="1" width="9.140625"/>
    <col min="7526" max="7526" customWidth="1" width="9.140625"/>
    <col min="7527" max="7527" customWidth="1" width="9.140625"/>
    <col min="7528" max="7528" customWidth="1" width="9.140625"/>
    <col min="7529" max="7529" customWidth="1" width="9.140625"/>
    <col min="7530" max="7530" customWidth="1" width="9.140625"/>
    <col min="7531" max="7531" customWidth="1" width="9.140625"/>
    <col min="7532" max="7532" customWidth="1" width="9.140625"/>
    <col min="7533" max="7533" customWidth="1" width="9.140625"/>
    <col min="7534" max="7534" customWidth="1" width="9.140625"/>
    <col min="7535" max="7535" customWidth="1" width="9.140625"/>
    <col min="7536" max="7536" customWidth="1" width="9.140625"/>
    <col min="7537" max="7537" customWidth="1" width="9.140625"/>
    <col min="7538" max="7538" customWidth="1" width="9.140625"/>
    <col min="7539" max="7539" customWidth="1" width="9.140625"/>
    <col min="7540" max="7540" customWidth="1" width="9.140625"/>
    <col min="7541" max="7541" customWidth="1" width="9.140625"/>
    <col min="7542" max="7542" customWidth="1" width="9.140625"/>
    <col min="7543" max="7543" customWidth="1" width="9.140625"/>
    <col min="7544" max="7544" customWidth="1" width="9.140625"/>
    <col min="7545" max="7545" customWidth="1" width="9.140625"/>
    <col min="7546" max="7546" customWidth="1" width="9.140625"/>
    <col min="7547" max="7547" customWidth="1" width="9.140625"/>
    <col min="7548" max="7548" customWidth="1" width="9.140625"/>
    <col min="7549" max="7549" customWidth="1" width="9.140625"/>
    <col min="7550" max="7550" customWidth="1" width="9.140625"/>
    <col min="7551" max="7551" customWidth="1" width="9.140625"/>
    <col min="7552" max="7552" customWidth="1" width="9.140625"/>
    <col min="7553" max="7553" customWidth="1" width="9.140625"/>
    <col min="7554" max="7554" customWidth="1" width="9.140625"/>
    <col min="7555" max="7555" customWidth="1" width="9.140625"/>
    <col min="7556" max="7556" customWidth="1" width="9.140625"/>
    <col min="7557" max="7557" customWidth="1" width="9.140625"/>
    <col min="7558" max="7558" customWidth="1" width="9.140625"/>
    <col min="7559" max="7559" customWidth="1" width="9.140625"/>
    <col min="7560" max="7560" customWidth="1" width="9.140625"/>
    <col min="7561" max="7561" customWidth="1" width="9.140625"/>
    <col min="7562" max="7562" customWidth="1" width="9.140625"/>
    <col min="7563" max="7563" customWidth="1" width="9.140625"/>
    <col min="7564" max="7564" customWidth="1" width="9.140625"/>
    <col min="7565" max="7565" customWidth="1" width="9.140625"/>
    <col min="7566" max="7566" customWidth="1" width="9.140625"/>
    <col min="7567" max="7567" customWidth="1" width="9.140625"/>
    <col min="7568" max="7568" customWidth="1" width="9.140625"/>
    <col min="7569" max="7569" customWidth="1" width="9.140625"/>
    <col min="7570" max="7570" customWidth="1" width="9.140625"/>
    <col min="7571" max="7571" customWidth="1" width="9.140625"/>
    <col min="7572" max="7572" customWidth="1" width="9.140625"/>
    <col min="7573" max="7573" customWidth="1" width="9.140625"/>
    <col min="7574" max="7574" customWidth="1" width="9.140625"/>
    <col min="7575" max="7575" customWidth="1" width="9.140625"/>
    <col min="7576" max="7576" customWidth="1" width="9.140625"/>
    <col min="7577" max="7577" customWidth="1" width="9.140625"/>
    <col min="7578" max="7578" customWidth="1" width="9.140625"/>
    <col min="7579" max="7579" customWidth="1" width="9.140625"/>
    <col min="7580" max="7580" customWidth="1" width="9.140625"/>
    <col min="7581" max="7581" customWidth="1" width="9.140625"/>
    <col min="7582" max="7582" customWidth="1" width="9.140625"/>
    <col min="7583" max="7583" customWidth="1" width="9.140625"/>
    <col min="7584" max="7584" customWidth="1" width="9.140625"/>
    <col min="7585" max="7585" customWidth="1" width="9.140625"/>
    <col min="7586" max="7586" customWidth="1" width="9.140625"/>
    <col min="7587" max="7587" customWidth="1" width="9.140625"/>
    <col min="7588" max="7588" customWidth="1" width="9.140625"/>
    <col min="7589" max="7589" customWidth="1" width="9.140625"/>
    <col min="7590" max="7590" customWidth="1" width="9.140625"/>
    <col min="7591" max="7591" customWidth="1" width="9.140625"/>
    <col min="7592" max="7592" customWidth="1" width="9.140625"/>
    <col min="7593" max="7593" customWidth="1" width="9.140625"/>
    <col min="7594" max="7594" customWidth="1" width="9.140625"/>
    <col min="7595" max="7595" customWidth="1" width="9.140625"/>
    <col min="7596" max="7596" customWidth="1" width="9.140625"/>
    <col min="7597" max="7597" customWidth="1" width="9.140625"/>
    <col min="7598" max="7598" customWidth="1" width="9.140625"/>
    <col min="7599" max="7599" customWidth="1" width="9.140625"/>
    <col min="7600" max="7600" customWidth="1" width="9.140625"/>
    <col min="7601" max="7601" customWidth="1" width="9.140625"/>
    <col min="7602" max="7602" customWidth="1" width="9.140625"/>
    <col min="7603" max="7603" customWidth="1" width="9.140625"/>
    <col min="7604" max="7604" customWidth="1" width="9.140625"/>
    <col min="7605" max="7605" customWidth="1" width="9.140625"/>
    <col min="7606" max="7606" customWidth="1" width="9.140625"/>
    <col min="7607" max="7607" customWidth="1" width="9.140625"/>
    <col min="7608" max="7608" customWidth="1" width="9.140625"/>
    <col min="7609" max="7609" customWidth="1" width="9.140625"/>
    <col min="7610" max="7610" customWidth="1" width="9.140625"/>
    <col min="7611" max="7611" customWidth="1" width="9.140625"/>
    <col min="7612" max="7612" customWidth="1" width="9.140625"/>
    <col min="7613" max="7613" customWidth="1" width="9.140625"/>
    <col min="7614" max="7614" customWidth="1" width="9.140625"/>
    <col min="7615" max="7615" customWidth="1" width="9.140625"/>
    <col min="7616" max="7616" customWidth="1" width="9.140625"/>
    <col min="7617" max="7617" customWidth="1" width="9.140625"/>
    <col min="7618" max="7618" customWidth="1" width="9.140625"/>
    <col min="7619" max="7619" customWidth="1" width="9.140625"/>
    <col min="7620" max="7620" customWidth="1" width="9.140625"/>
    <col min="7621" max="7621" customWidth="1" width="9.140625"/>
    <col min="7622" max="7622" customWidth="1" width="9.140625"/>
    <col min="7623" max="7623" customWidth="1" width="9.140625"/>
    <col min="7624" max="7624" customWidth="1" width="9.140625"/>
    <col min="7625" max="7625" customWidth="1" width="9.140625"/>
    <col min="7626" max="7626" customWidth="1" width="9.140625"/>
    <col min="7627" max="7627" customWidth="1" width="9.140625"/>
    <col min="7628" max="7628" customWidth="1" width="9.140625"/>
    <col min="7629" max="7629" customWidth="1" width="9.140625"/>
    <col min="7630" max="7630" customWidth="1" width="9.140625"/>
    <col min="7631" max="7631" customWidth="1" width="9.140625"/>
    <col min="7632" max="7632" customWidth="1" width="9.140625"/>
    <col min="7633" max="7633" customWidth="1" width="9.140625"/>
    <col min="7634" max="7634" customWidth="1" width="9.140625"/>
    <col min="7635" max="7635" customWidth="1" width="9.140625"/>
    <col min="7636" max="7636" customWidth="1" width="9.140625"/>
    <col min="7637" max="7637" customWidth="1" width="9.140625"/>
    <col min="7638" max="7638" customWidth="1" width="9.140625"/>
    <col min="7639" max="7639" customWidth="1" width="9.140625"/>
    <col min="7640" max="7640" customWidth="1" width="9.140625"/>
    <col min="7641" max="7641" customWidth="1" width="9.140625"/>
    <col min="7642" max="7642" customWidth="1" width="9.140625"/>
    <col min="7643" max="7643" customWidth="1" width="9.140625"/>
    <col min="7644" max="7644" customWidth="1" width="9.140625"/>
    <col min="7645" max="7645" customWidth="1" width="9.140625"/>
    <col min="7646" max="7646" customWidth="1" width="9.140625"/>
    <col min="7647" max="7647" customWidth="1" width="9.140625"/>
    <col min="7648" max="7648" customWidth="1" width="9.140625"/>
    <col min="7649" max="7649" customWidth="1" width="9.140625"/>
    <col min="7650" max="7650" customWidth="1" width="9.140625"/>
    <col min="7651" max="7651" customWidth="1" width="9.140625"/>
    <col min="7652" max="7652" customWidth="1" width="9.140625"/>
    <col min="7653" max="7653" customWidth="1" width="9.140625"/>
    <col min="7654" max="7654" customWidth="1" width="9.140625"/>
    <col min="7655" max="7655" customWidth="1" width="9.140625"/>
    <col min="7656" max="7656" customWidth="1" width="9.140625"/>
    <col min="7657" max="7657" customWidth="1" width="9.140625"/>
    <col min="7658" max="7658" customWidth="1" width="9.140625"/>
    <col min="7659" max="7659" customWidth="1" width="9.140625"/>
    <col min="7660" max="7660" customWidth="1" width="9.140625"/>
    <col min="7661" max="7661" customWidth="1" width="9.140625"/>
    <col min="7662" max="7662" customWidth="1" width="9.140625"/>
    <col min="7663" max="7663" customWidth="1" width="9.140625"/>
    <col min="7664" max="7664" customWidth="1" width="9.140625"/>
    <col min="7665" max="7665" customWidth="1" width="9.140625"/>
    <col min="7666" max="7666" customWidth="1" width="9.140625"/>
    <col min="7667" max="7667" customWidth="1" width="9.140625"/>
    <col min="7668" max="7668" customWidth="1" width="9.140625"/>
    <col min="7669" max="7669" customWidth="1" width="9.140625"/>
    <col min="7670" max="7670" customWidth="1" width="9.140625"/>
    <col min="7671" max="7671" customWidth="1" width="9.140625"/>
    <col min="7672" max="7672" customWidth="1" width="9.140625"/>
    <col min="7673" max="7673" customWidth="1" width="9.140625"/>
    <col min="7674" max="7674" customWidth="1" width="9.140625"/>
    <col min="7675" max="7675" customWidth="1" width="9.140625"/>
    <col min="7676" max="7676" customWidth="1" width="9.140625"/>
    <col min="7677" max="7677" customWidth="1" width="9.140625"/>
    <col min="7678" max="7678" customWidth="1" width="9.140625"/>
    <col min="7679" max="7679" customWidth="1" width="9.140625"/>
    <col min="7680" max="7680" customWidth="1" width="9.140625"/>
    <col min="7681" max="7681" customWidth="1" width="9.140625"/>
    <col min="7682" max="7682" customWidth="1" width="9.140625"/>
    <col min="7683" max="7683" customWidth="1" width="9.140625"/>
    <col min="7684" max="7684" customWidth="1" width="9.140625"/>
    <col min="7685" max="7685" customWidth="1" width="9.140625"/>
    <col min="7686" max="7686" customWidth="1" width="9.140625"/>
    <col min="7687" max="7687" customWidth="1" width="9.140625"/>
    <col min="7688" max="7688" customWidth="1" width="9.140625"/>
    <col min="7689" max="7689" customWidth="1" width="9.140625"/>
    <col min="7690" max="7690" customWidth="1" width="9.140625"/>
    <col min="7691" max="7691" customWidth="1" width="9.140625"/>
    <col min="7692" max="7692" customWidth="1" width="9.140625"/>
    <col min="7693" max="7693" customWidth="1" width="9.140625"/>
    <col min="7694" max="7694" customWidth="1" width="9.140625"/>
    <col min="7695" max="7695" customWidth="1" width="9.140625"/>
    <col min="7696" max="7696" customWidth="1" width="9.140625"/>
    <col min="7697" max="7697" customWidth="1" width="9.140625"/>
    <col min="7698" max="7698" customWidth="1" width="9.140625"/>
    <col min="7699" max="7699" customWidth="1" width="9.140625"/>
    <col min="7700" max="7700" customWidth="1" width="9.140625"/>
    <col min="7701" max="7701" customWidth="1" width="9.140625"/>
    <col min="7702" max="7702" customWidth="1" width="9.140625"/>
    <col min="7703" max="7703" customWidth="1" width="9.140625"/>
    <col min="7704" max="7704" customWidth="1" width="9.140625"/>
    <col min="7705" max="7705" customWidth="1" width="9.140625"/>
    <col min="7706" max="7706" customWidth="1" width="9.140625"/>
    <col min="7707" max="7707" customWidth="1" width="9.140625"/>
    <col min="7708" max="7708" customWidth="1" width="9.140625"/>
    <col min="7709" max="7709" customWidth="1" width="9.140625"/>
    <col min="7710" max="7710" customWidth="1" width="9.140625"/>
    <col min="7711" max="7711" customWidth="1" width="9.140625"/>
    <col min="7712" max="7712" customWidth="1" width="9.140625"/>
    <col min="7713" max="7713" customWidth="1" width="9.140625"/>
    <col min="7714" max="7714" customWidth="1" width="9.140625"/>
    <col min="7715" max="7715" customWidth="1" width="9.140625"/>
    <col min="7716" max="7716" customWidth="1" width="9.140625"/>
    <col min="7717" max="7717" customWidth="1" width="9.140625"/>
    <col min="7718" max="7718" customWidth="1" width="9.140625"/>
    <col min="7719" max="7719" customWidth="1" width="9.140625"/>
    <col min="7720" max="7720" customWidth="1" width="9.140625"/>
    <col min="7721" max="7721" customWidth="1" width="9.140625"/>
    <col min="7722" max="7722" customWidth="1" width="9.140625"/>
    <col min="7723" max="7723" customWidth="1" width="9.140625"/>
    <col min="7724" max="7724" customWidth="1" width="9.140625"/>
    <col min="7725" max="7725" customWidth="1" width="9.140625"/>
    <col min="7726" max="7726" customWidth="1" width="9.140625"/>
    <col min="7727" max="7727" customWidth="1" width="9.140625"/>
    <col min="7728" max="7728" customWidth="1" width="9.140625"/>
    <col min="7729" max="7729" customWidth="1" width="9.140625"/>
    <col min="7730" max="7730" customWidth="1" width="9.140625"/>
    <col min="7731" max="7731" customWidth="1" width="9.140625"/>
    <col min="7732" max="7732" customWidth="1" width="9.140625"/>
    <col min="7733" max="7733" customWidth="1" width="9.140625"/>
    <col min="7734" max="7734" customWidth="1" width="9.140625"/>
    <col min="7735" max="7735" customWidth="1" width="9.140625"/>
    <col min="7736" max="7736" customWidth="1" width="9.140625"/>
    <col min="7737" max="7737" customWidth="1" width="9.140625"/>
    <col min="7738" max="7738" customWidth="1" width="9.140625"/>
    <col min="7739" max="7739" customWidth="1" width="9.140625"/>
    <col min="7740" max="7740" customWidth="1" width="9.140625"/>
    <col min="7741" max="7741" customWidth="1" width="9.140625"/>
    <col min="7742" max="7742" customWidth="1" width="9.140625"/>
    <col min="7743" max="7743" customWidth="1" width="9.140625"/>
    <col min="7744" max="7744" customWidth="1" width="9.140625"/>
    <col min="7745" max="7745" customWidth="1" width="9.140625"/>
    <col min="7746" max="7746" customWidth="1" width="9.140625"/>
    <col min="7747" max="7747" customWidth="1" width="9.140625"/>
    <col min="7748" max="7748" customWidth="1" width="9.140625"/>
    <col min="7749" max="7749" customWidth="1" width="9.140625"/>
    <col min="7750" max="7750" customWidth="1" width="9.140625"/>
    <col min="7751" max="7751" customWidth="1" width="9.140625"/>
    <col min="7752" max="7752" customWidth="1" width="9.140625"/>
    <col min="7753" max="7753" customWidth="1" width="9.140625"/>
    <col min="7754" max="7754" customWidth="1" width="9.140625"/>
    <col min="7755" max="7755" customWidth="1" width="9.140625"/>
    <col min="7756" max="7756" customWidth="1" width="9.140625"/>
    <col min="7757" max="7757" customWidth="1" width="9.140625"/>
    <col min="7758" max="7758" customWidth="1" width="9.140625"/>
    <col min="7759" max="7759" customWidth="1" width="9.140625"/>
    <col min="7760" max="7760" customWidth="1" width="9.140625"/>
    <col min="7761" max="7761" customWidth="1" width="9.140625"/>
    <col min="7762" max="7762" customWidth="1" width="9.140625"/>
    <col min="7763" max="7763" customWidth="1" width="9.140625"/>
    <col min="7764" max="7764" customWidth="1" width="9.140625"/>
    <col min="7765" max="7765" customWidth="1" width="9.140625"/>
    <col min="7766" max="7766" customWidth="1" width="9.140625"/>
    <col min="7767" max="7767" customWidth="1" width="9.140625"/>
    <col min="7768" max="7768" customWidth="1" width="9.140625"/>
    <col min="7769" max="7769" customWidth="1" width="9.140625"/>
    <col min="7770" max="7770" customWidth="1" width="9.140625"/>
    <col min="7771" max="7771" customWidth="1" width="9.140625"/>
    <col min="7772" max="7772" customWidth="1" width="9.140625"/>
    <col min="7773" max="7773" customWidth="1" width="9.140625"/>
    <col min="7774" max="7774" customWidth="1" width="9.140625"/>
    <col min="7775" max="7775" customWidth="1" width="9.140625"/>
    <col min="7776" max="7776" customWidth="1" width="9.140625"/>
    <col min="7777" max="7777" customWidth="1" width="9.140625"/>
    <col min="7778" max="7778" customWidth="1" width="9.140625"/>
    <col min="7779" max="7779" customWidth="1" width="9.140625"/>
    <col min="7780" max="7780" customWidth="1" width="9.140625"/>
    <col min="7781" max="7781" customWidth="1" width="9.140625"/>
    <col min="7782" max="7782" customWidth="1" width="9.140625"/>
    <col min="7783" max="7783" customWidth="1" width="9.140625"/>
    <col min="7784" max="7784" customWidth="1" width="9.140625"/>
    <col min="7785" max="7785" customWidth="1" width="9.140625"/>
    <col min="7786" max="7786" customWidth="1" width="9.140625"/>
    <col min="7787" max="7787" customWidth="1" width="9.140625"/>
    <col min="7788" max="7788" customWidth="1" width="9.140625"/>
    <col min="7789" max="7789" customWidth="1" width="9.140625"/>
    <col min="7790" max="7790" customWidth="1" width="9.140625"/>
    <col min="7791" max="7791" customWidth="1" width="9.140625"/>
    <col min="7792" max="7792" customWidth="1" width="9.140625"/>
    <col min="7793" max="7793" customWidth="1" width="9.140625"/>
    <col min="7794" max="7794" customWidth="1" width="9.140625"/>
    <col min="7795" max="7795" customWidth="1" width="9.140625"/>
    <col min="7796" max="7796" customWidth="1" width="9.140625"/>
    <col min="7797" max="7797" customWidth="1" width="9.140625"/>
    <col min="7798" max="7798" customWidth="1" width="9.140625"/>
    <col min="7799" max="7799" customWidth="1" width="9.140625"/>
    <col min="7800" max="7800" customWidth="1" width="9.140625"/>
    <col min="7801" max="7801" customWidth="1" width="9.140625"/>
    <col min="7802" max="7802" customWidth="1" width="9.140625"/>
    <col min="7803" max="7803" customWidth="1" width="9.140625"/>
    <col min="7804" max="7804" customWidth="1" width="9.140625"/>
    <col min="7805" max="7805" customWidth="1" width="9.140625"/>
    <col min="7806" max="7806" customWidth="1" width="9.140625"/>
    <col min="7807" max="7807" customWidth="1" width="9.140625"/>
    <col min="7808" max="7808" customWidth="1" width="9.140625"/>
    <col min="7809" max="7809" customWidth="1" width="9.140625"/>
    <col min="7810" max="7810" customWidth="1" width="9.140625"/>
    <col min="7811" max="7811" customWidth="1" width="9.140625"/>
    <col min="7812" max="7812" customWidth="1" width="9.140625"/>
    <col min="7813" max="7813" customWidth="1" width="9.140625"/>
    <col min="7814" max="7814" customWidth="1" width="9.140625"/>
    <col min="7815" max="7815" customWidth="1" width="9.140625"/>
    <col min="7816" max="7816" customWidth="1" width="9.140625"/>
    <col min="7817" max="7817" customWidth="1" width="9.140625"/>
    <col min="7818" max="7818" customWidth="1" width="9.140625"/>
    <col min="7819" max="7819" customWidth="1" width="9.140625"/>
    <col min="7820" max="7820" customWidth="1" width="9.140625"/>
    <col min="7821" max="7821" customWidth="1" width="9.140625"/>
    <col min="7822" max="7822" customWidth="1" width="9.140625"/>
    <col min="7823" max="7823" customWidth="1" width="9.140625"/>
    <col min="7824" max="7824" customWidth="1" width="9.140625"/>
    <col min="7825" max="7825" customWidth="1" width="9.140625"/>
    <col min="7826" max="7826" customWidth="1" width="9.140625"/>
    <col min="7827" max="7827" customWidth="1" width="9.140625"/>
    <col min="7828" max="7828" customWidth="1" width="9.140625"/>
    <col min="7829" max="7829" customWidth="1" width="9.140625"/>
    <col min="7830" max="7830" customWidth="1" width="9.140625"/>
    <col min="7831" max="7831" customWidth="1" width="9.140625"/>
    <col min="7832" max="7832" customWidth="1" width="9.140625"/>
    <col min="7833" max="7833" customWidth="1" width="9.140625"/>
    <col min="7834" max="7834" customWidth="1" width="9.140625"/>
    <col min="7835" max="7835" customWidth="1" width="9.140625"/>
    <col min="7836" max="7836" customWidth="1" width="9.140625"/>
    <col min="7837" max="7837" customWidth="1" width="9.140625"/>
    <col min="7838" max="7838" customWidth="1" width="9.140625"/>
    <col min="7839" max="7839" customWidth="1" width="9.140625"/>
    <col min="7840" max="7840" customWidth="1" width="9.140625"/>
    <col min="7841" max="7841" customWidth="1" width="9.140625"/>
    <col min="7842" max="7842" customWidth="1" width="9.140625"/>
    <col min="7843" max="7843" customWidth="1" width="9.140625"/>
    <col min="7844" max="7844" customWidth="1" width="9.140625"/>
    <col min="7845" max="7845" customWidth="1" width="9.140625"/>
    <col min="7846" max="7846" customWidth="1" width="9.140625"/>
    <col min="7847" max="7847" customWidth="1" width="9.140625"/>
    <col min="7848" max="7848" customWidth="1" width="9.140625"/>
    <col min="7849" max="7849" customWidth="1" width="9.140625"/>
    <col min="7850" max="7850" customWidth="1" width="9.140625"/>
    <col min="7851" max="7851" customWidth="1" width="9.140625"/>
    <col min="7852" max="7852" customWidth="1" width="9.140625"/>
    <col min="7853" max="7853" customWidth="1" width="9.140625"/>
    <col min="7854" max="7854" customWidth="1" width="9.140625"/>
    <col min="7855" max="7855" customWidth="1" width="9.140625"/>
    <col min="7856" max="7856" customWidth="1" width="9.140625"/>
    <col min="7857" max="7857" customWidth="1" width="9.140625"/>
    <col min="7858" max="7858" customWidth="1" width="9.140625"/>
    <col min="7859" max="7859" customWidth="1" width="9.140625"/>
    <col min="7860" max="7860" customWidth="1" width="9.140625"/>
    <col min="7861" max="7861" customWidth="1" width="9.140625"/>
    <col min="7862" max="7862" customWidth="1" width="9.140625"/>
    <col min="7863" max="7863" customWidth="1" width="9.140625"/>
    <col min="7864" max="7864" customWidth="1" width="9.140625"/>
    <col min="7865" max="7865" customWidth="1" width="9.140625"/>
    <col min="7866" max="7866" customWidth="1" width="9.140625"/>
    <col min="7867" max="7867" customWidth="1" width="9.140625"/>
    <col min="7868" max="7868" customWidth="1" width="9.140625"/>
    <col min="7869" max="7869" customWidth="1" width="9.140625"/>
    <col min="7870" max="7870" customWidth="1" width="9.140625"/>
    <col min="7871" max="7871" customWidth="1" width="9.140625"/>
    <col min="7872" max="7872" customWidth="1" width="9.140625"/>
    <col min="7873" max="7873" customWidth="1" width="9.140625"/>
    <col min="7874" max="7874" customWidth="1" width="9.140625"/>
    <col min="7875" max="7875" customWidth="1" width="9.140625"/>
    <col min="7876" max="7876" customWidth="1" width="9.140625"/>
    <col min="7877" max="7877" customWidth="1" width="9.140625"/>
    <col min="7878" max="7878" customWidth="1" width="9.140625"/>
    <col min="7879" max="7879" customWidth="1" width="9.140625"/>
    <col min="7880" max="7880" customWidth="1" width="9.140625"/>
    <col min="7881" max="7881" customWidth="1" width="9.140625"/>
    <col min="7882" max="7882" customWidth="1" width="9.140625"/>
    <col min="7883" max="7883" customWidth="1" width="9.140625"/>
    <col min="7884" max="7884" customWidth="1" width="9.140625"/>
    <col min="7885" max="7885" customWidth="1" width="9.140625"/>
    <col min="7886" max="7886" customWidth="1" width="9.140625"/>
    <col min="7887" max="7887" customWidth="1" width="9.140625"/>
    <col min="7888" max="7888" customWidth="1" width="9.140625"/>
    <col min="7889" max="7889" customWidth="1" width="9.140625"/>
    <col min="7890" max="7890" customWidth="1" width="9.140625"/>
    <col min="7891" max="7891" customWidth="1" width="9.140625"/>
    <col min="7892" max="7892" customWidth="1" width="9.140625"/>
    <col min="7893" max="7893" customWidth="1" width="9.140625"/>
    <col min="7894" max="7894" customWidth="1" width="9.140625"/>
    <col min="7895" max="7895" customWidth="1" width="9.140625"/>
    <col min="7896" max="7896" customWidth="1" width="9.140625"/>
    <col min="7897" max="7897" customWidth="1" width="9.140625"/>
    <col min="7898" max="7898" customWidth="1" width="9.140625"/>
    <col min="7899" max="7899" customWidth="1" width="9.140625"/>
    <col min="7900" max="7900" customWidth="1" width="9.140625"/>
    <col min="7901" max="7901" customWidth="1" width="9.140625"/>
    <col min="7902" max="7902" customWidth="1" width="9.140625"/>
    <col min="7903" max="7903" customWidth="1" width="9.140625"/>
    <col min="7904" max="7904" customWidth="1" width="9.140625"/>
    <col min="7905" max="7905" customWidth="1" width="9.140625"/>
    <col min="7906" max="7906" customWidth="1" width="9.140625"/>
    <col min="7907" max="7907" customWidth="1" width="9.140625"/>
    <col min="7908" max="7908" customWidth="1" width="9.140625"/>
    <col min="7909" max="7909" customWidth="1" width="9.140625"/>
    <col min="7910" max="7910" customWidth="1" width="9.140625"/>
    <col min="7911" max="7911" customWidth="1" width="9.140625"/>
    <col min="7912" max="7912" customWidth="1" width="9.140625"/>
    <col min="7913" max="7913" customWidth="1" width="9.140625"/>
    <col min="7914" max="7914" customWidth="1" width="9.140625"/>
    <col min="7915" max="7915" customWidth="1" width="9.140625"/>
    <col min="7916" max="7916" customWidth="1" width="9.140625"/>
    <col min="7917" max="7917" customWidth="1" width="9.140625"/>
    <col min="7918" max="7918" customWidth="1" width="9.140625"/>
    <col min="7919" max="7919" customWidth="1" width="9.140625"/>
    <col min="7920" max="7920" customWidth="1" width="9.140625"/>
    <col min="7921" max="7921" customWidth="1" width="9.140625"/>
    <col min="7922" max="7922" customWidth="1" width="9.140625"/>
    <col min="7923" max="7923" customWidth="1" width="9.140625"/>
    <col min="7924" max="7924" customWidth="1" width="9.140625"/>
    <col min="7925" max="7925" customWidth="1" width="9.140625"/>
    <col min="7926" max="7926" customWidth="1" width="9.140625"/>
    <col min="7927" max="7927" customWidth="1" width="9.140625"/>
    <col min="7928" max="7928" customWidth="1" width="9.140625"/>
    <col min="7929" max="7929" customWidth="1" width="9.140625"/>
    <col min="7930" max="7930" customWidth="1" width="9.140625"/>
    <col min="7931" max="7931" customWidth="1" width="9.140625"/>
    <col min="7932" max="7932" customWidth="1" width="9.140625"/>
    <col min="7933" max="7933" customWidth="1" width="9.140625"/>
    <col min="7934" max="7934" customWidth="1" width="9.140625"/>
    <col min="7935" max="7935" customWidth="1" width="9.140625"/>
    <col min="7936" max="7936" customWidth="1" width="9.140625"/>
    <col min="7937" max="7937" customWidth="1" width="9.140625"/>
    <col min="7938" max="7938" customWidth="1" width="9.140625"/>
    <col min="7939" max="7939" customWidth="1" width="9.140625"/>
    <col min="7940" max="7940" customWidth="1" width="9.140625"/>
    <col min="7941" max="7941" customWidth="1" width="9.140625"/>
    <col min="7942" max="7942" customWidth="1" width="9.140625"/>
    <col min="7943" max="7943" customWidth="1" width="9.140625"/>
    <col min="7944" max="7944" customWidth="1" width="9.140625"/>
    <col min="7945" max="7945" customWidth="1" width="9.140625"/>
    <col min="7946" max="7946" customWidth="1" width="9.140625"/>
    <col min="7947" max="7947" customWidth="1" width="9.140625"/>
    <col min="7948" max="7948" customWidth="1" width="9.140625"/>
    <col min="7949" max="7949" customWidth="1" width="9.140625"/>
    <col min="7950" max="7950" customWidth="1" width="9.140625"/>
    <col min="7951" max="7951" customWidth="1" width="9.140625"/>
    <col min="7952" max="7952" customWidth="1" width="9.140625"/>
    <col min="7953" max="7953" customWidth="1" width="9.140625"/>
    <col min="7954" max="7954" customWidth="1" width="9.140625"/>
    <col min="7955" max="7955" customWidth="1" width="9.140625"/>
    <col min="7956" max="7956" customWidth="1" width="9.140625"/>
    <col min="7957" max="7957" customWidth="1" width="9.140625"/>
    <col min="7958" max="7958" customWidth="1" width="9.140625"/>
    <col min="7959" max="7959" customWidth="1" width="9.140625"/>
    <col min="7960" max="7960" customWidth="1" width="9.140625"/>
    <col min="7961" max="7961" customWidth="1" width="9.140625"/>
    <col min="7962" max="7962" customWidth="1" width="9.140625"/>
    <col min="7963" max="7963" customWidth="1" width="9.140625"/>
    <col min="7964" max="7964" customWidth="1" width="9.140625"/>
    <col min="7965" max="7965" customWidth="1" width="9.140625"/>
    <col min="7966" max="7966" customWidth="1" width="9.140625"/>
    <col min="7967" max="7967" customWidth="1" width="9.140625"/>
    <col min="7968" max="7968" customWidth="1" width="9.140625"/>
    <col min="7969" max="7969" customWidth="1" width="9.140625"/>
    <col min="7970" max="7970" customWidth="1" width="9.140625"/>
    <col min="7971" max="7971" customWidth="1" width="9.140625"/>
    <col min="7972" max="7972" customWidth="1" width="9.140625"/>
    <col min="7973" max="7973" customWidth="1" width="9.140625"/>
    <col min="7974" max="7974" customWidth="1" width="9.140625"/>
    <col min="7975" max="7975" customWidth="1" width="9.140625"/>
    <col min="7976" max="7976" customWidth="1" width="9.140625"/>
    <col min="7977" max="7977" customWidth="1" width="9.140625"/>
    <col min="7978" max="7978" customWidth="1" width="9.140625"/>
    <col min="7979" max="7979" customWidth="1" width="9.140625"/>
    <col min="7980" max="7980" customWidth="1" width="9.140625"/>
    <col min="7981" max="7981" customWidth="1" width="9.140625"/>
    <col min="7982" max="7982" customWidth="1" width="9.140625"/>
    <col min="7983" max="7983" customWidth="1" width="9.140625"/>
    <col min="7984" max="7984" customWidth="1" width="9.140625"/>
    <col min="7985" max="7985" customWidth="1" width="9.140625"/>
    <col min="7986" max="7986" customWidth="1" width="9.140625"/>
    <col min="7987" max="7987" customWidth="1" width="9.140625"/>
    <col min="7988" max="7988" customWidth="1" width="9.140625"/>
    <col min="7989" max="7989" customWidth="1" width="9.140625"/>
    <col min="7990" max="7990" customWidth="1" width="9.140625"/>
    <col min="7991" max="7991" customWidth="1" width="9.140625"/>
    <col min="7992" max="7992" customWidth="1" width="9.140625"/>
    <col min="7993" max="7993" customWidth="1" width="9.140625"/>
    <col min="7994" max="7994" customWidth="1" width="9.140625"/>
    <col min="7995" max="7995" customWidth="1" width="9.140625"/>
    <col min="7996" max="7996" customWidth="1" width="9.140625"/>
    <col min="7997" max="7997" customWidth="1" width="9.140625"/>
    <col min="7998" max="7998" customWidth="1" width="9.140625"/>
    <col min="7999" max="7999" customWidth="1" width="9.140625"/>
    <col min="8000" max="8000" customWidth="1" width="9.140625"/>
    <col min="8001" max="8001" customWidth="1" width="9.140625"/>
    <col min="8002" max="8002" customWidth="1" width="9.140625"/>
    <col min="8003" max="8003" customWidth="1" width="9.140625"/>
    <col min="8004" max="8004" customWidth="1" width="9.140625"/>
    <col min="8005" max="8005" customWidth="1" width="9.140625"/>
    <col min="8006" max="8006" customWidth="1" width="9.140625"/>
    <col min="8007" max="8007" customWidth="1" width="9.140625"/>
    <col min="8008" max="8008" customWidth="1" width="9.140625"/>
    <col min="8009" max="8009" customWidth="1" width="9.140625"/>
    <col min="8010" max="8010" customWidth="1" width="9.140625"/>
    <col min="8011" max="8011" customWidth="1" width="9.140625"/>
    <col min="8012" max="8012" customWidth="1" width="9.140625"/>
    <col min="8013" max="8013" customWidth="1" width="9.140625"/>
    <col min="8014" max="8014" customWidth="1" width="9.140625"/>
    <col min="8015" max="8015" customWidth="1" width="9.140625"/>
    <col min="8016" max="8016" customWidth="1" width="9.140625"/>
    <col min="8017" max="8017" customWidth="1" width="9.140625"/>
    <col min="8018" max="8018" customWidth="1" width="9.140625"/>
    <col min="8019" max="8019" customWidth="1" width="9.140625"/>
    <col min="8020" max="8020" customWidth="1" width="9.140625"/>
    <col min="8021" max="8021" customWidth="1" width="9.140625"/>
    <col min="8022" max="8022" customWidth="1" width="9.140625"/>
    <col min="8023" max="8023" customWidth="1" width="9.140625"/>
    <col min="8024" max="8024" customWidth="1" width="9.140625"/>
    <col min="8025" max="8025" customWidth="1" width="9.140625"/>
    <col min="8026" max="8026" customWidth="1" width="9.140625"/>
    <col min="8027" max="8027" customWidth="1" width="9.140625"/>
    <col min="8028" max="8028" customWidth="1" width="9.140625"/>
    <col min="8029" max="8029" customWidth="1" width="9.140625"/>
    <col min="8030" max="8030" customWidth="1" width="9.140625"/>
    <col min="8031" max="8031" customWidth="1" width="9.140625"/>
    <col min="8032" max="8032" customWidth="1" width="9.140625"/>
    <col min="8033" max="8033" customWidth="1" width="9.140625"/>
    <col min="8034" max="8034" customWidth="1" width="9.140625"/>
    <col min="8035" max="8035" customWidth="1" width="9.140625"/>
    <col min="8036" max="8036" customWidth="1" width="9.140625"/>
    <col min="8037" max="8037" customWidth="1" width="9.140625"/>
    <col min="8038" max="8038" customWidth="1" width="9.140625"/>
    <col min="8039" max="8039" customWidth="1" width="9.140625"/>
    <col min="8040" max="8040" customWidth="1" width="9.140625"/>
    <col min="8041" max="8041" customWidth="1" width="9.140625"/>
    <col min="8042" max="8042" customWidth="1" width="9.140625"/>
    <col min="8043" max="8043" customWidth="1" width="9.140625"/>
    <col min="8044" max="8044" customWidth="1" width="9.140625"/>
    <col min="8045" max="8045" customWidth="1" width="9.140625"/>
    <col min="8046" max="8046" customWidth="1" width="9.140625"/>
    <col min="8047" max="8047" customWidth="1" width="9.140625"/>
    <col min="8048" max="8048" customWidth="1" width="9.140625"/>
    <col min="8049" max="8049" customWidth="1" width="9.140625"/>
    <col min="8050" max="8050" customWidth="1" width="9.140625"/>
    <col min="8051" max="8051" customWidth="1" width="9.140625"/>
    <col min="8052" max="8052" customWidth="1" width="9.140625"/>
    <col min="8053" max="8053" customWidth="1" width="9.140625"/>
    <col min="8054" max="8054" customWidth="1" width="9.140625"/>
    <col min="8055" max="8055" customWidth="1" width="9.140625"/>
    <col min="8056" max="8056" customWidth="1" width="9.140625"/>
    <col min="8057" max="8057" customWidth="1" width="9.140625"/>
    <col min="8058" max="8058" customWidth="1" width="9.140625"/>
    <col min="8059" max="8059" customWidth="1" width="9.140625"/>
    <col min="8060" max="8060" customWidth="1" width="9.140625"/>
    <col min="8061" max="8061" customWidth="1" width="9.140625"/>
    <col min="8062" max="8062" customWidth="1" width="9.140625"/>
    <col min="8063" max="8063" customWidth="1" width="9.140625"/>
    <col min="8064" max="8064" customWidth="1" width="9.140625"/>
    <col min="8065" max="8065" customWidth="1" width="9.140625"/>
    <col min="8066" max="8066" customWidth="1" width="9.140625"/>
    <col min="8067" max="8067" customWidth="1" width="9.140625"/>
    <col min="8068" max="8068" customWidth="1" width="9.140625"/>
    <col min="8069" max="8069" customWidth="1" width="9.140625"/>
    <col min="8070" max="8070" customWidth="1" width="9.140625"/>
    <col min="8071" max="8071" customWidth="1" width="9.140625"/>
    <col min="8072" max="8072" customWidth="1" width="9.140625"/>
    <col min="8073" max="8073" customWidth="1" width="9.140625"/>
    <col min="8074" max="8074" customWidth="1" width="9.140625"/>
    <col min="8075" max="8075" customWidth="1" width="9.140625"/>
    <col min="8076" max="8076" customWidth="1" width="9.140625"/>
    <col min="8077" max="8077" customWidth="1" width="9.140625"/>
    <col min="8078" max="8078" customWidth="1" width="9.140625"/>
    <col min="8079" max="8079" customWidth="1" width="9.140625"/>
    <col min="8080" max="8080" customWidth="1" width="9.140625"/>
    <col min="8081" max="8081" customWidth="1" width="9.140625"/>
    <col min="8082" max="8082" customWidth="1" width="9.140625"/>
    <col min="8083" max="8083" customWidth="1" width="9.140625"/>
    <col min="8084" max="8084" customWidth="1" width="9.140625"/>
    <col min="8085" max="8085" customWidth="1" width="9.140625"/>
    <col min="8086" max="8086" customWidth="1" width="9.140625"/>
    <col min="8087" max="8087" customWidth="1" width="9.140625"/>
    <col min="8088" max="8088" customWidth="1" width="9.140625"/>
    <col min="8089" max="8089" customWidth="1" width="9.140625"/>
    <col min="8090" max="8090" customWidth="1" width="9.140625"/>
    <col min="8091" max="8091" customWidth="1" width="9.140625"/>
    <col min="8092" max="8092" customWidth="1" width="9.140625"/>
    <col min="8093" max="8093" customWidth="1" width="9.140625"/>
    <col min="8094" max="8094" customWidth="1" width="9.140625"/>
    <col min="8095" max="8095" customWidth="1" width="9.140625"/>
    <col min="8096" max="8096" customWidth="1" width="9.140625"/>
    <col min="8097" max="8097" customWidth="1" width="9.140625"/>
    <col min="8098" max="8098" customWidth="1" width="9.140625"/>
    <col min="8099" max="8099" customWidth="1" width="9.140625"/>
    <col min="8100" max="8100" customWidth="1" width="9.140625"/>
    <col min="8101" max="8101" customWidth="1" width="9.140625"/>
    <col min="8102" max="8102" customWidth="1" width="9.140625"/>
    <col min="8103" max="8103" customWidth="1" width="9.140625"/>
    <col min="8104" max="8104" customWidth="1" width="9.140625"/>
    <col min="8105" max="8105" customWidth="1" width="9.140625"/>
    <col min="8106" max="8106" customWidth="1" width="9.140625"/>
    <col min="8107" max="8107" customWidth="1" width="9.140625"/>
    <col min="8108" max="8108" customWidth="1" width="9.140625"/>
    <col min="8109" max="8109" customWidth="1" width="9.140625"/>
    <col min="8110" max="8110" customWidth="1" width="9.140625"/>
    <col min="8111" max="8111" customWidth="1" width="9.140625"/>
    <col min="8112" max="8112" customWidth="1" width="9.140625"/>
    <col min="8113" max="8113" customWidth="1" width="9.140625"/>
    <col min="8114" max="8114" customWidth="1" width="9.140625"/>
    <col min="8115" max="8115" customWidth="1" width="9.140625"/>
    <col min="8116" max="8116" customWidth="1" width="9.140625"/>
    <col min="8117" max="8117" customWidth="1" width="9.140625"/>
    <col min="8118" max="8118" customWidth="1" width="9.140625"/>
    <col min="8119" max="8119" customWidth="1" width="9.140625"/>
    <col min="8120" max="8120" customWidth="1" width="9.140625"/>
    <col min="8121" max="8121" customWidth="1" width="9.140625"/>
    <col min="8122" max="8122" customWidth="1" width="9.140625"/>
    <col min="8123" max="8123" customWidth="1" width="9.140625"/>
    <col min="8124" max="8124" customWidth="1" width="9.140625"/>
    <col min="8125" max="8125" customWidth="1" width="9.140625"/>
    <col min="8126" max="8126" customWidth="1" width="9.140625"/>
    <col min="8127" max="8127" customWidth="1" width="9.140625"/>
    <col min="8128" max="8128" customWidth="1" width="9.140625"/>
    <col min="8129" max="8129" customWidth="1" width="9.140625"/>
    <col min="8130" max="8130" customWidth="1" width="9.140625"/>
    <col min="8131" max="8131" customWidth="1" width="9.140625"/>
    <col min="8132" max="8132" customWidth="1" width="9.140625"/>
    <col min="8133" max="8133" customWidth="1" width="9.140625"/>
    <col min="8134" max="8134" customWidth="1" width="9.140625"/>
    <col min="8135" max="8135" customWidth="1" width="9.140625"/>
    <col min="8136" max="8136" customWidth="1" width="9.140625"/>
    <col min="8137" max="8137" customWidth="1" width="9.140625"/>
    <col min="8138" max="8138" customWidth="1" width="9.140625"/>
    <col min="8139" max="8139" customWidth="1" width="9.140625"/>
    <col min="8140" max="8140" customWidth="1" width="9.140625"/>
    <col min="8141" max="8141" customWidth="1" width="9.140625"/>
    <col min="8142" max="8142" customWidth="1" width="9.140625"/>
    <col min="8143" max="8143" customWidth="1" width="9.140625"/>
    <col min="8144" max="8144" customWidth="1" width="9.140625"/>
    <col min="8145" max="8145" customWidth="1" width="9.140625"/>
    <col min="8146" max="8146" customWidth="1" width="9.140625"/>
    <col min="8147" max="8147" customWidth="1" width="9.140625"/>
    <col min="8148" max="8148" customWidth="1" width="9.140625"/>
    <col min="8149" max="8149" customWidth="1" width="9.140625"/>
    <col min="8150" max="8150" customWidth="1" width="9.140625"/>
    <col min="8151" max="8151" customWidth="1" width="9.140625"/>
    <col min="8152" max="8152" customWidth="1" width="9.140625"/>
    <col min="8153" max="8153" customWidth="1" width="9.140625"/>
    <col min="8154" max="8154" customWidth="1" width="9.140625"/>
    <col min="8155" max="8155" customWidth="1" width="9.140625"/>
    <col min="8156" max="8156" customWidth="1" width="9.140625"/>
    <col min="8157" max="8157" customWidth="1" width="9.140625"/>
    <col min="8158" max="8158" customWidth="1" width="9.140625"/>
    <col min="8159" max="8159" customWidth="1" width="9.140625"/>
    <col min="8160" max="8160" customWidth="1" width="9.140625"/>
    <col min="8161" max="8161" customWidth="1" width="9.140625"/>
    <col min="8162" max="8162" customWidth="1" width="9.140625"/>
    <col min="8163" max="8163" customWidth="1" width="9.140625"/>
    <col min="8164" max="8164" customWidth="1" width="9.140625"/>
    <col min="8165" max="8165" customWidth="1" width="9.140625"/>
    <col min="8166" max="8166" customWidth="1" width="9.140625"/>
    <col min="8167" max="8167" customWidth="1" width="9.140625"/>
    <col min="8168" max="8168" customWidth="1" width="9.140625"/>
    <col min="8169" max="8169" customWidth="1" width="9.140625"/>
    <col min="8170" max="8170" customWidth="1" width="9.140625"/>
    <col min="8171" max="8171" customWidth="1" width="9.140625"/>
    <col min="8172" max="8172" customWidth="1" width="9.140625"/>
    <col min="8173" max="8173" customWidth="1" width="9.140625"/>
    <col min="8174" max="8174" customWidth="1" width="9.140625"/>
    <col min="8175" max="8175" customWidth="1" width="9.140625"/>
    <col min="8176" max="8176" customWidth="1" width="9.140625"/>
    <col min="8177" max="8177" customWidth="1" width="9.140625"/>
    <col min="8178" max="8178" customWidth="1" width="9.140625"/>
    <col min="8179" max="8179" customWidth="1" width="9.140625"/>
    <col min="8180" max="8180" customWidth="1" width="9.140625"/>
    <col min="8181" max="8181" customWidth="1" width="9.140625"/>
    <col min="8182" max="8182" customWidth="1" width="9.140625"/>
    <col min="8183" max="8183" customWidth="1" width="9.140625"/>
    <col min="8184" max="8184" customWidth="1" width="9.140625"/>
    <col min="8185" max="8185" customWidth="1" width="9.140625"/>
    <col min="8186" max="8186" customWidth="1" width="9.140625"/>
    <col min="8187" max="8187" customWidth="1" width="9.140625"/>
    <col min="8188" max="8188" customWidth="1" width="9.140625"/>
    <col min="8189" max="8189" customWidth="1" width="9.140625"/>
    <col min="8190" max="8190" customWidth="1" width="9.140625"/>
    <col min="8191" max="8191" customWidth="1" width="9.140625"/>
    <col min="8192" max="8192" customWidth="1" width="9.140625"/>
    <col min="8193" max="8193" customWidth="1" width="9.140625"/>
    <col min="8194" max="8194" customWidth="1" width="9.140625"/>
    <col min="8195" max="8195" customWidth="1" width="9.140625"/>
    <col min="8196" max="8196" customWidth="1" width="9.140625"/>
    <col min="8197" max="8197" customWidth="1" width="9.140625"/>
    <col min="8198" max="8198" customWidth="1" width="9.140625"/>
    <col min="8199" max="8199" customWidth="1" width="9.140625"/>
    <col min="8200" max="8200" customWidth="1" width="9.140625"/>
    <col min="8201" max="8201" customWidth="1" width="9.140625"/>
    <col min="8202" max="8202" customWidth="1" width="9.140625"/>
    <col min="8203" max="8203" customWidth="1" width="9.140625"/>
    <col min="8204" max="8204" customWidth="1" width="9.140625"/>
    <col min="8205" max="8205" customWidth="1" width="9.140625"/>
    <col min="8206" max="8206" customWidth="1" width="9.140625"/>
    <col min="8207" max="8207" customWidth="1" width="9.140625"/>
    <col min="8208" max="8208" customWidth="1" width="9.140625"/>
    <col min="8209" max="8209" customWidth="1" width="9.140625"/>
    <col min="8210" max="8210" customWidth="1" width="9.140625"/>
    <col min="8211" max="8211" customWidth="1" width="9.140625"/>
    <col min="8212" max="8212" customWidth="1" width="9.140625"/>
    <col min="8213" max="8213" customWidth="1" width="9.140625"/>
    <col min="8214" max="8214" customWidth="1" width="9.140625"/>
    <col min="8215" max="8215" customWidth="1" width="9.140625"/>
    <col min="8216" max="8216" customWidth="1" width="9.140625"/>
    <col min="8217" max="8217" customWidth="1" width="9.140625"/>
    <col min="8218" max="8218" customWidth="1" width="9.140625"/>
    <col min="8219" max="8219" customWidth="1" width="9.140625"/>
    <col min="8220" max="8220" customWidth="1" width="9.140625"/>
    <col min="8221" max="8221" customWidth="1" width="9.140625"/>
    <col min="8222" max="8222" customWidth="1" width="9.140625"/>
    <col min="8223" max="8223" customWidth="1" width="9.140625"/>
    <col min="8224" max="8224" customWidth="1" width="9.140625"/>
    <col min="8225" max="8225" customWidth="1" width="9.140625"/>
    <col min="8226" max="8226" customWidth="1" width="9.140625"/>
    <col min="8227" max="8227" customWidth="1" width="9.140625"/>
    <col min="8228" max="8228" customWidth="1" width="9.140625"/>
    <col min="8229" max="8229" customWidth="1" width="9.140625"/>
    <col min="8230" max="8230" customWidth="1" width="9.140625"/>
    <col min="8231" max="8231" customWidth="1" width="9.140625"/>
    <col min="8232" max="8232" customWidth="1" width="9.140625"/>
    <col min="8233" max="8233" customWidth="1" width="9.140625"/>
    <col min="8234" max="8234" customWidth="1" width="9.140625"/>
    <col min="8235" max="8235" customWidth="1" width="9.140625"/>
    <col min="8236" max="8236" customWidth="1" width="9.140625"/>
    <col min="8237" max="8237" customWidth="1" width="9.140625"/>
    <col min="8238" max="8238" customWidth="1" width="9.140625"/>
    <col min="8239" max="8239" customWidth="1" width="9.140625"/>
    <col min="8240" max="8240" customWidth="1" width="9.140625"/>
    <col min="8241" max="8241" customWidth="1" width="9.140625"/>
    <col min="8242" max="8242" customWidth="1" width="9.140625"/>
    <col min="8243" max="8243" customWidth="1" width="9.140625"/>
    <col min="8244" max="8244" customWidth="1" width="9.140625"/>
    <col min="8245" max="8245" customWidth="1" width="9.140625"/>
    <col min="8246" max="8246" customWidth="1" width="9.140625"/>
    <col min="8247" max="8247" customWidth="1" width="9.140625"/>
    <col min="8248" max="8248" customWidth="1" width="9.140625"/>
    <col min="8249" max="8249" customWidth="1" width="9.140625"/>
    <col min="8250" max="8250" customWidth="1" width="9.140625"/>
    <col min="8251" max="8251" customWidth="1" width="9.140625"/>
    <col min="8252" max="8252" customWidth="1" width="9.140625"/>
    <col min="8253" max="8253" customWidth="1" width="9.140625"/>
    <col min="8254" max="8254" customWidth="1" width="9.140625"/>
    <col min="8255" max="8255" customWidth="1" width="9.140625"/>
    <col min="8256" max="8256" customWidth="1" width="9.140625"/>
    <col min="8257" max="8257" customWidth="1" width="9.140625"/>
    <col min="8258" max="8258" customWidth="1" width="9.140625"/>
    <col min="8259" max="8259" customWidth="1" width="9.140625"/>
    <col min="8260" max="8260" customWidth="1" width="9.140625"/>
    <col min="8261" max="8261" customWidth="1" width="9.140625"/>
    <col min="8262" max="8262" customWidth="1" width="9.140625"/>
    <col min="8263" max="8263" customWidth="1" width="9.140625"/>
    <col min="8264" max="8264" customWidth="1" width="9.140625"/>
    <col min="8265" max="8265" customWidth="1" width="9.140625"/>
    <col min="8266" max="8266" customWidth="1" width="9.140625"/>
    <col min="8267" max="8267" customWidth="1" width="9.140625"/>
    <col min="8268" max="8268" customWidth="1" width="9.140625"/>
    <col min="8269" max="8269" customWidth="1" width="9.140625"/>
    <col min="8270" max="8270" customWidth="1" width="9.140625"/>
    <col min="8271" max="8271" customWidth="1" width="9.140625"/>
    <col min="8272" max="8272" customWidth="1" width="9.140625"/>
    <col min="8273" max="8273" customWidth="1" width="9.140625"/>
    <col min="8274" max="8274" customWidth="1" width="9.140625"/>
    <col min="8275" max="8275" customWidth="1" width="9.140625"/>
    <col min="8276" max="8276" customWidth="1" width="9.140625"/>
    <col min="8277" max="8277" customWidth="1" width="9.140625"/>
    <col min="8278" max="8278" customWidth="1" width="9.140625"/>
    <col min="8279" max="8279" customWidth="1" width="9.140625"/>
    <col min="8280" max="8280" customWidth="1" width="9.140625"/>
    <col min="8281" max="8281" customWidth="1" width="9.140625"/>
    <col min="8282" max="8282" customWidth="1" width="9.140625"/>
    <col min="8283" max="8283" customWidth="1" width="9.140625"/>
    <col min="8284" max="8284" customWidth="1" width="9.140625"/>
    <col min="8285" max="8285" customWidth="1" width="9.140625"/>
    <col min="8286" max="8286" customWidth="1" width="9.140625"/>
    <col min="8287" max="8287" customWidth="1" width="9.140625"/>
    <col min="8288" max="8288" customWidth="1" width="9.140625"/>
    <col min="8289" max="8289" customWidth="1" width="9.140625"/>
    <col min="8290" max="8290" customWidth="1" width="9.140625"/>
    <col min="8291" max="8291" customWidth="1" width="9.140625"/>
    <col min="8292" max="8292" customWidth="1" width="9.140625"/>
    <col min="8293" max="8293" customWidth="1" width="9.140625"/>
    <col min="8294" max="8294" customWidth="1" width="9.140625"/>
    <col min="8295" max="8295" customWidth="1" width="9.140625"/>
    <col min="8296" max="8296" customWidth="1" width="9.140625"/>
    <col min="8297" max="8297" customWidth="1" width="9.140625"/>
    <col min="8298" max="8298" customWidth="1" width="9.140625"/>
    <col min="8299" max="8299" customWidth="1" width="9.140625"/>
    <col min="8300" max="8300" customWidth="1" width="9.140625"/>
    <col min="8301" max="8301" customWidth="1" width="9.140625"/>
    <col min="8302" max="8302" customWidth="1" width="9.140625"/>
    <col min="8303" max="8303" customWidth="1" width="9.140625"/>
    <col min="8304" max="8304" customWidth="1" width="9.140625"/>
    <col min="8305" max="8305" customWidth="1" width="9.140625"/>
    <col min="8306" max="8306" customWidth="1" width="9.140625"/>
    <col min="8307" max="8307" customWidth="1" width="9.140625"/>
    <col min="8308" max="8308" customWidth="1" width="9.140625"/>
    <col min="8309" max="8309" customWidth="1" width="9.140625"/>
    <col min="8310" max="8310" customWidth="1" width="9.140625"/>
    <col min="8311" max="8311" customWidth="1" width="9.140625"/>
    <col min="8312" max="8312" customWidth="1" width="9.140625"/>
    <col min="8313" max="8313" customWidth="1" width="9.140625"/>
    <col min="8314" max="8314" customWidth="1" width="9.140625"/>
    <col min="8315" max="8315" customWidth="1" width="9.140625"/>
    <col min="8316" max="8316" customWidth="1" width="9.140625"/>
    <col min="8317" max="8317" customWidth="1" width="9.140625"/>
    <col min="8318" max="8318" customWidth="1" width="9.140625"/>
    <col min="8319" max="8319" customWidth="1" width="9.140625"/>
    <col min="8320" max="8320" customWidth="1" width="9.140625"/>
    <col min="8321" max="8321" customWidth="1" width="9.140625"/>
    <col min="8322" max="8322" customWidth="1" width="9.140625"/>
    <col min="8323" max="8323" customWidth="1" width="9.140625"/>
    <col min="8324" max="8324" customWidth="1" width="9.140625"/>
    <col min="8325" max="8325" customWidth="1" width="9.140625"/>
    <col min="8326" max="8326" customWidth="1" width="9.140625"/>
    <col min="8327" max="8327" customWidth="1" width="9.140625"/>
    <col min="8328" max="8328" customWidth="1" width="9.140625"/>
    <col min="8329" max="8329" customWidth="1" width="9.140625"/>
    <col min="8330" max="8330" customWidth="1" width="9.140625"/>
    <col min="8331" max="8331" customWidth="1" width="9.140625"/>
    <col min="8332" max="8332" customWidth="1" width="9.140625"/>
    <col min="8333" max="8333" customWidth="1" width="9.140625"/>
    <col min="8334" max="8334" customWidth="1" width="9.140625"/>
    <col min="8335" max="8335" customWidth="1" width="9.140625"/>
    <col min="8336" max="8336" customWidth="1" width="9.140625"/>
    <col min="8337" max="8337" customWidth="1" width="9.140625"/>
    <col min="8338" max="8338" customWidth="1" width="9.140625"/>
    <col min="8339" max="8339" customWidth="1" width="9.140625"/>
    <col min="8340" max="8340" customWidth="1" width="9.140625"/>
    <col min="8341" max="8341" customWidth="1" width="9.140625"/>
    <col min="8342" max="8342" customWidth="1" width="9.140625"/>
    <col min="8343" max="8343" customWidth="1" width="9.140625"/>
    <col min="8344" max="8344" customWidth="1" width="9.140625"/>
    <col min="8345" max="8345" customWidth="1" width="9.140625"/>
    <col min="8346" max="8346" customWidth="1" width="9.140625"/>
    <col min="8347" max="8347" customWidth="1" width="9.140625"/>
    <col min="8348" max="8348" customWidth="1" width="9.140625"/>
    <col min="8349" max="8349" customWidth="1" width="9.140625"/>
    <col min="8350" max="8350" customWidth="1" width="9.140625"/>
    <col min="8351" max="8351" customWidth="1" width="9.140625"/>
    <col min="8352" max="8352" customWidth="1" width="9.140625"/>
    <col min="8353" max="8353" customWidth="1" width="9.140625"/>
    <col min="8354" max="8354" customWidth="1" width="9.140625"/>
    <col min="8355" max="8355" customWidth="1" width="9.140625"/>
    <col min="8356" max="8356" customWidth="1" width="9.140625"/>
    <col min="8357" max="8357" customWidth="1" width="9.140625"/>
    <col min="8358" max="8358" customWidth="1" width="9.140625"/>
    <col min="8359" max="8359" customWidth="1" width="9.140625"/>
    <col min="8360" max="8360" customWidth="1" width="9.140625"/>
    <col min="8361" max="8361" customWidth="1" width="9.140625"/>
    <col min="8362" max="8362" customWidth="1" width="9.140625"/>
    <col min="8363" max="8363" customWidth="1" width="9.140625"/>
    <col min="8364" max="8364" customWidth="1" width="9.140625"/>
    <col min="8365" max="8365" customWidth="1" width="9.140625"/>
    <col min="8366" max="8366" customWidth="1" width="9.140625"/>
    <col min="8367" max="8367" customWidth="1" width="9.140625"/>
    <col min="8368" max="8368" customWidth="1" width="9.140625"/>
    <col min="8369" max="8369" customWidth="1" width="9.140625"/>
    <col min="8370" max="8370" customWidth="1" width="9.140625"/>
    <col min="8371" max="8371" customWidth="1" width="9.140625"/>
    <col min="8372" max="8372" customWidth="1" width="9.140625"/>
    <col min="8373" max="8373" customWidth="1" width="9.140625"/>
    <col min="8374" max="8374" customWidth="1" width="9.140625"/>
    <col min="8375" max="8375" customWidth="1" width="9.140625"/>
    <col min="8376" max="8376" customWidth="1" width="9.140625"/>
    <col min="8377" max="8377" customWidth="1" width="9.140625"/>
    <col min="8378" max="8378" customWidth="1" width="9.140625"/>
    <col min="8379" max="8379" customWidth="1" width="9.140625"/>
    <col min="8380" max="8380" customWidth="1" width="9.140625"/>
    <col min="8381" max="8381" customWidth="1" width="9.140625"/>
    <col min="8382" max="8382" customWidth="1" width="9.140625"/>
    <col min="8383" max="8383" customWidth="1" width="9.140625"/>
    <col min="8384" max="8384" customWidth="1" width="9.140625"/>
    <col min="8385" max="8385" customWidth="1" width="9.140625"/>
    <col min="8386" max="8386" customWidth="1" width="9.140625"/>
    <col min="8387" max="8387" customWidth="1" width="9.140625"/>
    <col min="8388" max="8388" customWidth="1" width="9.140625"/>
    <col min="8389" max="8389" customWidth="1" width="9.140625"/>
    <col min="8390" max="8390" customWidth="1" width="9.140625"/>
    <col min="8391" max="8391" customWidth="1" width="9.140625"/>
    <col min="8392" max="8392" customWidth="1" width="9.140625"/>
    <col min="8393" max="8393" customWidth="1" width="9.140625"/>
    <col min="8394" max="8394" customWidth="1" width="9.140625"/>
    <col min="8395" max="8395" customWidth="1" width="9.140625"/>
    <col min="8396" max="8396" customWidth="1" width="9.140625"/>
    <col min="8397" max="8397" customWidth="1" width="9.140625"/>
    <col min="8398" max="8398" customWidth="1" width="9.140625"/>
    <col min="8399" max="8399" customWidth="1" width="9.140625"/>
    <col min="8400" max="8400" customWidth="1" width="9.140625"/>
    <col min="8401" max="8401" customWidth="1" width="9.140625"/>
    <col min="8402" max="8402" customWidth="1" width="9.140625"/>
    <col min="8403" max="8403" customWidth="1" width="9.140625"/>
    <col min="8404" max="8404" customWidth="1" width="9.140625"/>
    <col min="8405" max="8405" customWidth="1" width="9.140625"/>
    <col min="8406" max="8406" customWidth="1" width="9.140625"/>
    <col min="8407" max="8407" customWidth="1" width="9.140625"/>
    <col min="8408" max="8408" customWidth="1" width="9.140625"/>
    <col min="8409" max="8409" customWidth="1" width="9.140625"/>
    <col min="8410" max="8410" customWidth="1" width="9.140625"/>
    <col min="8411" max="8411" customWidth="1" width="9.140625"/>
    <col min="8412" max="8412" customWidth="1" width="9.140625"/>
    <col min="8413" max="8413" customWidth="1" width="9.140625"/>
    <col min="8414" max="8414" customWidth="1" width="9.140625"/>
    <col min="8415" max="8415" customWidth="1" width="9.140625"/>
    <col min="8416" max="8416" customWidth="1" width="9.140625"/>
    <col min="8417" max="8417" customWidth="1" width="9.140625"/>
    <col min="8418" max="8418" customWidth="1" width="9.140625"/>
    <col min="8419" max="8419" customWidth="1" width="9.140625"/>
    <col min="8420" max="8420" customWidth="1" width="9.140625"/>
    <col min="8421" max="8421" customWidth="1" width="9.140625"/>
    <col min="8422" max="8422" customWidth="1" width="9.140625"/>
    <col min="8423" max="8423" customWidth="1" width="9.140625"/>
    <col min="8424" max="8424" customWidth="1" width="9.140625"/>
    <col min="8425" max="8425" customWidth="1" width="9.140625"/>
    <col min="8426" max="8426" customWidth="1" width="9.140625"/>
    <col min="8427" max="8427" customWidth="1" width="9.140625"/>
    <col min="8428" max="8428" customWidth="1" width="9.140625"/>
    <col min="8429" max="8429" customWidth="1" width="9.140625"/>
    <col min="8430" max="8430" customWidth="1" width="9.140625"/>
    <col min="8431" max="8431" customWidth="1" width="9.140625"/>
    <col min="8432" max="8432" customWidth="1" width="9.140625"/>
    <col min="8433" max="8433" customWidth="1" width="9.140625"/>
    <col min="8434" max="8434" customWidth="1" width="9.140625"/>
    <col min="8435" max="8435" customWidth="1" width="9.140625"/>
    <col min="8436" max="8436" customWidth="1" width="9.140625"/>
    <col min="8437" max="8437" customWidth="1" width="9.140625"/>
    <col min="8438" max="8438" customWidth="1" width="9.140625"/>
    <col min="8439" max="8439" customWidth="1" width="9.140625"/>
    <col min="8440" max="8440" customWidth="1" width="9.140625"/>
    <col min="8441" max="8441" customWidth="1" width="9.140625"/>
    <col min="8442" max="8442" customWidth="1" width="9.140625"/>
    <col min="8443" max="8443" customWidth="1" width="9.140625"/>
    <col min="8444" max="8444" customWidth="1" width="9.140625"/>
    <col min="8445" max="8445" customWidth="1" width="9.140625"/>
    <col min="8446" max="8446" customWidth="1" width="9.140625"/>
    <col min="8447" max="8447" customWidth="1" width="9.140625"/>
    <col min="8448" max="8448" customWidth="1" width="9.140625"/>
    <col min="8449" max="8449" customWidth="1" width="9.140625"/>
    <col min="8450" max="8450" customWidth="1" width="9.140625"/>
    <col min="8451" max="8451" customWidth="1" width="9.140625"/>
    <col min="8452" max="8452" customWidth="1" width="9.140625"/>
    <col min="8453" max="8453" customWidth="1" width="9.140625"/>
    <col min="8454" max="8454" customWidth="1" width="9.140625"/>
    <col min="8455" max="8455" customWidth="1" width="9.140625"/>
    <col min="8456" max="8456" customWidth="1" width="9.140625"/>
    <col min="8457" max="8457" customWidth="1" width="9.140625"/>
    <col min="8458" max="8458" customWidth="1" width="9.140625"/>
    <col min="8459" max="8459" customWidth="1" width="9.140625"/>
    <col min="8460" max="8460" customWidth="1" width="9.140625"/>
    <col min="8461" max="8461" customWidth="1" width="9.140625"/>
    <col min="8462" max="8462" customWidth="1" width="9.140625"/>
    <col min="8463" max="8463" customWidth="1" width="9.140625"/>
    <col min="8464" max="8464" customWidth="1" width="9.140625"/>
    <col min="8465" max="8465" customWidth="1" width="9.140625"/>
    <col min="8466" max="8466" customWidth="1" width="9.140625"/>
    <col min="8467" max="8467" customWidth="1" width="9.140625"/>
    <col min="8468" max="8468" customWidth="1" width="9.140625"/>
    <col min="8469" max="8469" customWidth="1" width="9.140625"/>
    <col min="8470" max="8470" customWidth="1" width="9.140625"/>
    <col min="8471" max="8471" customWidth="1" width="9.140625"/>
    <col min="8472" max="8472" customWidth="1" width="9.140625"/>
    <col min="8473" max="8473" customWidth="1" width="9.140625"/>
    <col min="8474" max="8474" customWidth="1" width="9.140625"/>
    <col min="8475" max="8475" customWidth="1" width="9.140625"/>
    <col min="8476" max="8476" customWidth="1" width="9.140625"/>
    <col min="8477" max="8477" customWidth="1" width="9.140625"/>
    <col min="8478" max="8478" customWidth="1" width="9.140625"/>
    <col min="8479" max="8479" customWidth="1" width="9.140625"/>
    <col min="8480" max="8480" customWidth="1" width="9.140625"/>
    <col min="8481" max="8481" customWidth="1" width="9.140625"/>
    <col min="8482" max="8482" customWidth="1" width="9.140625"/>
    <col min="8483" max="8483" customWidth="1" width="9.140625"/>
    <col min="8484" max="8484" customWidth="1" width="9.140625"/>
    <col min="8485" max="8485" customWidth="1" width="9.140625"/>
    <col min="8486" max="8486" customWidth="1" width="9.140625"/>
    <col min="8487" max="8487" customWidth="1" width="9.140625"/>
    <col min="8488" max="8488" customWidth="1" width="9.140625"/>
    <col min="8489" max="8489" customWidth="1" width="9.140625"/>
    <col min="8490" max="8490" customWidth="1" width="9.140625"/>
    <col min="8491" max="8491" customWidth="1" width="9.140625"/>
    <col min="8492" max="8492" customWidth="1" width="9.140625"/>
    <col min="8493" max="8493" customWidth="1" width="9.140625"/>
    <col min="8494" max="8494" customWidth="1" width="9.140625"/>
    <col min="8495" max="8495" customWidth="1" width="9.140625"/>
    <col min="8496" max="8496" customWidth="1" width="9.140625"/>
    <col min="8497" max="8497" customWidth="1" width="9.140625"/>
    <col min="8498" max="8498" customWidth="1" width="9.140625"/>
    <col min="8499" max="8499" customWidth="1" width="9.140625"/>
    <col min="8500" max="8500" customWidth="1" width="9.140625"/>
    <col min="8501" max="8501" customWidth="1" width="9.140625"/>
    <col min="8502" max="8502" customWidth="1" width="9.140625"/>
    <col min="8503" max="8503" customWidth="1" width="9.140625"/>
    <col min="8504" max="8504" customWidth="1" width="9.140625"/>
    <col min="8505" max="8505" customWidth="1" width="9.140625"/>
    <col min="8506" max="8506" customWidth="1" width="9.140625"/>
    <col min="8507" max="8507" customWidth="1" width="9.140625"/>
    <col min="8508" max="8508" customWidth="1" width="9.140625"/>
    <col min="8509" max="8509" customWidth="1" width="9.140625"/>
    <col min="8510" max="8510" customWidth="1" width="9.140625"/>
    <col min="8511" max="8511" customWidth="1" width="9.140625"/>
    <col min="8512" max="8512" customWidth="1" width="9.140625"/>
    <col min="8513" max="8513" customWidth="1" width="9.140625"/>
    <col min="8514" max="8514" customWidth="1" width="9.140625"/>
    <col min="8515" max="8515" customWidth="1" width="9.140625"/>
    <col min="8516" max="8516" customWidth="1" width="9.140625"/>
    <col min="8517" max="8517" customWidth="1" width="9.140625"/>
    <col min="8518" max="8518" customWidth="1" width="9.140625"/>
    <col min="8519" max="8519" customWidth="1" width="9.140625"/>
    <col min="8520" max="8520" customWidth="1" width="9.140625"/>
    <col min="8521" max="8521" customWidth="1" width="9.140625"/>
    <col min="8522" max="8522" customWidth="1" width="9.140625"/>
    <col min="8523" max="8523" customWidth="1" width="9.140625"/>
    <col min="8524" max="8524" customWidth="1" width="9.140625"/>
    <col min="8525" max="8525" customWidth="1" width="9.140625"/>
    <col min="8526" max="8526" customWidth="1" width="9.140625"/>
    <col min="8527" max="8527" customWidth="1" width="9.140625"/>
    <col min="8528" max="8528" customWidth="1" width="9.140625"/>
    <col min="8529" max="8529" customWidth="1" width="9.140625"/>
    <col min="8530" max="8530" customWidth="1" width="9.140625"/>
    <col min="8531" max="8531" customWidth="1" width="9.140625"/>
    <col min="8532" max="8532" customWidth="1" width="9.140625"/>
    <col min="8533" max="8533" customWidth="1" width="9.140625"/>
    <col min="8534" max="8534" customWidth="1" width="9.140625"/>
    <col min="8535" max="8535" customWidth="1" width="9.140625"/>
    <col min="8536" max="8536" customWidth="1" width="9.140625"/>
    <col min="8537" max="8537" customWidth="1" width="9.140625"/>
    <col min="8538" max="8538" customWidth="1" width="9.140625"/>
    <col min="8539" max="8539" customWidth="1" width="9.140625"/>
    <col min="8540" max="8540" customWidth="1" width="9.140625"/>
    <col min="8541" max="8541" customWidth="1" width="9.140625"/>
    <col min="8542" max="8542" customWidth="1" width="9.140625"/>
    <col min="8543" max="8543" customWidth="1" width="9.140625"/>
    <col min="8544" max="8544" customWidth="1" width="9.140625"/>
    <col min="8545" max="8545" customWidth="1" width="9.140625"/>
    <col min="8546" max="8546" customWidth="1" width="9.140625"/>
    <col min="8547" max="8547" customWidth="1" width="9.140625"/>
    <col min="8548" max="8548" customWidth="1" width="9.140625"/>
    <col min="8549" max="8549" customWidth="1" width="9.140625"/>
    <col min="8550" max="8550" customWidth="1" width="9.140625"/>
    <col min="8551" max="8551" customWidth="1" width="9.140625"/>
    <col min="8552" max="8552" customWidth="1" width="9.140625"/>
    <col min="8553" max="8553" customWidth="1" width="9.140625"/>
    <col min="8554" max="8554" customWidth="1" width="9.140625"/>
    <col min="8555" max="8555" customWidth="1" width="9.140625"/>
    <col min="8556" max="8556" customWidth="1" width="9.140625"/>
    <col min="8557" max="8557" customWidth="1" width="9.140625"/>
    <col min="8558" max="8558" customWidth="1" width="9.140625"/>
    <col min="8559" max="8559" customWidth="1" width="9.140625"/>
    <col min="8560" max="8560" customWidth="1" width="9.140625"/>
    <col min="8561" max="8561" customWidth="1" width="9.140625"/>
    <col min="8562" max="8562" customWidth="1" width="9.140625"/>
    <col min="8563" max="8563" customWidth="1" width="9.140625"/>
    <col min="8564" max="8564" customWidth="1" width="9.140625"/>
    <col min="8565" max="8565" customWidth="1" width="9.140625"/>
    <col min="8566" max="8566" customWidth="1" width="9.140625"/>
    <col min="8567" max="8567" customWidth="1" width="9.140625"/>
    <col min="8568" max="8568" customWidth="1" width="9.140625"/>
    <col min="8569" max="8569" customWidth="1" width="9.140625"/>
    <col min="8570" max="8570" customWidth="1" width="9.140625"/>
    <col min="8571" max="8571" customWidth="1" width="9.140625"/>
    <col min="8572" max="8572" customWidth="1" width="9.140625"/>
    <col min="8573" max="8573" customWidth="1" width="9.140625"/>
    <col min="8574" max="8574" customWidth="1" width="9.140625"/>
    <col min="8575" max="8575" customWidth="1" width="9.140625"/>
    <col min="8576" max="8576" customWidth="1" width="9.140625"/>
    <col min="8577" max="8577" customWidth="1" width="9.140625"/>
    <col min="8578" max="8578" customWidth="1" width="9.140625"/>
    <col min="8579" max="8579" customWidth="1" width="9.140625"/>
    <col min="8580" max="8580" customWidth="1" width="9.140625"/>
    <col min="8581" max="8581" customWidth="1" width="9.140625"/>
    <col min="8582" max="8582" customWidth="1" width="9.140625"/>
    <col min="8583" max="8583" customWidth="1" width="9.140625"/>
    <col min="8584" max="8584" customWidth="1" width="9.140625"/>
    <col min="8585" max="8585" customWidth="1" width="9.140625"/>
    <col min="8586" max="8586" customWidth="1" width="9.140625"/>
    <col min="8587" max="8587" customWidth="1" width="9.140625"/>
    <col min="8588" max="8588" customWidth="1" width="9.140625"/>
    <col min="8589" max="8589" customWidth="1" width="9.140625"/>
    <col min="8590" max="8590" customWidth="1" width="9.140625"/>
    <col min="8591" max="8591" customWidth="1" width="9.140625"/>
    <col min="8592" max="8592" customWidth="1" width="9.140625"/>
    <col min="8593" max="8593" customWidth="1" width="9.140625"/>
    <col min="8594" max="8594" customWidth="1" width="9.140625"/>
    <col min="8595" max="8595" customWidth="1" width="9.140625"/>
    <col min="8596" max="8596" customWidth="1" width="9.140625"/>
    <col min="8597" max="8597" customWidth="1" width="9.140625"/>
    <col min="8598" max="8598" customWidth="1" width="9.140625"/>
    <col min="8599" max="8599" customWidth="1" width="9.140625"/>
    <col min="8600" max="8600" customWidth="1" width="9.140625"/>
    <col min="8601" max="8601" customWidth="1" width="9.140625"/>
    <col min="8602" max="8602" customWidth="1" width="9.140625"/>
    <col min="8603" max="8603" customWidth="1" width="9.140625"/>
    <col min="8604" max="8604" customWidth="1" width="9.140625"/>
    <col min="8605" max="8605" customWidth="1" width="9.140625"/>
    <col min="8606" max="8606" customWidth="1" width="9.140625"/>
    <col min="8607" max="8607" customWidth="1" width="9.140625"/>
    <col min="8608" max="8608" customWidth="1" width="9.140625"/>
    <col min="8609" max="8609" customWidth="1" width="9.140625"/>
    <col min="8610" max="8610" customWidth="1" width="9.140625"/>
    <col min="8611" max="8611" customWidth="1" width="9.140625"/>
    <col min="8612" max="8612" customWidth="1" width="9.140625"/>
    <col min="8613" max="8613" customWidth="1" width="9.140625"/>
    <col min="8614" max="8614" customWidth="1" width="9.140625"/>
    <col min="8615" max="8615" customWidth="1" width="9.140625"/>
    <col min="8616" max="8616" customWidth="1" width="9.140625"/>
    <col min="8617" max="8617" customWidth="1" width="9.140625"/>
    <col min="8618" max="8618" customWidth="1" width="9.140625"/>
    <col min="8619" max="8619" customWidth="1" width="9.140625"/>
    <col min="8620" max="8620" customWidth="1" width="9.140625"/>
    <col min="8621" max="8621" customWidth="1" width="9.140625"/>
    <col min="8622" max="8622" customWidth="1" width="9.140625"/>
    <col min="8623" max="8623" customWidth="1" width="9.140625"/>
    <col min="8624" max="8624" customWidth="1" width="9.140625"/>
    <col min="8625" max="8625" customWidth="1" width="9.140625"/>
    <col min="8626" max="8626" customWidth="1" width="9.140625"/>
    <col min="8627" max="8627" customWidth="1" width="9.140625"/>
    <col min="8628" max="8628" customWidth="1" width="9.140625"/>
    <col min="8629" max="8629" customWidth="1" width="9.140625"/>
    <col min="8630" max="8630" customWidth="1" width="9.140625"/>
    <col min="8631" max="8631" customWidth="1" width="9.140625"/>
    <col min="8632" max="8632" customWidth="1" width="9.140625"/>
    <col min="8633" max="8633" customWidth="1" width="9.140625"/>
    <col min="8634" max="8634" customWidth="1" width="9.140625"/>
    <col min="8635" max="8635" customWidth="1" width="9.140625"/>
    <col min="8636" max="8636" customWidth="1" width="9.140625"/>
    <col min="8637" max="8637" customWidth="1" width="9.140625"/>
    <col min="8638" max="8638" customWidth="1" width="9.140625"/>
    <col min="8639" max="8639" customWidth="1" width="9.140625"/>
    <col min="8640" max="8640" customWidth="1" width="9.140625"/>
    <col min="8641" max="8641" customWidth="1" width="9.140625"/>
    <col min="8642" max="8642" customWidth="1" width="9.140625"/>
    <col min="8643" max="8643" customWidth="1" width="9.140625"/>
    <col min="8644" max="8644" customWidth="1" width="9.140625"/>
    <col min="8645" max="8645" customWidth="1" width="9.140625"/>
    <col min="8646" max="8646" customWidth="1" width="9.140625"/>
    <col min="8647" max="8647" customWidth="1" width="9.140625"/>
    <col min="8648" max="8648" customWidth="1" width="9.140625"/>
    <col min="8649" max="8649" customWidth="1" width="9.140625"/>
    <col min="8650" max="8650" customWidth="1" width="9.140625"/>
    <col min="8651" max="8651" customWidth="1" width="9.140625"/>
    <col min="8652" max="8652" customWidth="1" width="9.140625"/>
    <col min="8653" max="8653" customWidth="1" width="9.140625"/>
    <col min="8654" max="8654" customWidth="1" width="9.140625"/>
    <col min="8655" max="8655" customWidth="1" width="9.140625"/>
    <col min="8656" max="8656" customWidth="1" width="9.140625"/>
    <col min="8657" max="8657" customWidth="1" width="9.140625"/>
    <col min="8658" max="8658" customWidth="1" width="9.140625"/>
    <col min="8659" max="8659" customWidth="1" width="9.140625"/>
    <col min="8660" max="8660" customWidth="1" width="9.140625"/>
    <col min="8661" max="8661" customWidth="1" width="9.140625"/>
    <col min="8662" max="8662" customWidth="1" width="9.140625"/>
    <col min="8663" max="8663" customWidth="1" width="9.140625"/>
    <col min="8664" max="8664" customWidth="1" width="9.140625"/>
    <col min="8665" max="8665" customWidth="1" width="9.140625"/>
    <col min="8666" max="8666" customWidth="1" width="9.140625"/>
    <col min="8667" max="8667" customWidth="1" width="9.140625"/>
    <col min="8668" max="8668" customWidth="1" width="9.140625"/>
    <col min="8669" max="8669" customWidth="1" width="9.140625"/>
    <col min="8670" max="8670" customWidth="1" width="9.140625"/>
    <col min="8671" max="8671" customWidth="1" width="9.140625"/>
    <col min="8672" max="8672" customWidth="1" width="9.140625"/>
    <col min="8673" max="8673" customWidth="1" width="9.140625"/>
    <col min="8674" max="8674" customWidth="1" width="9.140625"/>
    <col min="8675" max="8675" customWidth="1" width="9.140625"/>
    <col min="8676" max="8676" customWidth="1" width="9.140625"/>
    <col min="8677" max="8677" customWidth="1" width="9.140625"/>
    <col min="8678" max="8678" customWidth="1" width="9.140625"/>
    <col min="8679" max="8679" customWidth="1" width="9.140625"/>
    <col min="8680" max="8680" customWidth="1" width="9.140625"/>
    <col min="8681" max="8681" customWidth="1" width="9.140625"/>
    <col min="8682" max="8682" customWidth="1" width="9.140625"/>
    <col min="8683" max="8683" customWidth="1" width="9.140625"/>
    <col min="8684" max="8684" customWidth="1" width="9.140625"/>
    <col min="8685" max="8685" customWidth="1" width="9.140625"/>
    <col min="8686" max="8686" customWidth="1" width="9.140625"/>
    <col min="8687" max="8687" customWidth="1" width="9.140625"/>
    <col min="8688" max="8688" customWidth="1" width="9.140625"/>
    <col min="8689" max="8689" customWidth="1" width="9.140625"/>
    <col min="8690" max="8690" customWidth="1" width="9.140625"/>
    <col min="8691" max="8691" customWidth="1" width="9.140625"/>
    <col min="8692" max="8692" customWidth="1" width="9.140625"/>
    <col min="8693" max="8693" customWidth="1" width="9.140625"/>
    <col min="8694" max="8694" customWidth="1" width="9.140625"/>
    <col min="8695" max="8695" customWidth="1" width="9.140625"/>
    <col min="8696" max="8696" customWidth="1" width="9.140625"/>
    <col min="8697" max="8697" customWidth="1" width="9.140625"/>
    <col min="8698" max="8698" customWidth="1" width="9.140625"/>
    <col min="8699" max="8699" customWidth="1" width="9.140625"/>
    <col min="8700" max="8700" customWidth="1" width="9.140625"/>
    <col min="8701" max="8701" customWidth="1" width="9.140625"/>
    <col min="8702" max="8702" customWidth="1" width="9.140625"/>
    <col min="8703" max="8703" customWidth="1" width="9.140625"/>
    <col min="8704" max="8704" customWidth="1" width="9.140625"/>
    <col min="8705" max="8705" customWidth="1" width="9.140625"/>
    <col min="8706" max="8706" customWidth="1" width="9.140625"/>
    <col min="8707" max="8707" customWidth="1" width="9.140625"/>
    <col min="8708" max="8708" customWidth="1" width="9.140625"/>
    <col min="8709" max="8709" customWidth="1" width="9.140625"/>
    <col min="8710" max="8710" customWidth="1" width="9.140625"/>
    <col min="8711" max="8711" customWidth="1" width="9.140625"/>
    <col min="8712" max="8712" customWidth="1" width="9.140625"/>
    <col min="8713" max="8713" customWidth="1" width="9.140625"/>
    <col min="8714" max="8714" customWidth="1" width="9.140625"/>
    <col min="8715" max="8715" customWidth="1" width="9.140625"/>
    <col min="8716" max="8716" customWidth="1" width="9.140625"/>
    <col min="8717" max="8717" customWidth="1" width="9.140625"/>
    <col min="8718" max="8718" customWidth="1" width="9.140625"/>
    <col min="8719" max="8719" customWidth="1" width="9.140625"/>
    <col min="8720" max="8720" customWidth="1" width="9.140625"/>
    <col min="8721" max="8721" customWidth="1" width="9.140625"/>
    <col min="8722" max="8722" customWidth="1" width="9.140625"/>
    <col min="8723" max="8723" customWidth="1" width="9.140625"/>
    <col min="8724" max="8724" customWidth="1" width="9.140625"/>
    <col min="8725" max="8725" customWidth="1" width="9.140625"/>
    <col min="8726" max="8726" customWidth="1" width="9.140625"/>
    <col min="8727" max="8727" customWidth="1" width="9.140625"/>
    <col min="8728" max="8728" customWidth="1" width="9.140625"/>
    <col min="8729" max="8729" customWidth="1" width="9.140625"/>
    <col min="8730" max="8730" customWidth="1" width="9.140625"/>
    <col min="8731" max="8731" customWidth="1" width="9.140625"/>
    <col min="8732" max="8732" customWidth="1" width="9.140625"/>
    <col min="8733" max="8733" customWidth="1" width="9.140625"/>
    <col min="8734" max="8734" customWidth="1" width="9.140625"/>
    <col min="8735" max="8735" customWidth="1" width="9.140625"/>
    <col min="8736" max="8736" customWidth="1" width="9.140625"/>
    <col min="8737" max="8737" customWidth="1" width="9.140625"/>
    <col min="8738" max="8738" customWidth="1" width="9.140625"/>
    <col min="8739" max="8739" customWidth="1" width="9.140625"/>
    <col min="8740" max="8740" customWidth="1" width="9.140625"/>
    <col min="8741" max="8741" customWidth="1" width="9.140625"/>
    <col min="8742" max="8742" customWidth="1" width="9.140625"/>
    <col min="8743" max="8743" customWidth="1" width="9.140625"/>
    <col min="8744" max="8744" customWidth="1" width="9.140625"/>
    <col min="8745" max="8745" customWidth="1" width="9.140625"/>
    <col min="8746" max="8746" customWidth="1" width="9.140625"/>
    <col min="8747" max="8747" customWidth="1" width="9.140625"/>
    <col min="8748" max="8748" customWidth="1" width="9.140625"/>
    <col min="8749" max="8749" customWidth="1" width="9.140625"/>
    <col min="8750" max="8750" customWidth="1" width="9.140625"/>
    <col min="8751" max="8751" customWidth="1" width="9.140625"/>
    <col min="8752" max="8752" customWidth="1" width="9.140625"/>
    <col min="8753" max="8753" customWidth="1" width="9.140625"/>
    <col min="8754" max="8754" customWidth="1" width="9.140625"/>
    <col min="8755" max="8755" customWidth="1" width="9.140625"/>
    <col min="8756" max="8756" customWidth="1" width="9.140625"/>
    <col min="8757" max="8757" customWidth="1" width="9.140625"/>
    <col min="8758" max="8758" customWidth="1" width="9.140625"/>
    <col min="8759" max="8759" customWidth="1" width="9.140625"/>
    <col min="8760" max="8760" customWidth="1" width="9.140625"/>
    <col min="8761" max="8761" customWidth="1" width="9.140625"/>
    <col min="8762" max="8762" customWidth="1" width="9.140625"/>
    <col min="8763" max="8763" customWidth="1" width="9.140625"/>
    <col min="8764" max="8764" customWidth="1" width="9.140625"/>
    <col min="8765" max="8765" customWidth="1" width="9.140625"/>
    <col min="8766" max="8766" customWidth="1" width="9.140625"/>
    <col min="8767" max="8767" customWidth="1" width="9.140625"/>
    <col min="8768" max="8768" customWidth="1" width="9.140625"/>
    <col min="8769" max="8769" customWidth="1" width="9.140625"/>
    <col min="8770" max="8770" customWidth="1" width="9.140625"/>
    <col min="8771" max="8771" customWidth="1" width="9.140625"/>
    <col min="8772" max="8772" customWidth="1" width="9.140625"/>
    <col min="8773" max="8773" customWidth="1" width="9.140625"/>
    <col min="8774" max="8774" customWidth="1" width="9.140625"/>
    <col min="8775" max="8775" customWidth="1" width="9.140625"/>
    <col min="8776" max="8776" customWidth="1" width="9.140625"/>
    <col min="8777" max="8777" customWidth="1" width="9.140625"/>
    <col min="8778" max="8778" customWidth="1" width="9.140625"/>
    <col min="8779" max="8779" customWidth="1" width="9.140625"/>
    <col min="8780" max="8780" customWidth="1" width="9.140625"/>
    <col min="8781" max="8781" customWidth="1" width="9.140625"/>
    <col min="8782" max="8782" customWidth="1" width="9.140625"/>
    <col min="8783" max="8783" customWidth="1" width="9.140625"/>
    <col min="8784" max="8784" customWidth="1" width="9.140625"/>
    <col min="8785" max="8785" customWidth="1" width="9.140625"/>
    <col min="8786" max="8786" customWidth="1" width="9.140625"/>
    <col min="8787" max="8787" customWidth="1" width="9.140625"/>
    <col min="8788" max="8788" customWidth="1" width="9.140625"/>
    <col min="8789" max="8789" customWidth="1" width="9.140625"/>
    <col min="8790" max="8790" customWidth="1" width="9.140625"/>
    <col min="8791" max="8791" customWidth="1" width="9.140625"/>
    <col min="8792" max="8792" customWidth="1" width="9.140625"/>
    <col min="8793" max="8793" customWidth="1" width="9.140625"/>
    <col min="8794" max="8794" customWidth="1" width="9.140625"/>
    <col min="8795" max="8795" customWidth="1" width="9.140625"/>
    <col min="8796" max="8796" customWidth="1" width="9.140625"/>
    <col min="8797" max="8797" customWidth="1" width="9.140625"/>
    <col min="8798" max="8798" customWidth="1" width="9.140625"/>
    <col min="8799" max="8799" customWidth="1" width="9.140625"/>
    <col min="8800" max="8800" customWidth="1" width="9.140625"/>
    <col min="8801" max="8801" customWidth="1" width="9.140625"/>
    <col min="8802" max="8802" customWidth="1" width="9.140625"/>
    <col min="8803" max="8803" customWidth="1" width="9.140625"/>
    <col min="8804" max="8804" customWidth="1" width="9.140625"/>
    <col min="8805" max="8805" customWidth="1" width="9.140625"/>
    <col min="8806" max="8806" customWidth="1" width="9.140625"/>
    <col min="8807" max="8807" customWidth="1" width="9.140625"/>
    <col min="8808" max="8808" customWidth="1" width="9.140625"/>
    <col min="8809" max="8809" customWidth="1" width="9.140625"/>
    <col min="8810" max="8810" customWidth="1" width="9.140625"/>
    <col min="8811" max="8811" customWidth="1" width="9.140625"/>
    <col min="8812" max="8812" customWidth="1" width="9.140625"/>
    <col min="8813" max="8813" customWidth="1" width="9.140625"/>
    <col min="8814" max="8814" customWidth="1" width="9.140625"/>
    <col min="8815" max="8815" customWidth="1" width="9.140625"/>
    <col min="8816" max="8816" customWidth="1" width="9.140625"/>
    <col min="8817" max="8817" customWidth="1" width="9.140625"/>
    <col min="8818" max="8818" customWidth="1" width="9.140625"/>
    <col min="8819" max="8819" customWidth="1" width="9.140625"/>
    <col min="8820" max="8820" customWidth="1" width="9.140625"/>
    <col min="8821" max="8821" customWidth="1" width="9.140625"/>
    <col min="8822" max="8822" customWidth="1" width="9.140625"/>
    <col min="8823" max="8823" customWidth="1" width="9.140625"/>
    <col min="8824" max="8824" customWidth="1" width="9.140625"/>
    <col min="8825" max="8825" customWidth="1" width="9.140625"/>
    <col min="8826" max="8826" customWidth="1" width="9.140625"/>
    <col min="8827" max="8827" customWidth="1" width="9.140625"/>
    <col min="8828" max="8828" customWidth="1" width="9.140625"/>
    <col min="8829" max="8829" customWidth="1" width="9.140625"/>
    <col min="8830" max="8830" customWidth="1" width="9.140625"/>
    <col min="8831" max="8831" customWidth="1" width="9.140625"/>
    <col min="8832" max="8832" customWidth="1" width="9.140625"/>
    <col min="8833" max="8833" customWidth="1" width="9.140625"/>
    <col min="8834" max="8834" customWidth="1" width="9.140625"/>
    <col min="8835" max="8835" customWidth="1" width="9.140625"/>
    <col min="8836" max="8836" customWidth="1" width="9.140625"/>
    <col min="8837" max="8837" customWidth="1" width="9.140625"/>
    <col min="8838" max="8838" customWidth="1" width="9.140625"/>
    <col min="8839" max="8839" customWidth="1" width="9.140625"/>
    <col min="8840" max="8840" customWidth="1" width="9.140625"/>
    <col min="8841" max="8841" customWidth="1" width="9.140625"/>
    <col min="8842" max="8842" customWidth="1" width="9.140625"/>
    <col min="8843" max="8843" customWidth="1" width="9.140625"/>
    <col min="8844" max="8844" customWidth="1" width="9.140625"/>
    <col min="8845" max="8845" customWidth="1" width="9.140625"/>
    <col min="8846" max="8846" customWidth="1" width="9.140625"/>
    <col min="8847" max="8847" customWidth="1" width="9.140625"/>
    <col min="8848" max="8848" customWidth="1" width="9.140625"/>
    <col min="8849" max="8849" customWidth="1" width="9.140625"/>
    <col min="8850" max="8850" customWidth="1" width="9.140625"/>
    <col min="8851" max="8851" customWidth="1" width="9.140625"/>
    <col min="8852" max="8852" customWidth="1" width="9.140625"/>
    <col min="8853" max="8853" customWidth="1" width="9.140625"/>
    <col min="8854" max="8854" customWidth="1" width="9.140625"/>
    <col min="8855" max="8855" customWidth="1" width="9.140625"/>
    <col min="8856" max="8856" customWidth="1" width="9.140625"/>
    <col min="8857" max="8857" customWidth="1" width="9.140625"/>
    <col min="8858" max="8858" customWidth="1" width="9.140625"/>
    <col min="8859" max="8859" customWidth="1" width="9.140625"/>
    <col min="8860" max="8860" customWidth="1" width="9.140625"/>
    <col min="8861" max="8861" customWidth="1" width="9.140625"/>
    <col min="8862" max="8862" customWidth="1" width="9.140625"/>
    <col min="8863" max="8863" customWidth="1" width="9.140625"/>
    <col min="8864" max="8864" customWidth="1" width="9.140625"/>
    <col min="8865" max="8865" customWidth="1" width="9.140625"/>
    <col min="8866" max="8866" customWidth="1" width="9.140625"/>
    <col min="8867" max="8867" customWidth="1" width="9.140625"/>
    <col min="8868" max="8868" customWidth="1" width="9.140625"/>
    <col min="8869" max="8869" customWidth="1" width="9.140625"/>
    <col min="8870" max="8870" customWidth="1" width="9.140625"/>
    <col min="8871" max="8871" customWidth="1" width="9.140625"/>
    <col min="8872" max="8872" customWidth="1" width="9.140625"/>
    <col min="8873" max="8873" customWidth="1" width="9.140625"/>
    <col min="8874" max="8874" customWidth="1" width="9.140625"/>
    <col min="8875" max="8875" customWidth="1" width="9.140625"/>
    <col min="8876" max="8876" customWidth="1" width="9.140625"/>
    <col min="8877" max="8877" customWidth="1" width="9.140625"/>
    <col min="8878" max="8878" customWidth="1" width="9.140625"/>
    <col min="8879" max="8879" customWidth="1" width="9.140625"/>
    <col min="8880" max="8880" customWidth="1" width="9.140625"/>
    <col min="8881" max="8881" customWidth="1" width="9.140625"/>
    <col min="8882" max="8882" customWidth="1" width="9.140625"/>
    <col min="8883" max="8883" customWidth="1" width="9.140625"/>
    <col min="8884" max="8884" customWidth="1" width="9.140625"/>
    <col min="8885" max="8885" customWidth="1" width="9.140625"/>
    <col min="8886" max="8886" customWidth="1" width="9.140625"/>
    <col min="8887" max="8887" customWidth="1" width="9.140625"/>
    <col min="8888" max="8888" customWidth="1" width="9.140625"/>
    <col min="8889" max="8889" customWidth="1" width="9.140625"/>
    <col min="8890" max="8890" customWidth="1" width="9.140625"/>
    <col min="8891" max="8891" customWidth="1" width="9.140625"/>
    <col min="8892" max="8892" customWidth="1" width="9.140625"/>
    <col min="8893" max="8893" customWidth="1" width="9.140625"/>
    <col min="8894" max="8894" customWidth="1" width="9.140625"/>
    <col min="8895" max="8895" customWidth="1" width="9.140625"/>
    <col min="8896" max="8896" customWidth="1" width="9.140625"/>
    <col min="8897" max="8897" customWidth="1" width="9.140625"/>
    <col min="8898" max="8898" customWidth="1" width="9.140625"/>
    <col min="8899" max="8899" customWidth="1" width="9.140625"/>
    <col min="8900" max="8900" customWidth="1" width="9.140625"/>
    <col min="8901" max="8901" customWidth="1" width="9.140625"/>
    <col min="8902" max="8902" customWidth="1" width="9.140625"/>
    <col min="8903" max="8903" customWidth="1" width="9.140625"/>
    <col min="8904" max="8904" customWidth="1" width="9.140625"/>
    <col min="8905" max="8905" customWidth="1" width="9.140625"/>
    <col min="8906" max="8906" customWidth="1" width="9.140625"/>
    <col min="8907" max="8907" customWidth="1" width="9.140625"/>
    <col min="8908" max="8908" customWidth="1" width="9.140625"/>
    <col min="8909" max="8909" customWidth="1" width="9.140625"/>
    <col min="8910" max="8910" customWidth="1" width="9.140625"/>
    <col min="8911" max="8911" customWidth="1" width="9.140625"/>
    <col min="8912" max="8912" customWidth="1" width="9.140625"/>
    <col min="8913" max="8913" customWidth="1" width="9.140625"/>
    <col min="8914" max="8914" customWidth="1" width="9.140625"/>
    <col min="8915" max="8915" customWidth="1" width="9.140625"/>
    <col min="8916" max="8916" customWidth="1" width="9.140625"/>
    <col min="8917" max="8917" customWidth="1" width="9.140625"/>
    <col min="8918" max="8918" customWidth="1" width="9.140625"/>
    <col min="8919" max="8919" customWidth="1" width="9.140625"/>
    <col min="8920" max="8920" customWidth="1" width="9.140625"/>
    <col min="8921" max="8921" customWidth="1" width="9.140625"/>
    <col min="8922" max="8922" customWidth="1" width="9.140625"/>
    <col min="8923" max="8923" customWidth="1" width="9.140625"/>
    <col min="8924" max="8924" customWidth="1" width="9.140625"/>
    <col min="8925" max="8925" customWidth="1" width="9.140625"/>
    <col min="8926" max="8926" customWidth="1" width="9.140625"/>
    <col min="8927" max="8927" customWidth="1" width="9.140625"/>
    <col min="8928" max="8928" customWidth="1" width="9.140625"/>
    <col min="8929" max="8929" customWidth="1" width="9.140625"/>
    <col min="8930" max="8930" customWidth="1" width="9.140625"/>
    <col min="8931" max="8931" customWidth="1" width="9.140625"/>
    <col min="8932" max="8932" customWidth="1" width="9.140625"/>
    <col min="8933" max="8933" customWidth="1" width="9.140625"/>
    <col min="8934" max="8934" customWidth="1" width="9.140625"/>
    <col min="8935" max="8935" customWidth="1" width="9.140625"/>
    <col min="8936" max="8936" customWidth="1" width="9.140625"/>
    <col min="8937" max="8937" customWidth="1" width="9.140625"/>
    <col min="8938" max="8938" customWidth="1" width="9.140625"/>
    <col min="8939" max="8939" customWidth="1" width="9.140625"/>
    <col min="8940" max="8940" customWidth="1" width="9.140625"/>
    <col min="8941" max="8941" customWidth="1" width="9.140625"/>
    <col min="8942" max="8942" customWidth="1" width="9.140625"/>
    <col min="8943" max="8943" customWidth="1" width="9.140625"/>
    <col min="8944" max="8944" customWidth="1" width="9.140625"/>
    <col min="8945" max="8945" customWidth="1" width="9.140625"/>
    <col min="8946" max="8946" customWidth="1" width="9.140625"/>
    <col min="8947" max="8947" customWidth="1" width="9.140625"/>
    <col min="8948" max="8948" customWidth="1" width="9.140625"/>
    <col min="8949" max="8949" customWidth="1" width="9.140625"/>
    <col min="8950" max="8950" customWidth="1" width="9.140625"/>
    <col min="8951" max="8951" customWidth="1" width="9.140625"/>
    <col min="8952" max="8952" customWidth="1" width="9.140625"/>
    <col min="8953" max="8953" customWidth="1" width="9.140625"/>
    <col min="8954" max="8954" customWidth="1" width="9.140625"/>
    <col min="8955" max="8955" customWidth="1" width="9.140625"/>
    <col min="8956" max="8956" customWidth="1" width="9.140625"/>
    <col min="8957" max="8957" customWidth="1" width="9.140625"/>
    <col min="8958" max="8958" customWidth="1" width="9.140625"/>
    <col min="8959" max="8959" customWidth="1" width="9.140625"/>
    <col min="8960" max="8960" customWidth="1" width="9.140625"/>
    <col min="8961" max="8961" customWidth="1" width="9.140625"/>
    <col min="8962" max="8962" customWidth="1" width="9.140625"/>
    <col min="8963" max="8963" customWidth="1" width="9.140625"/>
    <col min="8964" max="8964" customWidth="1" width="9.140625"/>
    <col min="8965" max="8965" customWidth="1" width="9.140625"/>
    <col min="8966" max="8966" customWidth="1" width="9.140625"/>
    <col min="8967" max="8967" customWidth="1" width="9.140625"/>
    <col min="8968" max="8968" customWidth="1" width="9.140625"/>
    <col min="8969" max="8969" customWidth="1" width="9.140625"/>
    <col min="8970" max="8970" customWidth="1" width="9.140625"/>
    <col min="8971" max="8971" customWidth="1" width="9.140625"/>
    <col min="8972" max="8972" customWidth="1" width="9.140625"/>
    <col min="8973" max="8973" customWidth="1" width="9.140625"/>
    <col min="8974" max="8974" customWidth="1" width="9.140625"/>
    <col min="8975" max="8975" customWidth="1" width="9.140625"/>
    <col min="8976" max="8976" customWidth="1" width="9.140625"/>
    <col min="8977" max="8977" customWidth="1" width="9.140625"/>
    <col min="8978" max="8978" customWidth="1" width="9.140625"/>
    <col min="8979" max="8979" customWidth="1" width="9.140625"/>
    <col min="8980" max="8980" customWidth="1" width="9.140625"/>
    <col min="8981" max="8981" customWidth="1" width="9.140625"/>
    <col min="8982" max="8982" customWidth="1" width="9.140625"/>
    <col min="8983" max="8983" customWidth="1" width="9.140625"/>
    <col min="8984" max="8984" customWidth="1" width="9.140625"/>
    <col min="8985" max="8985" customWidth="1" width="9.140625"/>
    <col min="8986" max="8986" customWidth="1" width="9.140625"/>
    <col min="8987" max="8987" customWidth="1" width="9.140625"/>
    <col min="8988" max="8988" customWidth="1" width="9.140625"/>
    <col min="8989" max="8989" customWidth="1" width="9.140625"/>
    <col min="8990" max="8990" customWidth="1" width="9.140625"/>
    <col min="8991" max="8991" customWidth="1" width="9.140625"/>
    <col min="8992" max="8992" customWidth="1" width="9.140625"/>
    <col min="8993" max="8993" customWidth="1" width="9.140625"/>
    <col min="8994" max="8994" customWidth="1" width="9.140625"/>
    <col min="8995" max="8995" customWidth="1" width="9.140625"/>
    <col min="8996" max="8996" customWidth="1" width="9.140625"/>
    <col min="8997" max="8997" customWidth="1" width="9.140625"/>
    <col min="8998" max="8998" customWidth="1" width="9.140625"/>
    <col min="8999" max="8999" customWidth="1" width="9.140625"/>
    <col min="9000" max="9000" customWidth="1" width="9.140625"/>
    <col min="9001" max="9001" customWidth="1" width="9.140625"/>
    <col min="9002" max="9002" customWidth="1" width="9.140625"/>
    <col min="9003" max="9003" customWidth="1" width="9.140625"/>
    <col min="9004" max="9004" customWidth="1" width="9.140625"/>
    <col min="9005" max="9005" customWidth="1" width="9.140625"/>
    <col min="9006" max="9006" customWidth="1" width="9.140625"/>
    <col min="9007" max="9007" customWidth="1" width="9.140625"/>
    <col min="9008" max="9008" customWidth="1" width="9.140625"/>
    <col min="9009" max="9009" customWidth="1" width="9.140625"/>
    <col min="9010" max="9010" customWidth="1" width="9.140625"/>
    <col min="9011" max="9011" customWidth="1" width="9.140625"/>
    <col min="9012" max="9012" customWidth="1" width="9.140625"/>
    <col min="9013" max="9013" customWidth="1" width="9.140625"/>
    <col min="9014" max="9014" customWidth="1" width="9.140625"/>
    <col min="9015" max="9015" customWidth="1" width="9.140625"/>
    <col min="9016" max="9016" customWidth="1" width="9.140625"/>
    <col min="9017" max="9017" customWidth="1" width="9.140625"/>
    <col min="9018" max="9018" customWidth="1" width="9.140625"/>
    <col min="9019" max="9019" customWidth="1" width="9.140625"/>
    <col min="9020" max="9020" customWidth="1" width="9.140625"/>
    <col min="9021" max="9021" customWidth="1" width="9.140625"/>
    <col min="9022" max="9022" customWidth="1" width="9.140625"/>
    <col min="9023" max="9023" customWidth="1" width="9.140625"/>
    <col min="9024" max="9024" customWidth="1" width="9.140625"/>
    <col min="9025" max="9025" customWidth="1" width="9.140625"/>
    <col min="9026" max="9026" customWidth="1" width="9.140625"/>
    <col min="9027" max="9027" customWidth="1" width="9.140625"/>
    <col min="9028" max="9028" customWidth="1" width="9.140625"/>
    <col min="9029" max="9029" customWidth="1" width="9.140625"/>
    <col min="9030" max="9030" customWidth="1" width="9.140625"/>
    <col min="9031" max="9031" customWidth="1" width="9.140625"/>
    <col min="9032" max="9032" customWidth="1" width="9.140625"/>
    <col min="9033" max="9033" customWidth="1" width="9.140625"/>
    <col min="9034" max="9034" customWidth="1" width="9.140625"/>
    <col min="9035" max="9035" customWidth="1" width="9.140625"/>
    <col min="9036" max="9036" customWidth="1" width="9.140625"/>
    <col min="9037" max="9037" customWidth="1" width="9.140625"/>
    <col min="9038" max="9038" customWidth="1" width="9.140625"/>
    <col min="9039" max="9039" customWidth="1" width="9.140625"/>
    <col min="9040" max="9040" customWidth="1" width="9.140625"/>
    <col min="9041" max="9041" customWidth="1" width="9.140625"/>
    <col min="9042" max="9042" customWidth="1" width="9.140625"/>
    <col min="9043" max="9043" customWidth="1" width="9.140625"/>
    <col min="9044" max="9044" customWidth="1" width="9.140625"/>
    <col min="9045" max="9045" customWidth="1" width="9.140625"/>
    <col min="9046" max="9046" customWidth="1" width="9.140625"/>
    <col min="9047" max="9047" customWidth="1" width="9.140625"/>
    <col min="9048" max="9048" customWidth="1" width="9.140625"/>
    <col min="9049" max="9049" customWidth="1" width="9.140625"/>
    <col min="9050" max="9050" customWidth="1" width="9.140625"/>
    <col min="9051" max="9051" customWidth="1" width="9.140625"/>
    <col min="9052" max="9052" customWidth="1" width="9.140625"/>
    <col min="9053" max="9053" customWidth="1" width="9.140625"/>
    <col min="9054" max="9054" customWidth="1" width="9.140625"/>
    <col min="9055" max="9055" customWidth="1" width="9.140625"/>
    <col min="9056" max="9056" customWidth="1" width="9.140625"/>
    <col min="9057" max="9057" customWidth="1" width="9.140625"/>
    <col min="9058" max="9058" customWidth="1" width="9.140625"/>
    <col min="9059" max="9059" customWidth="1" width="9.140625"/>
    <col min="9060" max="9060" customWidth="1" width="9.140625"/>
    <col min="9061" max="9061" customWidth="1" width="9.140625"/>
    <col min="9062" max="9062" customWidth="1" width="9.140625"/>
    <col min="9063" max="9063" customWidth="1" width="9.140625"/>
    <col min="9064" max="9064" customWidth="1" width="9.140625"/>
    <col min="9065" max="9065" customWidth="1" width="9.140625"/>
    <col min="9066" max="9066" customWidth="1" width="9.140625"/>
    <col min="9067" max="9067" customWidth="1" width="9.140625"/>
    <col min="9068" max="9068" customWidth="1" width="9.140625"/>
    <col min="9069" max="9069" customWidth="1" width="9.140625"/>
    <col min="9070" max="9070" customWidth="1" width="9.140625"/>
    <col min="9071" max="9071" customWidth="1" width="9.140625"/>
    <col min="9072" max="9072" customWidth="1" width="9.140625"/>
    <col min="9073" max="9073" customWidth="1" width="9.140625"/>
    <col min="9074" max="9074" customWidth="1" width="9.140625"/>
    <col min="9075" max="9075" customWidth="1" width="9.140625"/>
    <col min="9076" max="9076" customWidth="1" width="9.140625"/>
    <col min="9077" max="9077" customWidth="1" width="9.140625"/>
    <col min="9078" max="9078" customWidth="1" width="9.140625"/>
    <col min="9079" max="9079" customWidth="1" width="9.140625"/>
    <col min="9080" max="9080" customWidth="1" width="9.140625"/>
    <col min="9081" max="9081" customWidth="1" width="9.140625"/>
    <col min="9082" max="9082" customWidth="1" width="9.140625"/>
    <col min="9083" max="9083" customWidth="1" width="9.140625"/>
    <col min="9084" max="9084" customWidth="1" width="9.140625"/>
    <col min="9085" max="9085" customWidth="1" width="9.140625"/>
    <col min="9086" max="9086" customWidth="1" width="9.140625"/>
    <col min="9087" max="9087" customWidth="1" width="9.140625"/>
    <col min="9088" max="9088" customWidth="1" width="9.140625"/>
    <col min="9089" max="9089" customWidth="1" width="9.140625"/>
    <col min="9090" max="9090" customWidth="1" width="9.140625"/>
    <col min="9091" max="9091" customWidth="1" width="9.140625"/>
    <col min="9092" max="9092" customWidth="1" width="9.140625"/>
    <col min="9093" max="9093" customWidth="1" width="9.140625"/>
    <col min="9094" max="9094" customWidth="1" width="9.140625"/>
    <col min="9095" max="9095" customWidth="1" width="9.140625"/>
    <col min="9096" max="9096" customWidth="1" width="9.140625"/>
    <col min="9097" max="9097" customWidth="1" width="9.140625"/>
    <col min="9098" max="9098" customWidth="1" width="9.140625"/>
    <col min="9099" max="9099" customWidth="1" width="9.140625"/>
    <col min="9100" max="9100" customWidth="1" width="9.140625"/>
    <col min="9101" max="9101" customWidth="1" width="9.140625"/>
    <col min="9102" max="9102" customWidth="1" width="9.140625"/>
    <col min="9103" max="9103" customWidth="1" width="9.140625"/>
    <col min="9104" max="9104" customWidth="1" width="9.140625"/>
    <col min="9105" max="9105" customWidth="1" width="9.140625"/>
    <col min="9106" max="9106" customWidth="1" width="9.140625"/>
    <col min="9107" max="9107" customWidth="1" width="9.140625"/>
    <col min="9108" max="9108" customWidth="1" width="9.140625"/>
    <col min="9109" max="9109" customWidth="1" width="9.140625"/>
    <col min="9110" max="9110" customWidth="1" width="9.140625"/>
    <col min="9111" max="9111" customWidth="1" width="9.140625"/>
    <col min="9112" max="9112" customWidth="1" width="9.140625"/>
    <col min="9113" max="9113" customWidth="1" width="9.140625"/>
    <col min="9114" max="9114" customWidth="1" width="9.140625"/>
    <col min="9115" max="9115" customWidth="1" width="9.140625"/>
    <col min="9116" max="9116" customWidth="1" width="9.140625"/>
    <col min="9117" max="9117" customWidth="1" width="9.140625"/>
    <col min="9118" max="9118" customWidth="1" width="9.140625"/>
    <col min="9119" max="9119" customWidth="1" width="9.140625"/>
    <col min="9120" max="9120" customWidth="1" width="9.140625"/>
    <col min="9121" max="9121" customWidth="1" width="9.140625"/>
    <col min="9122" max="9122" customWidth="1" width="9.140625"/>
    <col min="9123" max="9123" customWidth="1" width="9.140625"/>
    <col min="9124" max="9124" customWidth="1" width="9.140625"/>
    <col min="9125" max="9125" customWidth="1" width="9.140625"/>
    <col min="9126" max="9126" customWidth="1" width="9.140625"/>
    <col min="9127" max="9127" customWidth="1" width="9.140625"/>
    <col min="9128" max="9128" customWidth="1" width="9.140625"/>
    <col min="9129" max="9129" customWidth="1" width="9.140625"/>
    <col min="9130" max="9130" customWidth="1" width="9.140625"/>
    <col min="9131" max="9131" customWidth="1" width="9.140625"/>
    <col min="9132" max="9132" customWidth="1" width="9.140625"/>
    <col min="9133" max="9133" customWidth="1" width="9.140625"/>
    <col min="9134" max="9134" customWidth="1" width="9.140625"/>
    <col min="9135" max="9135" customWidth="1" width="9.140625"/>
    <col min="9136" max="9136" customWidth="1" width="9.140625"/>
    <col min="9137" max="9137" customWidth="1" width="9.140625"/>
    <col min="9138" max="9138" customWidth="1" width="9.140625"/>
    <col min="9139" max="9139" customWidth="1" width="9.140625"/>
    <col min="9140" max="9140" customWidth="1" width="9.140625"/>
    <col min="9141" max="9141" customWidth="1" width="9.140625"/>
    <col min="9142" max="9142" customWidth="1" width="9.140625"/>
    <col min="9143" max="9143" customWidth="1" width="9.140625"/>
    <col min="9144" max="9144" customWidth="1" width="9.140625"/>
    <col min="9145" max="9145" customWidth="1" width="9.140625"/>
    <col min="9146" max="9146" customWidth="1" width="9.140625"/>
    <col min="9147" max="9147" customWidth="1" width="9.140625"/>
    <col min="9148" max="9148" customWidth="1" width="9.140625"/>
    <col min="9149" max="9149" customWidth="1" width="9.140625"/>
    <col min="9150" max="9150" customWidth="1" width="9.140625"/>
    <col min="9151" max="9151" customWidth="1" width="9.140625"/>
    <col min="9152" max="9152" customWidth="1" width="9.140625"/>
    <col min="9153" max="9153" customWidth="1" width="9.140625"/>
    <col min="9154" max="9154" customWidth="1" width="9.140625"/>
    <col min="9155" max="9155" customWidth="1" width="9.140625"/>
    <col min="9156" max="9156" customWidth="1" width="9.140625"/>
    <col min="9157" max="9157" customWidth="1" width="9.140625"/>
    <col min="9158" max="9158" customWidth="1" width="9.140625"/>
    <col min="9159" max="9159" customWidth="1" width="9.140625"/>
    <col min="9160" max="9160" customWidth="1" width="9.140625"/>
    <col min="9161" max="9161" customWidth="1" width="9.140625"/>
    <col min="9162" max="9162" customWidth="1" width="9.140625"/>
    <col min="9163" max="9163" customWidth="1" width="9.140625"/>
    <col min="9164" max="9164" customWidth="1" width="9.140625"/>
    <col min="9165" max="9165" customWidth="1" width="9.140625"/>
    <col min="9166" max="9166" customWidth="1" width="9.140625"/>
    <col min="9167" max="9167" customWidth="1" width="9.140625"/>
    <col min="9168" max="9168" customWidth="1" width="9.140625"/>
    <col min="9169" max="9169" customWidth="1" width="9.140625"/>
    <col min="9170" max="9170" customWidth="1" width="9.140625"/>
    <col min="9171" max="9171" customWidth="1" width="9.140625"/>
    <col min="9172" max="9172" customWidth="1" width="9.140625"/>
    <col min="9173" max="9173" customWidth="1" width="9.140625"/>
    <col min="9174" max="9174" customWidth="1" width="9.140625"/>
    <col min="9175" max="9175" customWidth="1" width="9.140625"/>
    <col min="9176" max="9176" customWidth="1" width="9.140625"/>
    <col min="9177" max="9177" customWidth="1" width="9.140625"/>
    <col min="9178" max="9178" customWidth="1" width="9.140625"/>
    <col min="9179" max="9179" customWidth="1" width="9.140625"/>
    <col min="9180" max="9180" customWidth="1" width="9.140625"/>
    <col min="9181" max="9181" customWidth="1" width="9.140625"/>
    <col min="9182" max="9182" customWidth="1" width="9.140625"/>
    <col min="9183" max="9183" customWidth="1" width="9.140625"/>
    <col min="9184" max="9184" customWidth="1" width="9.140625"/>
    <col min="9185" max="9185" customWidth="1" width="9.140625"/>
    <col min="9186" max="9186" customWidth="1" width="9.140625"/>
    <col min="9187" max="9187" customWidth="1" width="9.140625"/>
    <col min="9188" max="9188" customWidth="1" width="9.140625"/>
    <col min="9189" max="9189" customWidth="1" width="9.140625"/>
    <col min="9190" max="9190" customWidth="1" width="9.140625"/>
    <col min="9191" max="9191" customWidth="1" width="9.140625"/>
    <col min="9192" max="9192" customWidth="1" width="9.140625"/>
    <col min="9193" max="9193" customWidth="1" width="9.140625"/>
    <col min="9194" max="9194" customWidth="1" width="9.140625"/>
    <col min="9195" max="9195" customWidth="1" width="9.140625"/>
    <col min="9196" max="9196" customWidth="1" width="9.140625"/>
    <col min="9197" max="9197" customWidth="1" width="9.140625"/>
    <col min="9198" max="9198" customWidth="1" width="9.140625"/>
    <col min="9199" max="9199" customWidth="1" width="9.140625"/>
    <col min="9200" max="9200" customWidth="1" width="9.140625"/>
    <col min="9201" max="9201" customWidth="1" width="9.140625"/>
    <col min="9202" max="9202" customWidth="1" width="9.140625"/>
    <col min="9203" max="9203" customWidth="1" width="9.140625"/>
    <col min="9204" max="9204" customWidth="1" width="9.140625"/>
    <col min="9205" max="9205" customWidth="1" width="9.140625"/>
    <col min="9206" max="9206" customWidth="1" width="9.140625"/>
    <col min="9207" max="9207" customWidth="1" width="9.140625"/>
    <col min="9208" max="9208" customWidth="1" width="9.140625"/>
    <col min="9209" max="9209" customWidth="1" width="9.140625"/>
    <col min="9210" max="9210" customWidth="1" width="9.140625"/>
    <col min="9211" max="9211" customWidth="1" width="9.140625"/>
    <col min="9212" max="9212" customWidth="1" width="9.140625"/>
    <col min="9213" max="9213" customWidth="1" width="9.140625"/>
    <col min="9214" max="9214" customWidth="1" width="9.140625"/>
    <col min="9215" max="9215" customWidth="1" width="9.140625"/>
    <col min="9216" max="9216" customWidth="1" width="9.140625"/>
    <col min="9217" max="9217" customWidth="1" width="9.140625"/>
    <col min="9218" max="9218" customWidth="1" width="9.140625"/>
    <col min="9219" max="9219" customWidth="1" width="9.140625"/>
    <col min="9220" max="9220" customWidth="1" width="9.140625"/>
    <col min="9221" max="9221" customWidth="1" width="9.140625"/>
    <col min="9222" max="9222" customWidth="1" width="9.140625"/>
    <col min="9223" max="9223" customWidth="1" width="9.140625"/>
    <col min="9224" max="9224" customWidth="1" width="9.140625"/>
    <col min="9225" max="9225" customWidth="1" width="9.140625"/>
    <col min="9226" max="9226" customWidth="1" width="9.140625"/>
    <col min="9227" max="9227" customWidth="1" width="9.140625"/>
    <col min="9228" max="9228" customWidth="1" width="9.140625"/>
    <col min="9229" max="9229" customWidth="1" width="9.140625"/>
    <col min="9230" max="9230" customWidth="1" width="9.140625"/>
    <col min="9231" max="9231" customWidth="1" width="9.140625"/>
    <col min="9232" max="9232" customWidth="1" width="9.140625"/>
    <col min="9233" max="9233" customWidth="1" width="9.140625"/>
    <col min="9234" max="9234" customWidth="1" width="9.140625"/>
    <col min="9235" max="9235" customWidth="1" width="9.140625"/>
    <col min="9236" max="9236" customWidth="1" width="9.140625"/>
    <col min="9237" max="9237" customWidth="1" width="9.140625"/>
    <col min="9238" max="9238" customWidth="1" width="9.140625"/>
    <col min="9239" max="9239" customWidth="1" width="9.140625"/>
    <col min="9240" max="9240" customWidth="1" width="9.140625"/>
    <col min="9241" max="9241" customWidth="1" width="9.140625"/>
    <col min="9242" max="9242" customWidth="1" width="9.140625"/>
    <col min="9243" max="9243" customWidth="1" width="9.140625"/>
    <col min="9244" max="9244" customWidth="1" width="9.140625"/>
    <col min="9245" max="9245" customWidth="1" width="9.140625"/>
    <col min="9246" max="9246" customWidth="1" width="9.140625"/>
    <col min="9247" max="9247" customWidth="1" width="9.140625"/>
    <col min="9248" max="9248" customWidth="1" width="9.140625"/>
    <col min="9249" max="9249" customWidth="1" width="9.140625"/>
    <col min="9250" max="9250" customWidth="1" width="9.140625"/>
    <col min="9251" max="9251" customWidth="1" width="9.140625"/>
    <col min="9252" max="9252" customWidth="1" width="9.140625"/>
    <col min="9253" max="9253" customWidth="1" width="9.140625"/>
    <col min="9254" max="9254" customWidth="1" width="9.140625"/>
    <col min="9255" max="9255" customWidth="1" width="9.140625"/>
    <col min="9256" max="9256" customWidth="1" width="9.140625"/>
    <col min="9257" max="9257" customWidth="1" width="9.140625"/>
    <col min="9258" max="9258" customWidth="1" width="9.140625"/>
    <col min="9259" max="9259" customWidth="1" width="9.140625"/>
    <col min="9260" max="9260" customWidth="1" width="9.140625"/>
    <col min="9261" max="9261" customWidth="1" width="9.140625"/>
    <col min="9262" max="9262" customWidth="1" width="9.140625"/>
    <col min="9263" max="9263" customWidth="1" width="9.140625"/>
    <col min="9264" max="9264" customWidth="1" width="9.140625"/>
    <col min="9265" max="9265" customWidth="1" width="9.140625"/>
    <col min="9266" max="9266" customWidth="1" width="9.140625"/>
    <col min="9267" max="9267" customWidth="1" width="9.140625"/>
    <col min="9268" max="9268" customWidth="1" width="9.140625"/>
    <col min="9269" max="9269" customWidth="1" width="9.140625"/>
    <col min="9270" max="9270" customWidth="1" width="9.140625"/>
    <col min="9271" max="9271" customWidth="1" width="9.140625"/>
    <col min="9272" max="9272" customWidth="1" width="9.140625"/>
    <col min="9273" max="9273" customWidth="1" width="9.140625"/>
    <col min="9274" max="9274" customWidth="1" width="9.140625"/>
    <col min="9275" max="9275" customWidth="1" width="9.140625"/>
    <col min="9276" max="9276" customWidth="1" width="9.140625"/>
    <col min="9277" max="9277" customWidth="1" width="9.140625"/>
    <col min="9278" max="9278" customWidth="1" width="9.140625"/>
    <col min="9279" max="9279" customWidth="1" width="9.140625"/>
    <col min="9280" max="9280" customWidth="1" width="9.140625"/>
    <col min="9281" max="9281" customWidth="1" width="9.140625"/>
    <col min="9282" max="9282" customWidth="1" width="9.140625"/>
    <col min="9283" max="9283" customWidth="1" width="9.140625"/>
    <col min="9284" max="9284" customWidth="1" width="9.140625"/>
    <col min="9285" max="9285" customWidth="1" width="9.140625"/>
    <col min="9286" max="9286" customWidth="1" width="9.140625"/>
    <col min="9287" max="9287" customWidth="1" width="9.140625"/>
    <col min="9288" max="9288" customWidth="1" width="9.140625"/>
    <col min="9289" max="9289" customWidth="1" width="9.140625"/>
    <col min="9290" max="9290" customWidth="1" width="9.140625"/>
    <col min="9291" max="9291" customWidth="1" width="9.140625"/>
    <col min="9292" max="9292" customWidth="1" width="9.140625"/>
    <col min="9293" max="9293" customWidth="1" width="9.140625"/>
    <col min="9294" max="9294" customWidth="1" width="9.140625"/>
    <col min="9295" max="9295" customWidth="1" width="9.140625"/>
    <col min="9296" max="9296" customWidth="1" width="9.140625"/>
    <col min="9297" max="9297" customWidth="1" width="9.140625"/>
    <col min="9298" max="9298" customWidth="1" width="9.140625"/>
    <col min="9299" max="9299" customWidth="1" width="9.140625"/>
    <col min="9300" max="9300" customWidth="1" width="9.140625"/>
    <col min="9301" max="9301" customWidth="1" width="9.140625"/>
    <col min="9302" max="9302" customWidth="1" width="9.140625"/>
    <col min="9303" max="9303" customWidth="1" width="9.140625"/>
    <col min="9304" max="9304" customWidth="1" width="9.140625"/>
    <col min="9305" max="9305" customWidth="1" width="9.140625"/>
    <col min="9306" max="9306" customWidth="1" width="9.140625"/>
    <col min="9307" max="9307" customWidth="1" width="9.140625"/>
    <col min="9308" max="9308" customWidth="1" width="9.140625"/>
    <col min="9309" max="9309" customWidth="1" width="9.140625"/>
    <col min="9310" max="9310" customWidth="1" width="9.140625"/>
    <col min="9311" max="9311" customWidth="1" width="9.140625"/>
    <col min="9312" max="9312" customWidth="1" width="9.140625"/>
    <col min="9313" max="9313" customWidth="1" width="9.140625"/>
    <col min="9314" max="9314" customWidth="1" width="9.140625"/>
    <col min="9315" max="9315" customWidth="1" width="9.140625"/>
    <col min="9316" max="9316" customWidth="1" width="9.140625"/>
    <col min="9317" max="9317" customWidth="1" width="9.140625"/>
    <col min="9318" max="9318" customWidth="1" width="9.140625"/>
    <col min="9319" max="9319" customWidth="1" width="9.140625"/>
    <col min="9320" max="9320" customWidth="1" width="9.140625"/>
    <col min="9321" max="9321" customWidth="1" width="9.140625"/>
    <col min="9322" max="9322" customWidth="1" width="9.140625"/>
    <col min="9323" max="9323" customWidth="1" width="9.140625"/>
    <col min="9324" max="9324" customWidth="1" width="9.140625"/>
    <col min="9325" max="9325" customWidth="1" width="9.140625"/>
    <col min="9326" max="9326" customWidth="1" width="9.140625"/>
    <col min="9327" max="9327" customWidth="1" width="9.140625"/>
    <col min="9328" max="9328" customWidth="1" width="9.140625"/>
    <col min="9329" max="9329" customWidth="1" width="9.140625"/>
    <col min="9330" max="9330" customWidth="1" width="9.140625"/>
    <col min="9331" max="9331" customWidth="1" width="9.140625"/>
    <col min="9332" max="9332" customWidth="1" width="9.140625"/>
    <col min="9333" max="9333" customWidth="1" width="9.140625"/>
    <col min="9334" max="9334" customWidth="1" width="9.140625"/>
    <col min="9335" max="9335" customWidth="1" width="9.140625"/>
    <col min="9336" max="9336" customWidth="1" width="9.140625"/>
    <col min="9337" max="9337" customWidth="1" width="9.140625"/>
    <col min="9338" max="9338" customWidth="1" width="9.140625"/>
    <col min="9339" max="9339" customWidth="1" width="9.140625"/>
    <col min="9340" max="9340" customWidth="1" width="9.140625"/>
    <col min="9341" max="9341" customWidth="1" width="9.140625"/>
    <col min="9342" max="9342" customWidth="1" width="9.140625"/>
    <col min="9343" max="9343" customWidth="1" width="9.140625"/>
    <col min="9344" max="9344" customWidth="1" width="9.140625"/>
    <col min="9345" max="9345" customWidth="1" width="9.140625"/>
    <col min="9346" max="9346" customWidth="1" width="9.140625"/>
    <col min="9347" max="9347" customWidth="1" width="9.140625"/>
    <col min="9348" max="9348" customWidth="1" width="9.140625"/>
    <col min="9349" max="9349" customWidth="1" width="9.140625"/>
    <col min="9350" max="9350" customWidth="1" width="9.140625"/>
    <col min="9351" max="9351" customWidth="1" width="9.140625"/>
    <col min="9352" max="9352" customWidth="1" width="9.140625"/>
    <col min="9353" max="9353" customWidth="1" width="9.140625"/>
    <col min="9354" max="9354" customWidth="1" width="9.140625"/>
    <col min="9355" max="9355" customWidth="1" width="9.140625"/>
    <col min="9356" max="9356" customWidth="1" width="9.140625"/>
    <col min="9357" max="9357" customWidth="1" width="9.140625"/>
    <col min="9358" max="9358" customWidth="1" width="9.140625"/>
    <col min="9359" max="9359" customWidth="1" width="9.140625"/>
    <col min="9360" max="9360" customWidth="1" width="9.140625"/>
    <col min="9361" max="9361" customWidth="1" width="9.140625"/>
    <col min="9362" max="9362" customWidth="1" width="9.140625"/>
    <col min="9363" max="9363" customWidth="1" width="9.140625"/>
    <col min="9364" max="9364" customWidth="1" width="9.140625"/>
    <col min="9365" max="9365" customWidth="1" width="9.140625"/>
    <col min="9366" max="9366" customWidth="1" width="9.140625"/>
    <col min="9367" max="9367" customWidth="1" width="9.140625"/>
    <col min="9368" max="9368" customWidth="1" width="9.140625"/>
    <col min="9369" max="9369" customWidth="1" width="9.140625"/>
    <col min="9370" max="9370" customWidth="1" width="9.140625"/>
    <col min="9371" max="9371" customWidth="1" width="9.140625"/>
    <col min="9372" max="9372" customWidth="1" width="9.140625"/>
    <col min="9373" max="9373" customWidth="1" width="9.140625"/>
    <col min="9374" max="9374" customWidth="1" width="9.140625"/>
    <col min="9375" max="9375" customWidth="1" width="9.140625"/>
    <col min="9376" max="9376" customWidth="1" width="9.140625"/>
    <col min="9377" max="9377" customWidth="1" width="9.140625"/>
    <col min="9378" max="9378" customWidth="1" width="9.140625"/>
    <col min="9379" max="9379" customWidth="1" width="9.140625"/>
    <col min="9380" max="9380" customWidth="1" width="9.140625"/>
    <col min="9381" max="9381" customWidth="1" width="9.140625"/>
    <col min="9382" max="9382" customWidth="1" width="9.140625"/>
    <col min="9383" max="9383" customWidth="1" width="9.140625"/>
    <col min="9384" max="9384" customWidth="1" width="9.140625"/>
    <col min="9385" max="9385" customWidth="1" width="9.140625"/>
    <col min="9386" max="9386" customWidth="1" width="9.140625"/>
    <col min="9387" max="9387" customWidth="1" width="9.140625"/>
    <col min="9388" max="9388" customWidth="1" width="9.140625"/>
    <col min="9389" max="9389" customWidth="1" width="9.140625"/>
    <col min="9390" max="9390" customWidth="1" width="9.140625"/>
    <col min="9391" max="9391" customWidth="1" width="9.140625"/>
    <col min="9392" max="9392" customWidth="1" width="9.140625"/>
    <col min="9393" max="9393" customWidth="1" width="9.140625"/>
    <col min="9394" max="9394" customWidth="1" width="9.140625"/>
    <col min="9395" max="9395" customWidth="1" width="9.140625"/>
    <col min="9396" max="9396" customWidth="1" width="9.140625"/>
    <col min="9397" max="9397" customWidth="1" width="9.140625"/>
    <col min="9398" max="9398" customWidth="1" width="9.140625"/>
    <col min="9399" max="9399" customWidth="1" width="9.140625"/>
    <col min="9400" max="9400" customWidth="1" width="9.140625"/>
    <col min="9401" max="9401" customWidth="1" width="9.140625"/>
    <col min="9402" max="9402" customWidth="1" width="9.140625"/>
    <col min="9403" max="9403" customWidth="1" width="9.140625"/>
    <col min="9404" max="9404" customWidth="1" width="9.140625"/>
    <col min="9405" max="9405" customWidth="1" width="9.140625"/>
    <col min="9406" max="9406" customWidth="1" width="9.140625"/>
    <col min="9407" max="9407" customWidth="1" width="9.140625"/>
    <col min="9408" max="9408" customWidth="1" width="9.140625"/>
    <col min="9409" max="9409" customWidth="1" width="9.140625"/>
    <col min="9410" max="9410" customWidth="1" width="9.140625"/>
    <col min="9411" max="9411" customWidth="1" width="9.140625"/>
    <col min="9412" max="9412" customWidth="1" width="9.140625"/>
    <col min="9413" max="9413" customWidth="1" width="9.140625"/>
    <col min="9414" max="9414" customWidth="1" width="9.140625"/>
    <col min="9415" max="9415" customWidth="1" width="9.140625"/>
    <col min="9416" max="9416" customWidth="1" width="9.140625"/>
    <col min="9417" max="9417" customWidth="1" width="9.140625"/>
    <col min="9418" max="9418" customWidth="1" width="9.140625"/>
    <col min="9419" max="9419" customWidth="1" width="9.140625"/>
    <col min="9420" max="9420" customWidth="1" width="9.140625"/>
    <col min="9421" max="9421" customWidth="1" width="9.140625"/>
    <col min="9422" max="9422" customWidth="1" width="9.140625"/>
    <col min="9423" max="9423" customWidth="1" width="9.140625"/>
    <col min="9424" max="9424" customWidth="1" width="9.140625"/>
    <col min="9425" max="9425" customWidth="1" width="9.140625"/>
    <col min="9426" max="9426" customWidth="1" width="9.140625"/>
    <col min="9427" max="9427" customWidth="1" width="9.140625"/>
    <col min="9428" max="9428" customWidth="1" width="9.140625"/>
    <col min="9429" max="9429" customWidth="1" width="9.140625"/>
    <col min="9430" max="9430" customWidth="1" width="9.140625"/>
    <col min="9431" max="9431" customWidth="1" width="9.140625"/>
    <col min="9432" max="9432" customWidth="1" width="9.140625"/>
    <col min="9433" max="9433" customWidth="1" width="9.140625"/>
    <col min="9434" max="9434" customWidth="1" width="9.140625"/>
    <col min="9435" max="9435" customWidth="1" width="9.140625"/>
    <col min="9436" max="9436" customWidth="1" width="9.140625"/>
    <col min="9437" max="9437" customWidth="1" width="9.140625"/>
    <col min="9438" max="9438" customWidth="1" width="9.140625"/>
    <col min="9439" max="9439" customWidth="1" width="9.140625"/>
    <col min="9440" max="9440" customWidth="1" width="9.140625"/>
    <col min="9441" max="9441" customWidth="1" width="9.140625"/>
    <col min="9442" max="9442" customWidth="1" width="9.140625"/>
    <col min="9443" max="9443" customWidth="1" width="9.140625"/>
    <col min="9444" max="9444" customWidth="1" width="9.140625"/>
    <col min="9445" max="9445" customWidth="1" width="9.140625"/>
    <col min="9446" max="9446" customWidth="1" width="9.140625"/>
    <col min="9447" max="9447" customWidth="1" width="9.140625"/>
    <col min="9448" max="9448" customWidth="1" width="9.140625"/>
    <col min="9449" max="9449" customWidth="1" width="9.140625"/>
    <col min="9450" max="9450" customWidth="1" width="9.140625"/>
    <col min="9451" max="9451" customWidth="1" width="9.140625"/>
    <col min="9452" max="9452" customWidth="1" width="9.140625"/>
    <col min="9453" max="9453" customWidth="1" width="9.140625"/>
    <col min="9454" max="9454" customWidth="1" width="9.140625"/>
    <col min="9455" max="9455" customWidth="1" width="9.140625"/>
    <col min="9456" max="9456" customWidth="1" width="9.140625"/>
    <col min="9457" max="9457" customWidth="1" width="9.140625"/>
    <col min="9458" max="9458" customWidth="1" width="9.140625"/>
    <col min="9459" max="9459" customWidth="1" width="9.140625"/>
    <col min="9460" max="9460" customWidth="1" width="9.140625"/>
    <col min="9461" max="9461" customWidth="1" width="9.140625"/>
    <col min="9462" max="9462" customWidth="1" width="9.140625"/>
    <col min="9463" max="9463" customWidth="1" width="9.140625"/>
    <col min="9464" max="9464" customWidth="1" width="9.140625"/>
    <col min="9465" max="9465" customWidth="1" width="9.140625"/>
    <col min="9466" max="9466" customWidth="1" width="9.140625"/>
    <col min="9467" max="9467" customWidth="1" width="9.140625"/>
    <col min="9468" max="9468" customWidth="1" width="9.140625"/>
    <col min="9469" max="9469" customWidth="1" width="9.140625"/>
    <col min="9470" max="9470" customWidth="1" width="9.140625"/>
    <col min="9471" max="9471" customWidth="1" width="9.140625"/>
    <col min="9472" max="9472" customWidth="1" width="9.140625"/>
    <col min="9473" max="9473" customWidth="1" width="9.140625"/>
    <col min="9474" max="9474" customWidth="1" width="9.140625"/>
    <col min="9475" max="9475" customWidth="1" width="9.140625"/>
    <col min="9476" max="9476" customWidth="1" width="9.140625"/>
    <col min="9477" max="9477" customWidth="1" width="9.140625"/>
    <col min="9478" max="9478" customWidth="1" width="9.140625"/>
    <col min="9479" max="9479" customWidth="1" width="9.140625"/>
    <col min="9480" max="9480" customWidth="1" width="9.140625"/>
    <col min="9481" max="9481" customWidth="1" width="9.140625"/>
    <col min="9482" max="9482" customWidth="1" width="9.140625"/>
    <col min="9483" max="9483" customWidth="1" width="9.140625"/>
    <col min="9484" max="9484" customWidth="1" width="9.140625"/>
    <col min="9485" max="9485" customWidth="1" width="9.140625"/>
    <col min="9486" max="9486" customWidth="1" width="9.140625"/>
    <col min="9487" max="9487" customWidth="1" width="9.140625"/>
    <col min="9488" max="9488" customWidth="1" width="9.140625"/>
    <col min="9489" max="9489" customWidth="1" width="9.140625"/>
    <col min="9490" max="9490" customWidth="1" width="9.140625"/>
    <col min="9491" max="9491" customWidth="1" width="9.140625"/>
    <col min="9492" max="9492" customWidth="1" width="9.140625"/>
    <col min="9493" max="9493" customWidth="1" width="9.140625"/>
    <col min="9494" max="9494" customWidth="1" width="9.140625"/>
    <col min="9495" max="9495" customWidth="1" width="9.140625"/>
    <col min="9496" max="9496" customWidth="1" width="9.140625"/>
    <col min="9497" max="9497" customWidth="1" width="9.140625"/>
    <col min="9498" max="9498" customWidth="1" width="9.140625"/>
    <col min="9499" max="9499" customWidth="1" width="9.140625"/>
    <col min="9500" max="9500" customWidth="1" width="9.140625"/>
    <col min="9501" max="9501" customWidth="1" width="9.140625"/>
    <col min="9502" max="9502" customWidth="1" width="9.140625"/>
    <col min="9503" max="9503" customWidth="1" width="9.140625"/>
    <col min="9504" max="9504" customWidth="1" width="9.140625"/>
    <col min="9505" max="9505" customWidth="1" width="9.140625"/>
    <col min="9506" max="9506" customWidth="1" width="9.140625"/>
    <col min="9507" max="9507" customWidth="1" width="9.140625"/>
    <col min="9508" max="9508" customWidth="1" width="9.140625"/>
    <col min="9509" max="9509" customWidth="1" width="9.140625"/>
    <col min="9510" max="9510" customWidth="1" width="9.140625"/>
    <col min="9511" max="9511" customWidth="1" width="9.140625"/>
    <col min="9512" max="9512" customWidth="1" width="9.140625"/>
    <col min="9513" max="9513" customWidth="1" width="9.140625"/>
    <col min="9514" max="9514" customWidth="1" width="9.140625"/>
    <col min="9515" max="9515" customWidth="1" width="9.140625"/>
    <col min="9516" max="9516" customWidth="1" width="9.140625"/>
    <col min="9517" max="9517" customWidth="1" width="9.140625"/>
    <col min="9518" max="9518" customWidth="1" width="9.140625"/>
    <col min="9519" max="9519" customWidth="1" width="9.140625"/>
    <col min="9520" max="9520" customWidth="1" width="9.140625"/>
    <col min="9521" max="9521" customWidth="1" width="9.140625"/>
    <col min="9522" max="9522" customWidth="1" width="9.140625"/>
    <col min="9523" max="9523" customWidth="1" width="9.140625"/>
    <col min="9524" max="9524" customWidth="1" width="9.140625"/>
    <col min="9525" max="9525" customWidth="1" width="9.140625"/>
    <col min="9526" max="9526" customWidth="1" width="9.140625"/>
    <col min="9527" max="9527" customWidth="1" width="9.140625"/>
    <col min="9528" max="9528" customWidth="1" width="9.140625"/>
    <col min="9529" max="9529" customWidth="1" width="9.140625"/>
    <col min="9530" max="9530" customWidth="1" width="9.140625"/>
    <col min="9531" max="9531" customWidth="1" width="9.140625"/>
    <col min="9532" max="9532" customWidth="1" width="9.140625"/>
    <col min="9533" max="9533" customWidth="1" width="9.140625"/>
    <col min="9534" max="9534" customWidth="1" width="9.140625"/>
    <col min="9535" max="9535" customWidth="1" width="9.140625"/>
    <col min="9536" max="9536" customWidth="1" width="9.140625"/>
    <col min="9537" max="9537" customWidth="1" width="9.140625"/>
    <col min="9538" max="9538" customWidth="1" width="9.140625"/>
    <col min="9539" max="9539" customWidth="1" width="9.140625"/>
    <col min="9540" max="9540" customWidth="1" width="9.140625"/>
    <col min="9541" max="9541" customWidth="1" width="9.140625"/>
    <col min="9542" max="9542" customWidth="1" width="9.140625"/>
    <col min="9543" max="9543" customWidth="1" width="9.140625"/>
    <col min="9544" max="9544" customWidth="1" width="9.140625"/>
    <col min="9545" max="9545" customWidth="1" width="9.140625"/>
    <col min="9546" max="9546" customWidth="1" width="9.140625"/>
    <col min="9547" max="9547" customWidth="1" width="9.140625"/>
    <col min="9548" max="9548" customWidth="1" width="9.140625"/>
    <col min="9549" max="9549" customWidth="1" width="9.140625"/>
    <col min="9550" max="9550" customWidth="1" width="9.140625"/>
    <col min="9551" max="9551" customWidth="1" width="9.140625"/>
    <col min="9552" max="9552" customWidth="1" width="9.140625"/>
    <col min="9553" max="9553" customWidth="1" width="9.140625"/>
    <col min="9554" max="9554" customWidth="1" width="9.140625"/>
    <col min="9555" max="9555" customWidth="1" width="9.140625"/>
    <col min="9556" max="9556" customWidth="1" width="9.140625"/>
    <col min="9557" max="9557" customWidth="1" width="9.140625"/>
    <col min="9558" max="9558" customWidth="1" width="9.140625"/>
    <col min="9559" max="9559" customWidth="1" width="9.140625"/>
    <col min="9560" max="9560" customWidth="1" width="9.140625"/>
    <col min="9561" max="9561" customWidth="1" width="9.140625"/>
    <col min="9562" max="9562" customWidth="1" width="9.140625"/>
    <col min="9563" max="9563" customWidth="1" width="9.140625"/>
    <col min="9564" max="9564" customWidth="1" width="9.140625"/>
    <col min="9565" max="9565" customWidth="1" width="9.140625"/>
    <col min="9566" max="9566" customWidth="1" width="9.140625"/>
    <col min="9567" max="9567" customWidth="1" width="9.140625"/>
    <col min="9568" max="9568" customWidth="1" width="9.140625"/>
    <col min="9569" max="9569" customWidth="1" width="9.140625"/>
    <col min="9570" max="9570" customWidth="1" width="9.140625"/>
    <col min="9571" max="9571" customWidth="1" width="9.140625"/>
    <col min="9572" max="9572" customWidth="1" width="9.140625"/>
    <col min="9573" max="9573" customWidth="1" width="9.140625"/>
    <col min="9574" max="9574" customWidth="1" width="9.140625"/>
    <col min="9575" max="9575" customWidth="1" width="9.140625"/>
    <col min="9576" max="9576" customWidth="1" width="9.140625"/>
    <col min="9577" max="9577" customWidth="1" width="9.140625"/>
    <col min="9578" max="9578" customWidth="1" width="9.140625"/>
    <col min="9579" max="9579" customWidth="1" width="9.140625"/>
    <col min="9580" max="9580" customWidth="1" width="9.140625"/>
    <col min="9581" max="9581" customWidth="1" width="9.140625"/>
    <col min="9582" max="9582" customWidth="1" width="9.140625"/>
    <col min="9583" max="9583" customWidth="1" width="9.140625"/>
    <col min="9584" max="9584" customWidth="1" width="9.140625"/>
    <col min="9585" max="9585" customWidth="1" width="9.140625"/>
    <col min="9586" max="9586" customWidth="1" width="9.140625"/>
    <col min="9587" max="9587" customWidth="1" width="9.140625"/>
    <col min="9588" max="9588" customWidth="1" width="9.140625"/>
    <col min="9589" max="9589" customWidth="1" width="9.140625"/>
    <col min="9590" max="9590" customWidth="1" width="9.140625"/>
    <col min="9591" max="9591" customWidth="1" width="9.140625"/>
    <col min="9592" max="9592" customWidth="1" width="9.140625"/>
    <col min="9593" max="9593" customWidth="1" width="9.140625"/>
    <col min="9594" max="9594" customWidth="1" width="9.140625"/>
    <col min="9595" max="9595" customWidth="1" width="9.140625"/>
    <col min="9596" max="9596" customWidth="1" width="9.140625"/>
    <col min="9597" max="9597" customWidth="1" width="9.140625"/>
    <col min="9598" max="9598" customWidth="1" width="9.140625"/>
    <col min="9599" max="9599" customWidth="1" width="9.140625"/>
    <col min="9600" max="9600" customWidth="1" width="9.140625"/>
    <col min="9601" max="9601" customWidth="1" width="9.140625"/>
    <col min="9602" max="9602" customWidth="1" width="9.140625"/>
    <col min="9603" max="9603" customWidth="1" width="9.140625"/>
    <col min="9604" max="9604" customWidth="1" width="9.140625"/>
    <col min="9605" max="9605" customWidth="1" width="9.140625"/>
    <col min="9606" max="9606" customWidth="1" width="9.140625"/>
    <col min="9607" max="9607" customWidth="1" width="9.140625"/>
    <col min="9608" max="9608" customWidth="1" width="9.140625"/>
    <col min="9609" max="9609" customWidth="1" width="9.140625"/>
    <col min="9610" max="9610" customWidth="1" width="9.140625"/>
    <col min="9611" max="9611" customWidth="1" width="9.140625"/>
    <col min="9612" max="9612" customWidth="1" width="9.140625"/>
    <col min="9613" max="9613" customWidth="1" width="9.140625"/>
    <col min="9614" max="9614" customWidth="1" width="9.140625"/>
    <col min="9615" max="9615" customWidth="1" width="9.140625"/>
    <col min="9616" max="9616" customWidth="1" width="9.140625"/>
    <col min="9617" max="9617" customWidth="1" width="9.140625"/>
    <col min="9618" max="9618" customWidth="1" width="9.140625"/>
    <col min="9619" max="9619" customWidth="1" width="9.140625"/>
    <col min="9620" max="9620" customWidth="1" width="9.140625"/>
    <col min="9621" max="9621" customWidth="1" width="9.140625"/>
    <col min="9622" max="9622" customWidth="1" width="9.140625"/>
    <col min="9623" max="9623" customWidth="1" width="9.140625"/>
    <col min="9624" max="9624" customWidth="1" width="9.140625"/>
    <col min="9625" max="9625" customWidth="1" width="9.140625"/>
    <col min="9626" max="9626" customWidth="1" width="9.140625"/>
    <col min="9627" max="9627" customWidth="1" width="9.140625"/>
    <col min="9628" max="9628" customWidth="1" width="9.140625"/>
    <col min="9629" max="9629" customWidth="1" width="9.140625"/>
    <col min="9630" max="9630" customWidth="1" width="9.140625"/>
    <col min="9631" max="9631" customWidth="1" width="9.140625"/>
    <col min="9632" max="9632" customWidth="1" width="9.140625"/>
    <col min="9633" max="9633" customWidth="1" width="9.140625"/>
    <col min="9634" max="9634" customWidth="1" width="9.140625"/>
    <col min="9635" max="9635" customWidth="1" width="9.140625"/>
    <col min="9636" max="9636" customWidth="1" width="9.140625"/>
    <col min="9637" max="9637" customWidth="1" width="9.140625"/>
    <col min="9638" max="9638" customWidth="1" width="9.140625"/>
    <col min="9639" max="9639" customWidth="1" width="9.140625"/>
    <col min="9640" max="9640" customWidth="1" width="9.140625"/>
    <col min="9641" max="9641" customWidth="1" width="9.140625"/>
    <col min="9642" max="9642" customWidth="1" width="9.140625"/>
    <col min="9643" max="9643" customWidth="1" width="9.140625"/>
    <col min="9644" max="9644" customWidth="1" width="9.140625"/>
    <col min="9645" max="9645" customWidth="1" width="9.140625"/>
    <col min="9646" max="9646" customWidth="1" width="9.140625"/>
    <col min="9647" max="9647" customWidth="1" width="9.140625"/>
    <col min="9648" max="9648" customWidth="1" width="9.140625"/>
    <col min="9649" max="9649" customWidth="1" width="9.140625"/>
    <col min="9650" max="9650" customWidth="1" width="9.140625"/>
    <col min="9651" max="9651" customWidth="1" width="9.140625"/>
    <col min="9652" max="9652" customWidth="1" width="9.140625"/>
    <col min="9653" max="9653" customWidth="1" width="9.140625"/>
    <col min="9654" max="9654" customWidth="1" width="9.140625"/>
    <col min="9655" max="9655" customWidth="1" width="9.140625"/>
    <col min="9656" max="9656" customWidth="1" width="9.140625"/>
    <col min="9657" max="9657" customWidth="1" width="9.140625"/>
    <col min="9658" max="9658" customWidth="1" width="9.140625"/>
    <col min="9659" max="9659" customWidth="1" width="9.140625"/>
    <col min="9660" max="9660" customWidth="1" width="9.140625"/>
    <col min="9661" max="9661" customWidth="1" width="9.140625"/>
    <col min="9662" max="9662" customWidth="1" width="9.140625"/>
    <col min="9663" max="9663" customWidth="1" width="9.140625"/>
    <col min="9664" max="9664" customWidth="1" width="9.140625"/>
    <col min="9665" max="9665" customWidth="1" width="9.140625"/>
    <col min="9666" max="9666" customWidth="1" width="9.140625"/>
    <col min="9667" max="9667" customWidth="1" width="9.140625"/>
    <col min="9668" max="9668" customWidth="1" width="9.140625"/>
    <col min="9669" max="9669" customWidth="1" width="9.140625"/>
    <col min="9670" max="9670" customWidth="1" width="9.140625"/>
    <col min="9671" max="9671" customWidth="1" width="9.140625"/>
    <col min="9672" max="9672" customWidth="1" width="9.140625"/>
    <col min="9673" max="9673" customWidth="1" width="9.140625"/>
    <col min="9674" max="9674" customWidth="1" width="9.140625"/>
    <col min="9675" max="9675" customWidth="1" width="9.140625"/>
    <col min="9676" max="9676" customWidth="1" width="9.140625"/>
    <col min="9677" max="9677" customWidth="1" width="9.140625"/>
    <col min="9678" max="9678" customWidth="1" width="9.140625"/>
    <col min="9679" max="9679" customWidth="1" width="9.140625"/>
    <col min="9680" max="9680" customWidth="1" width="9.140625"/>
    <col min="9681" max="9681" customWidth="1" width="9.140625"/>
    <col min="9682" max="9682" customWidth="1" width="9.140625"/>
    <col min="9683" max="9683" customWidth="1" width="9.140625"/>
    <col min="9684" max="9684" customWidth="1" width="9.140625"/>
    <col min="9685" max="9685" customWidth="1" width="9.140625"/>
    <col min="9686" max="9686" customWidth="1" width="9.140625"/>
    <col min="9687" max="9687" customWidth="1" width="9.140625"/>
    <col min="9688" max="9688" customWidth="1" width="9.140625"/>
    <col min="9689" max="9689" customWidth="1" width="9.140625"/>
    <col min="9690" max="9690" customWidth="1" width="9.140625"/>
    <col min="9691" max="9691" customWidth="1" width="9.140625"/>
    <col min="9692" max="9692" customWidth="1" width="9.140625"/>
    <col min="9693" max="9693" customWidth="1" width="9.140625"/>
    <col min="9694" max="9694" customWidth="1" width="9.140625"/>
    <col min="9695" max="9695" customWidth="1" width="9.140625"/>
    <col min="9696" max="9696" customWidth="1" width="9.140625"/>
    <col min="9697" max="9697" customWidth="1" width="9.140625"/>
    <col min="9698" max="9698" customWidth="1" width="9.140625"/>
    <col min="9699" max="9699" customWidth="1" width="9.140625"/>
    <col min="9700" max="9700" customWidth="1" width="9.140625"/>
    <col min="9701" max="9701" customWidth="1" width="9.140625"/>
    <col min="9702" max="9702" customWidth="1" width="9.140625"/>
    <col min="9703" max="9703" customWidth="1" width="9.140625"/>
    <col min="9704" max="9704" customWidth="1" width="9.140625"/>
    <col min="9705" max="9705" customWidth="1" width="9.140625"/>
    <col min="9706" max="9706" customWidth="1" width="9.140625"/>
    <col min="9707" max="9707" customWidth="1" width="9.140625"/>
    <col min="9708" max="9708" customWidth="1" width="9.140625"/>
    <col min="9709" max="9709" customWidth="1" width="9.140625"/>
    <col min="9710" max="9710" customWidth="1" width="9.140625"/>
    <col min="9711" max="9711" customWidth="1" width="9.140625"/>
    <col min="9712" max="9712" customWidth="1" width="9.140625"/>
    <col min="9713" max="9713" customWidth="1" width="9.140625"/>
    <col min="9714" max="9714" customWidth="1" width="9.140625"/>
    <col min="9715" max="9715" customWidth="1" width="9.140625"/>
    <col min="9716" max="9716" customWidth="1" width="9.140625"/>
    <col min="9717" max="9717" customWidth="1" width="9.140625"/>
    <col min="9718" max="9718" customWidth="1" width="9.140625"/>
    <col min="9719" max="9719" customWidth="1" width="9.140625"/>
    <col min="9720" max="9720" customWidth="1" width="9.140625"/>
    <col min="9721" max="9721" customWidth="1" width="9.140625"/>
    <col min="9722" max="9722" customWidth="1" width="9.140625"/>
    <col min="9723" max="9723" customWidth="1" width="9.140625"/>
    <col min="9724" max="9724" customWidth="1" width="9.140625"/>
    <col min="9725" max="9725" customWidth="1" width="9.140625"/>
    <col min="9726" max="9726" customWidth="1" width="9.140625"/>
    <col min="9727" max="9727" customWidth="1" width="9.140625"/>
    <col min="9728" max="9728" customWidth="1" width="9.140625"/>
    <col min="9729" max="9729" customWidth="1" width="9.140625"/>
    <col min="9730" max="9730" customWidth="1" width="9.140625"/>
    <col min="9731" max="9731" customWidth="1" width="9.140625"/>
    <col min="9732" max="9732" customWidth="1" width="9.140625"/>
    <col min="9733" max="9733" customWidth="1" width="9.140625"/>
    <col min="9734" max="9734" customWidth="1" width="9.140625"/>
    <col min="9735" max="9735" customWidth="1" width="9.140625"/>
    <col min="9736" max="9736" customWidth="1" width="9.140625"/>
    <col min="9737" max="9737" customWidth="1" width="9.140625"/>
    <col min="9738" max="9738" customWidth="1" width="9.140625"/>
    <col min="9739" max="9739" customWidth="1" width="9.140625"/>
    <col min="9740" max="9740" customWidth="1" width="9.140625"/>
    <col min="9741" max="9741" customWidth="1" width="9.140625"/>
    <col min="9742" max="9742" customWidth="1" width="9.140625"/>
    <col min="9743" max="9743" customWidth="1" width="9.140625"/>
    <col min="9744" max="9744" customWidth="1" width="9.140625"/>
    <col min="9745" max="9745" customWidth="1" width="9.140625"/>
    <col min="9746" max="9746" customWidth="1" width="9.140625"/>
    <col min="9747" max="9747" customWidth="1" width="9.140625"/>
    <col min="9748" max="9748" customWidth="1" width="9.140625"/>
    <col min="9749" max="9749" customWidth="1" width="9.140625"/>
    <col min="9750" max="9750" customWidth="1" width="9.140625"/>
    <col min="9751" max="9751" customWidth="1" width="9.140625"/>
    <col min="9752" max="9752" customWidth="1" width="9.140625"/>
    <col min="9753" max="9753" customWidth="1" width="9.140625"/>
    <col min="9754" max="9754" customWidth="1" width="9.140625"/>
    <col min="9755" max="9755" customWidth="1" width="9.140625"/>
    <col min="9756" max="9756" customWidth="1" width="9.140625"/>
    <col min="9757" max="9757" customWidth="1" width="9.140625"/>
    <col min="9758" max="9758" customWidth="1" width="9.140625"/>
    <col min="9759" max="9759" customWidth="1" width="9.140625"/>
    <col min="9760" max="9760" customWidth="1" width="9.140625"/>
    <col min="9761" max="9761" customWidth="1" width="9.140625"/>
    <col min="9762" max="9762" customWidth="1" width="9.140625"/>
    <col min="9763" max="9763" customWidth="1" width="9.140625"/>
    <col min="9764" max="9764" customWidth="1" width="9.140625"/>
    <col min="9765" max="9765" customWidth="1" width="9.140625"/>
    <col min="9766" max="9766" customWidth="1" width="9.140625"/>
    <col min="9767" max="9767" customWidth="1" width="9.140625"/>
    <col min="9768" max="9768" customWidth="1" width="9.140625"/>
    <col min="9769" max="9769" customWidth="1" width="9.140625"/>
    <col min="9770" max="9770" customWidth="1" width="9.140625"/>
    <col min="9771" max="9771" customWidth="1" width="9.140625"/>
    <col min="9772" max="9772" customWidth="1" width="9.140625"/>
    <col min="9773" max="9773" customWidth="1" width="9.140625"/>
    <col min="9774" max="9774" customWidth="1" width="9.140625"/>
    <col min="9775" max="9775" customWidth="1" width="9.140625"/>
    <col min="9776" max="9776" customWidth="1" width="9.140625"/>
    <col min="9777" max="9777" customWidth="1" width="9.140625"/>
    <col min="9778" max="9778" customWidth="1" width="9.140625"/>
    <col min="9779" max="9779" customWidth="1" width="9.140625"/>
    <col min="9780" max="9780" customWidth="1" width="9.140625"/>
    <col min="9781" max="9781" customWidth="1" width="9.140625"/>
    <col min="9782" max="9782" customWidth="1" width="9.140625"/>
    <col min="9783" max="9783" customWidth="1" width="9.140625"/>
    <col min="9784" max="9784" customWidth="1" width="9.140625"/>
    <col min="9785" max="9785" customWidth="1" width="9.140625"/>
    <col min="9786" max="9786" customWidth="1" width="9.140625"/>
    <col min="9787" max="9787" customWidth="1" width="9.140625"/>
    <col min="9788" max="9788" customWidth="1" width="9.140625"/>
    <col min="9789" max="9789" customWidth="1" width="9.140625"/>
    <col min="9790" max="9790" customWidth="1" width="9.140625"/>
    <col min="9791" max="9791" customWidth="1" width="9.140625"/>
    <col min="9792" max="9792" customWidth="1" width="9.140625"/>
    <col min="9793" max="9793" customWidth="1" width="9.140625"/>
    <col min="9794" max="9794" customWidth="1" width="9.140625"/>
    <col min="9795" max="9795" customWidth="1" width="9.140625"/>
    <col min="9796" max="9796" customWidth="1" width="9.140625"/>
    <col min="9797" max="9797" customWidth="1" width="9.140625"/>
    <col min="9798" max="9798" customWidth="1" width="9.140625"/>
    <col min="9799" max="9799" customWidth="1" width="9.140625"/>
    <col min="9800" max="9800" customWidth="1" width="9.140625"/>
    <col min="9801" max="9801" customWidth="1" width="9.140625"/>
    <col min="9802" max="9802" customWidth="1" width="9.140625"/>
    <col min="9803" max="9803" customWidth="1" width="9.140625"/>
    <col min="9804" max="9804" customWidth="1" width="9.140625"/>
    <col min="9805" max="9805" customWidth="1" width="9.140625"/>
    <col min="9806" max="9806" customWidth="1" width="9.140625"/>
    <col min="9807" max="9807" customWidth="1" width="9.140625"/>
    <col min="9808" max="9808" customWidth="1" width="9.140625"/>
    <col min="9809" max="9809" customWidth="1" width="9.140625"/>
    <col min="9810" max="9810" customWidth="1" width="9.140625"/>
    <col min="9811" max="9811" customWidth="1" width="9.140625"/>
    <col min="9812" max="9812" customWidth="1" width="9.140625"/>
    <col min="9813" max="9813" customWidth="1" width="9.140625"/>
    <col min="9814" max="9814" customWidth="1" width="9.140625"/>
    <col min="9815" max="9815" customWidth="1" width="9.140625"/>
    <col min="9816" max="9816" customWidth="1" width="9.140625"/>
    <col min="9817" max="9817" customWidth="1" width="9.140625"/>
    <col min="9818" max="9818" customWidth="1" width="9.140625"/>
    <col min="9819" max="9819" customWidth="1" width="9.140625"/>
    <col min="9820" max="9820" customWidth="1" width="9.140625"/>
    <col min="9821" max="9821" customWidth="1" width="9.140625"/>
    <col min="9822" max="9822" customWidth="1" width="9.140625"/>
    <col min="9823" max="9823" customWidth="1" width="9.140625"/>
    <col min="9824" max="9824" customWidth="1" width="9.140625"/>
    <col min="9825" max="9825" customWidth="1" width="9.140625"/>
    <col min="9826" max="9826" customWidth="1" width="9.140625"/>
    <col min="9827" max="9827" customWidth="1" width="9.140625"/>
    <col min="9828" max="9828" customWidth="1" width="9.140625"/>
    <col min="9829" max="9829" customWidth="1" width="9.140625"/>
    <col min="9830" max="9830" customWidth="1" width="9.140625"/>
    <col min="9831" max="9831" customWidth="1" width="9.140625"/>
    <col min="9832" max="9832" customWidth="1" width="9.140625"/>
    <col min="9833" max="9833" customWidth="1" width="9.140625"/>
    <col min="9834" max="9834" customWidth="1" width="9.140625"/>
    <col min="9835" max="9835" customWidth="1" width="9.140625"/>
    <col min="9836" max="9836" customWidth="1" width="9.140625"/>
    <col min="9837" max="9837" customWidth="1" width="9.140625"/>
    <col min="9838" max="9838" customWidth="1" width="9.140625"/>
    <col min="9839" max="9839" customWidth="1" width="9.140625"/>
    <col min="9840" max="9840" customWidth="1" width="9.140625"/>
    <col min="9841" max="9841" customWidth="1" width="9.140625"/>
    <col min="9842" max="9842" customWidth="1" width="9.140625"/>
    <col min="9843" max="9843" customWidth="1" width="9.140625"/>
    <col min="9844" max="9844" customWidth="1" width="9.140625"/>
    <col min="9845" max="9845" customWidth="1" width="9.140625"/>
    <col min="9846" max="9846" customWidth="1" width="9.140625"/>
    <col min="9847" max="9847" customWidth="1" width="9.140625"/>
    <col min="9848" max="9848" customWidth="1" width="9.140625"/>
    <col min="9849" max="9849" customWidth="1" width="9.140625"/>
    <col min="9850" max="9850" customWidth="1" width="9.140625"/>
    <col min="9851" max="9851" customWidth="1" width="9.140625"/>
    <col min="9852" max="9852" customWidth="1" width="9.140625"/>
    <col min="9853" max="9853" customWidth="1" width="9.140625"/>
    <col min="9854" max="9854" customWidth="1" width="9.140625"/>
    <col min="9855" max="9855" customWidth="1" width="9.140625"/>
    <col min="9856" max="9856" customWidth="1" width="9.140625"/>
    <col min="9857" max="9857" customWidth="1" width="9.140625"/>
    <col min="9858" max="9858" customWidth="1" width="9.140625"/>
    <col min="9859" max="9859" customWidth="1" width="9.140625"/>
    <col min="9860" max="9860" customWidth="1" width="9.140625"/>
    <col min="9861" max="9861" customWidth="1" width="9.140625"/>
    <col min="9862" max="9862" customWidth="1" width="9.140625"/>
    <col min="9863" max="9863" customWidth="1" width="9.140625"/>
    <col min="9864" max="9864" customWidth="1" width="9.140625"/>
    <col min="9865" max="9865" customWidth="1" width="9.140625"/>
    <col min="9866" max="9866" customWidth="1" width="9.140625"/>
    <col min="9867" max="9867" customWidth="1" width="9.140625"/>
    <col min="9868" max="9868" customWidth="1" width="9.140625"/>
    <col min="9869" max="9869" customWidth="1" width="9.140625"/>
    <col min="9870" max="9870" customWidth="1" width="9.140625"/>
    <col min="9871" max="9871" customWidth="1" width="9.140625"/>
    <col min="9872" max="9872" customWidth="1" width="9.140625"/>
    <col min="9873" max="9873" customWidth="1" width="9.140625"/>
    <col min="9874" max="9874" customWidth="1" width="9.140625"/>
    <col min="9875" max="9875" customWidth="1" width="9.140625"/>
    <col min="9876" max="9876" customWidth="1" width="9.140625"/>
    <col min="9877" max="9877" customWidth="1" width="9.140625"/>
    <col min="9878" max="9878" customWidth="1" width="9.140625"/>
    <col min="9879" max="9879" customWidth="1" width="9.140625"/>
    <col min="9880" max="9880" customWidth="1" width="9.140625"/>
    <col min="9881" max="9881" customWidth="1" width="9.140625"/>
    <col min="9882" max="9882" customWidth="1" width="9.140625"/>
    <col min="9883" max="9883" customWidth="1" width="9.140625"/>
    <col min="9884" max="9884" customWidth="1" width="9.140625"/>
    <col min="9885" max="9885" customWidth="1" width="9.140625"/>
    <col min="9886" max="9886" customWidth="1" width="9.140625"/>
    <col min="9887" max="9887" customWidth="1" width="9.140625"/>
    <col min="9888" max="9888" customWidth="1" width="9.140625"/>
    <col min="9889" max="9889" customWidth="1" width="9.140625"/>
    <col min="9890" max="9890" customWidth="1" width="9.140625"/>
    <col min="9891" max="9891" customWidth="1" width="9.140625"/>
    <col min="9892" max="9892" customWidth="1" width="9.140625"/>
    <col min="9893" max="9893" customWidth="1" width="9.140625"/>
    <col min="9894" max="9894" customWidth="1" width="9.140625"/>
    <col min="9895" max="9895" customWidth="1" width="9.140625"/>
    <col min="9896" max="9896" customWidth="1" width="9.140625"/>
    <col min="9897" max="9897" customWidth="1" width="9.140625"/>
    <col min="9898" max="9898" customWidth="1" width="9.140625"/>
    <col min="9899" max="9899" customWidth="1" width="9.140625"/>
    <col min="9900" max="9900" customWidth="1" width="9.140625"/>
    <col min="9901" max="9901" customWidth="1" width="9.140625"/>
    <col min="9902" max="9902" customWidth="1" width="9.140625"/>
    <col min="9903" max="9903" customWidth="1" width="9.140625"/>
    <col min="9904" max="9904" customWidth="1" width="9.140625"/>
    <col min="9905" max="9905" customWidth="1" width="9.140625"/>
    <col min="9906" max="9906" customWidth="1" width="9.140625"/>
    <col min="9907" max="9907" customWidth="1" width="9.140625"/>
    <col min="9908" max="9908" customWidth="1" width="9.140625"/>
    <col min="9909" max="9909" customWidth="1" width="9.140625"/>
    <col min="9910" max="9910" customWidth="1" width="9.140625"/>
    <col min="9911" max="9911" customWidth="1" width="9.140625"/>
    <col min="9912" max="9912" customWidth="1" width="9.140625"/>
    <col min="9913" max="9913" customWidth="1" width="9.140625"/>
    <col min="9914" max="9914" customWidth="1" width="9.140625"/>
    <col min="9915" max="9915" customWidth="1" width="9.140625"/>
    <col min="9916" max="9916" customWidth="1" width="9.140625"/>
    <col min="9917" max="9917" customWidth="1" width="9.140625"/>
    <col min="9918" max="9918" customWidth="1" width="9.140625"/>
    <col min="9919" max="9919" customWidth="1" width="9.140625"/>
    <col min="9920" max="9920" customWidth="1" width="9.140625"/>
    <col min="9921" max="9921" customWidth="1" width="9.140625"/>
    <col min="9922" max="9922" customWidth="1" width="9.140625"/>
    <col min="9923" max="9923" customWidth="1" width="9.140625"/>
    <col min="9924" max="9924" customWidth="1" width="9.140625"/>
    <col min="9925" max="9925" customWidth="1" width="9.140625"/>
    <col min="9926" max="9926" customWidth="1" width="9.140625"/>
    <col min="9927" max="9927" customWidth="1" width="9.140625"/>
    <col min="9928" max="9928" customWidth="1" width="9.140625"/>
    <col min="9929" max="9929" customWidth="1" width="9.140625"/>
    <col min="9930" max="9930" customWidth="1" width="9.140625"/>
    <col min="9931" max="9931" customWidth="1" width="9.140625"/>
    <col min="9932" max="9932" customWidth="1" width="9.140625"/>
    <col min="9933" max="9933" customWidth="1" width="9.140625"/>
    <col min="9934" max="9934" customWidth="1" width="9.140625"/>
    <col min="9935" max="9935" customWidth="1" width="9.140625"/>
    <col min="9936" max="9936" customWidth="1" width="9.140625"/>
    <col min="9937" max="9937" customWidth="1" width="9.140625"/>
    <col min="9938" max="9938" customWidth="1" width="9.140625"/>
    <col min="9939" max="9939" customWidth="1" width="9.140625"/>
    <col min="9940" max="9940" customWidth="1" width="9.140625"/>
    <col min="9941" max="9941" customWidth="1" width="9.140625"/>
    <col min="9942" max="9942" customWidth="1" width="9.140625"/>
    <col min="9943" max="9943" customWidth="1" width="9.140625"/>
    <col min="9944" max="9944" customWidth="1" width="9.140625"/>
    <col min="9945" max="9945" customWidth="1" width="9.140625"/>
    <col min="9946" max="9946" customWidth="1" width="9.140625"/>
    <col min="9947" max="9947" customWidth="1" width="9.140625"/>
    <col min="9948" max="9948" customWidth="1" width="9.140625"/>
    <col min="9949" max="9949" customWidth="1" width="9.140625"/>
    <col min="9950" max="9950" customWidth="1" width="9.140625"/>
    <col min="9951" max="9951" customWidth="1" width="9.140625"/>
    <col min="9952" max="9952" customWidth="1" width="9.140625"/>
    <col min="9953" max="9953" customWidth="1" width="9.140625"/>
    <col min="9954" max="9954" customWidth="1" width="9.140625"/>
    <col min="9955" max="9955" customWidth="1" width="9.140625"/>
    <col min="9956" max="9956" customWidth="1" width="9.140625"/>
    <col min="9957" max="9957" customWidth="1" width="9.140625"/>
    <col min="9958" max="9958" customWidth="1" width="9.140625"/>
    <col min="9959" max="9959" customWidth="1" width="9.140625"/>
    <col min="9960" max="9960" customWidth="1" width="9.140625"/>
    <col min="9961" max="9961" customWidth="1" width="9.140625"/>
    <col min="9962" max="9962" customWidth="1" width="9.140625"/>
    <col min="9963" max="9963" customWidth="1" width="9.140625"/>
    <col min="9964" max="9964" customWidth="1" width="9.140625"/>
    <col min="9965" max="9965" customWidth="1" width="9.140625"/>
    <col min="9966" max="9966" customWidth="1" width="9.140625"/>
    <col min="9967" max="9967" customWidth="1" width="9.140625"/>
    <col min="9968" max="9968" customWidth="1" width="9.140625"/>
    <col min="9969" max="9969" customWidth="1" width="9.140625"/>
    <col min="9970" max="9970" customWidth="1" width="9.140625"/>
    <col min="9971" max="9971" customWidth="1" width="9.140625"/>
    <col min="9972" max="9972" customWidth="1" width="9.140625"/>
    <col min="9973" max="9973" customWidth="1" width="9.140625"/>
    <col min="9974" max="9974" customWidth="1" width="9.140625"/>
    <col min="9975" max="9975" customWidth="1" width="9.140625"/>
    <col min="9976" max="9976" customWidth="1" width="9.140625"/>
    <col min="9977" max="9977" customWidth="1" width="9.140625"/>
    <col min="9978" max="9978" customWidth="1" width="9.140625"/>
    <col min="9979" max="9979" customWidth="1" width="9.140625"/>
    <col min="9980" max="9980" customWidth="1" width="9.140625"/>
    <col min="9981" max="9981" customWidth="1" width="9.140625"/>
    <col min="9982" max="9982" customWidth="1" width="9.140625"/>
    <col min="9983" max="9983" customWidth="1" width="9.140625"/>
    <col min="9984" max="9984" customWidth="1" width="9.140625"/>
    <col min="9985" max="9985" customWidth="1" width="9.140625"/>
    <col min="9986" max="9986" customWidth="1" width="9.140625"/>
    <col min="9987" max="9987" customWidth="1" width="9.140625"/>
    <col min="9988" max="9988" customWidth="1" width="9.140625"/>
    <col min="9989" max="9989" customWidth="1" width="9.140625"/>
    <col min="9990" max="9990" customWidth="1" width="9.140625"/>
    <col min="9991" max="9991" customWidth="1" width="9.140625"/>
    <col min="9992" max="9992" customWidth="1" width="9.140625"/>
    <col min="9993" max="9993" customWidth="1" width="9.140625"/>
    <col min="9994" max="9994" customWidth="1" width="9.140625"/>
    <col min="9995" max="9995" customWidth="1" width="9.140625"/>
    <col min="9996" max="9996" customWidth="1" width="9.140625"/>
    <col min="9997" max="9997" customWidth="1" width="9.140625"/>
    <col min="9998" max="9998" customWidth="1" width="9.140625"/>
    <col min="9999" max="9999" customWidth="1" width="9.140625"/>
    <col min="10000" max="10000" customWidth="1" width="9.140625"/>
    <col min="10001" max="10001" customWidth="1" width="9.140625"/>
    <col min="10002" max="10002" customWidth="1" width="9.140625"/>
    <col min="10003" max="10003" customWidth="1" width="9.140625"/>
    <col min="10004" max="10004" customWidth="1" width="9.140625"/>
    <col min="10005" max="10005" customWidth="1" width="9.140625"/>
    <col min="10006" max="10006" customWidth="1" width="9.140625"/>
    <col min="10007" max="10007" customWidth="1" width="9.140625"/>
    <col min="10008" max="10008" customWidth="1" width="9.140625"/>
    <col min="10009" max="10009" customWidth="1" width="9.140625"/>
    <col min="10010" max="10010" customWidth="1" width="9.140625"/>
    <col min="10011" max="10011" customWidth="1" width="9.140625"/>
    <col min="10012" max="10012" customWidth="1" width="9.140625"/>
    <col min="10013" max="10013" customWidth="1" width="9.140625"/>
    <col min="10014" max="10014" customWidth="1" width="9.140625"/>
    <col min="10015" max="10015" customWidth="1" width="9.140625"/>
    <col min="10016" max="10016" customWidth="1" width="9.140625"/>
    <col min="10017" max="10017" customWidth="1" width="9.140625"/>
    <col min="10018" max="10018" customWidth="1" width="9.140625"/>
    <col min="10019" max="10019" customWidth="1" width="9.140625"/>
    <col min="10020" max="10020" customWidth="1" width="9.140625"/>
    <col min="10021" max="10021" customWidth="1" width="9.140625"/>
    <col min="10022" max="10022" customWidth="1" width="9.140625"/>
    <col min="10023" max="10023" customWidth="1" width="9.140625"/>
    <col min="10024" max="10024" customWidth="1" width="9.140625"/>
    <col min="10025" max="10025" customWidth="1" width="9.140625"/>
    <col min="10026" max="10026" customWidth="1" width="9.140625"/>
    <col min="10027" max="10027" customWidth="1" width="9.140625"/>
    <col min="10028" max="10028" customWidth="1" width="9.140625"/>
    <col min="10029" max="10029" customWidth="1" width="9.140625"/>
    <col min="10030" max="10030" customWidth="1" width="9.140625"/>
    <col min="10031" max="10031" customWidth="1" width="9.140625"/>
    <col min="10032" max="10032" customWidth="1" width="9.140625"/>
    <col min="10033" max="10033" customWidth="1" width="9.140625"/>
    <col min="10034" max="10034" customWidth="1" width="9.140625"/>
    <col min="10035" max="10035" customWidth="1" width="9.140625"/>
    <col min="10036" max="10036" customWidth="1" width="9.140625"/>
    <col min="10037" max="10037" customWidth="1" width="9.140625"/>
    <col min="10038" max="10038" customWidth="1" width="9.140625"/>
    <col min="10039" max="10039" customWidth="1" width="9.140625"/>
    <col min="10040" max="10040" customWidth="1" width="9.140625"/>
    <col min="10041" max="10041" customWidth="1" width="9.140625"/>
    <col min="10042" max="10042" customWidth="1" width="9.140625"/>
    <col min="10043" max="10043" customWidth="1" width="9.140625"/>
    <col min="10044" max="10044" customWidth="1" width="9.140625"/>
    <col min="10045" max="10045" customWidth="1" width="9.140625"/>
    <col min="10046" max="10046" customWidth="1" width="9.140625"/>
    <col min="10047" max="10047" customWidth="1" width="9.140625"/>
    <col min="10048" max="10048" customWidth="1" width="9.140625"/>
    <col min="10049" max="10049" customWidth="1" width="9.140625"/>
    <col min="10050" max="10050" customWidth="1" width="9.140625"/>
    <col min="10051" max="10051" customWidth="1" width="9.140625"/>
    <col min="10052" max="10052" customWidth="1" width="9.140625"/>
    <col min="10053" max="10053" customWidth="1" width="9.140625"/>
    <col min="10054" max="10054" customWidth="1" width="9.140625"/>
    <col min="10055" max="10055" customWidth="1" width="9.140625"/>
    <col min="10056" max="10056" customWidth="1" width="9.140625"/>
    <col min="10057" max="10057" customWidth="1" width="9.140625"/>
    <col min="10058" max="10058" customWidth="1" width="9.140625"/>
    <col min="10059" max="10059" customWidth="1" width="9.140625"/>
    <col min="10060" max="10060" customWidth="1" width="9.140625"/>
    <col min="10061" max="10061" customWidth="1" width="9.140625"/>
    <col min="10062" max="10062" customWidth="1" width="9.140625"/>
    <col min="10063" max="10063" customWidth="1" width="9.140625"/>
    <col min="10064" max="10064" customWidth="1" width="9.140625"/>
    <col min="10065" max="10065" customWidth="1" width="9.140625"/>
    <col min="10066" max="10066" customWidth="1" width="9.140625"/>
    <col min="10067" max="10067" customWidth="1" width="9.140625"/>
    <col min="10068" max="10068" customWidth="1" width="9.140625"/>
    <col min="10069" max="10069" customWidth="1" width="9.140625"/>
    <col min="10070" max="10070" customWidth="1" width="9.140625"/>
    <col min="10071" max="10071" customWidth="1" width="9.140625"/>
    <col min="10072" max="10072" customWidth="1" width="9.140625"/>
    <col min="10073" max="10073" customWidth="1" width="9.140625"/>
    <col min="10074" max="10074" customWidth="1" width="9.140625"/>
    <col min="10075" max="10075" customWidth="1" width="9.140625"/>
    <col min="10076" max="10076" customWidth="1" width="9.140625"/>
    <col min="10077" max="10077" customWidth="1" width="9.140625"/>
    <col min="10078" max="10078" customWidth="1" width="9.140625"/>
    <col min="10079" max="10079" customWidth="1" width="9.140625"/>
    <col min="10080" max="10080" customWidth="1" width="9.140625"/>
    <col min="10081" max="10081" customWidth="1" width="9.140625"/>
    <col min="10082" max="10082" customWidth="1" width="9.140625"/>
    <col min="10083" max="10083" customWidth="1" width="9.140625"/>
    <col min="10084" max="10084" customWidth="1" width="9.140625"/>
    <col min="10085" max="10085" customWidth="1" width="9.140625"/>
    <col min="10086" max="10086" customWidth="1" width="9.140625"/>
    <col min="10087" max="10087" customWidth="1" width="9.140625"/>
    <col min="10088" max="10088" customWidth="1" width="9.140625"/>
    <col min="10089" max="10089" customWidth="1" width="9.140625"/>
    <col min="10090" max="10090" customWidth="1" width="9.140625"/>
    <col min="10091" max="10091" customWidth="1" width="9.140625"/>
    <col min="10092" max="10092" customWidth="1" width="9.140625"/>
    <col min="10093" max="10093" customWidth="1" width="9.140625"/>
    <col min="10094" max="10094" customWidth="1" width="9.140625"/>
    <col min="10095" max="10095" customWidth="1" width="9.140625"/>
    <col min="10096" max="10096" customWidth="1" width="9.140625"/>
    <col min="10097" max="10097" customWidth="1" width="9.140625"/>
    <col min="10098" max="10098" customWidth="1" width="9.140625"/>
    <col min="10099" max="10099" customWidth="1" width="9.140625"/>
    <col min="10100" max="10100" customWidth="1" width="9.140625"/>
    <col min="10101" max="10101" customWidth="1" width="9.140625"/>
    <col min="10102" max="10102" customWidth="1" width="9.140625"/>
    <col min="10103" max="10103" customWidth="1" width="9.140625"/>
    <col min="10104" max="10104" customWidth="1" width="9.140625"/>
    <col min="10105" max="10105" customWidth="1" width="9.140625"/>
    <col min="10106" max="10106" customWidth="1" width="9.140625"/>
    <col min="10107" max="10107" customWidth="1" width="9.140625"/>
    <col min="10108" max="10108" customWidth="1" width="9.140625"/>
    <col min="10109" max="10109" customWidth="1" width="9.140625"/>
    <col min="10110" max="10110" customWidth="1" width="9.140625"/>
    <col min="10111" max="10111" customWidth="1" width="9.140625"/>
    <col min="10112" max="10112" customWidth="1" width="9.140625"/>
    <col min="10113" max="10113" customWidth="1" width="9.140625"/>
    <col min="10114" max="10114" customWidth="1" width="9.140625"/>
    <col min="10115" max="10115" customWidth="1" width="9.140625"/>
    <col min="10116" max="10116" customWidth="1" width="9.140625"/>
    <col min="10117" max="10117" customWidth="1" width="9.140625"/>
    <col min="10118" max="10118" customWidth="1" width="9.140625"/>
    <col min="10119" max="10119" customWidth="1" width="9.140625"/>
    <col min="10120" max="10120" customWidth="1" width="9.140625"/>
    <col min="10121" max="10121" customWidth="1" width="9.140625"/>
    <col min="10122" max="10122" customWidth="1" width="9.140625"/>
    <col min="10123" max="10123" customWidth="1" width="9.140625"/>
    <col min="10124" max="10124" customWidth="1" width="9.140625"/>
    <col min="10125" max="10125" customWidth="1" width="9.140625"/>
    <col min="10126" max="10126" customWidth="1" width="9.140625"/>
    <col min="10127" max="10127" customWidth="1" width="9.140625"/>
    <col min="10128" max="10128" customWidth="1" width="9.140625"/>
    <col min="10129" max="10129" customWidth="1" width="9.140625"/>
    <col min="10130" max="10130" customWidth="1" width="9.140625"/>
    <col min="10131" max="10131" customWidth="1" width="9.140625"/>
    <col min="10132" max="10132" customWidth="1" width="9.140625"/>
    <col min="10133" max="10133" customWidth="1" width="9.140625"/>
    <col min="10134" max="10134" customWidth="1" width="9.140625"/>
    <col min="10135" max="10135" customWidth="1" width="9.140625"/>
    <col min="10136" max="10136" customWidth="1" width="9.140625"/>
    <col min="10137" max="10137" customWidth="1" width="9.140625"/>
    <col min="10138" max="10138" customWidth="1" width="9.140625"/>
    <col min="10139" max="10139" customWidth="1" width="9.140625"/>
    <col min="10140" max="10140" customWidth="1" width="9.140625"/>
    <col min="10141" max="10141" customWidth="1" width="9.140625"/>
    <col min="10142" max="10142" customWidth="1" width="9.140625"/>
    <col min="10143" max="10143" customWidth="1" width="9.140625"/>
    <col min="10144" max="10144" customWidth="1" width="9.140625"/>
    <col min="10145" max="10145" customWidth="1" width="9.140625"/>
    <col min="10146" max="10146" customWidth="1" width="9.140625"/>
    <col min="10147" max="10147" customWidth="1" width="9.140625"/>
    <col min="10148" max="10148" customWidth="1" width="9.140625"/>
    <col min="10149" max="10149" customWidth="1" width="9.140625"/>
    <col min="10150" max="10150" customWidth="1" width="9.140625"/>
    <col min="10151" max="10151" customWidth="1" width="9.140625"/>
    <col min="10152" max="10152" customWidth="1" width="9.140625"/>
    <col min="10153" max="10153" customWidth="1" width="9.140625"/>
    <col min="10154" max="10154" customWidth="1" width="9.140625"/>
    <col min="10155" max="10155" customWidth="1" width="9.140625"/>
    <col min="10156" max="10156" customWidth="1" width="9.140625"/>
    <col min="10157" max="10157" customWidth="1" width="9.140625"/>
    <col min="10158" max="10158" customWidth="1" width="9.140625"/>
    <col min="10159" max="10159" customWidth="1" width="9.140625"/>
    <col min="10160" max="10160" customWidth="1" width="9.140625"/>
    <col min="10161" max="10161" customWidth="1" width="9.140625"/>
    <col min="10162" max="10162" customWidth="1" width="9.140625"/>
    <col min="10163" max="10163" customWidth="1" width="9.140625"/>
    <col min="10164" max="10164" customWidth="1" width="9.140625"/>
    <col min="10165" max="10165" customWidth="1" width="9.140625"/>
    <col min="10166" max="10166" customWidth="1" width="9.140625"/>
    <col min="10167" max="10167" customWidth="1" width="9.140625"/>
    <col min="10168" max="10168" customWidth="1" width="9.140625"/>
    <col min="10169" max="10169" customWidth="1" width="9.140625"/>
    <col min="10170" max="10170" customWidth="1" width="9.140625"/>
    <col min="10171" max="10171" customWidth="1" width="9.140625"/>
    <col min="10172" max="10172" customWidth="1" width="9.140625"/>
    <col min="10173" max="10173" customWidth="1" width="9.140625"/>
    <col min="10174" max="10174" customWidth="1" width="9.140625"/>
    <col min="10175" max="10175" customWidth="1" width="9.140625"/>
    <col min="10176" max="10176" customWidth="1" width="9.140625"/>
    <col min="10177" max="10177" customWidth="1" width="9.140625"/>
    <col min="10178" max="10178" customWidth="1" width="9.140625"/>
    <col min="10179" max="10179" customWidth="1" width="9.140625"/>
    <col min="10180" max="10180" customWidth="1" width="9.140625"/>
    <col min="10181" max="10181" customWidth="1" width="9.140625"/>
    <col min="10182" max="10182" customWidth="1" width="9.140625"/>
    <col min="10183" max="10183" customWidth="1" width="9.140625"/>
    <col min="10184" max="10184" customWidth="1" width="9.140625"/>
    <col min="10185" max="10185" customWidth="1" width="9.140625"/>
    <col min="10186" max="10186" customWidth="1" width="9.140625"/>
    <col min="10187" max="10187" customWidth="1" width="9.140625"/>
    <col min="10188" max="10188" customWidth="1" width="9.140625"/>
    <col min="10189" max="10189" customWidth="1" width="9.140625"/>
    <col min="10190" max="10190" customWidth="1" width="9.140625"/>
    <col min="10191" max="10191" customWidth="1" width="9.140625"/>
    <col min="10192" max="10192" customWidth="1" width="9.140625"/>
    <col min="10193" max="10193" customWidth="1" width="9.140625"/>
    <col min="10194" max="10194" customWidth="1" width="9.140625"/>
    <col min="10195" max="10195" customWidth="1" width="9.140625"/>
    <col min="10196" max="10196" customWidth="1" width="9.140625"/>
    <col min="10197" max="10197" customWidth="1" width="9.140625"/>
    <col min="10198" max="10198" customWidth="1" width="9.140625"/>
    <col min="10199" max="10199" customWidth="1" width="9.140625"/>
    <col min="10200" max="10200" customWidth="1" width="9.140625"/>
    <col min="10201" max="10201" customWidth="1" width="9.140625"/>
    <col min="10202" max="10202" customWidth="1" width="9.140625"/>
    <col min="10203" max="10203" customWidth="1" width="9.140625"/>
    <col min="10204" max="10204" customWidth="1" width="9.140625"/>
    <col min="10205" max="10205" customWidth="1" width="9.140625"/>
    <col min="10206" max="10206" customWidth="1" width="9.140625"/>
    <col min="10207" max="10207" customWidth="1" width="9.140625"/>
    <col min="10208" max="10208" customWidth="1" width="9.140625"/>
    <col min="10209" max="10209" customWidth="1" width="9.140625"/>
    <col min="10210" max="10210" customWidth="1" width="9.140625"/>
    <col min="10211" max="10211" customWidth="1" width="9.140625"/>
    <col min="10212" max="10212" customWidth="1" width="9.140625"/>
    <col min="10213" max="10213" customWidth="1" width="9.140625"/>
    <col min="10214" max="10214" customWidth="1" width="9.140625"/>
    <col min="10215" max="10215" customWidth="1" width="9.140625"/>
    <col min="10216" max="10216" customWidth="1" width="9.140625"/>
    <col min="10217" max="10217" customWidth="1" width="9.140625"/>
    <col min="10218" max="10218" customWidth="1" width="9.140625"/>
    <col min="10219" max="10219" customWidth="1" width="9.140625"/>
    <col min="10220" max="10220" customWidth="1" width="9.140625"/>
    <col min="10221" max="10221" customWidth="1" width="9.140625"/>
    <col min="10222" max="10222" customWidth="1" width="9.140625"/>
    <col min="10223" max="10223" customWidth="1" width="9.140625"/>
    <col min="10224" max="10224" customWidth="1" width="9.140625"/>
    <col min="10225" max="10225" customWidth="1" width="9.140625"/>
    <col min="10226" max="10226" customWidth="1" width="9.140625"/>
    <col min="10227" max="10227" customWidth="1" width="9.140625"/>
    <col min="10228" max="10228" customWidth="1" width="9.140625"/>
    <col min="10229" max="10229" customWidth="1" width="9.140625"/>
    <col min="10230" max="10230" customWidth="1" width="9.140625"/>
    <col min="10231" max="10231" customWidth="1" width="9.140625"/>
    <col min="10232" max="10232" customWidth="1" width="9.140625"/>
    <col min="10233" max="10233" customWidth="1" width="9.140625"/>
    <col min="10234" max="10234" customWidth="1" width="9.140625"/>
    <col min="10235" max="10235" customWidth="1" width="9.140625"/>
    <col min="10236" max="10236" customWidth="1" width="9.140625"/>
    <col min="10237" max="10237" customWidth="1" width="9.140625"/>
    <col min="10238" max="10238" customWidth="1" width="9.140625"/>
    <col min="10239" max="10239" customWidth="1" width="9.140625"/>
    <col min="10240" max="10240" customWidth="1" width="9.140625"/>
    <col min="10241" max="10241" customWidth="1" width="9.140625"/>
    <col min="10242" max="10242" customWidth="1" width="9.140625"/>
    <col min="10243" max="10243" customWidth="1" width="9.140625"/>
    <col min="10244" max="10244" customWidth="1" width="9.140625"/>
    <col min="10245" max="10245" customWidth="1" width="9.140625"/>
    <col min="10246" max="10246" customWidth="1" width="9.140625"/>
    <col min="10247" max="10247" customWidth="1" width="9.140625"/>
    <col min="10248" max="10248" customWidth="1" width="9.140625"/>
    <col min="10249" max="10249" customWidth="1" width="9.140625"/>
    <col min="10250" max="10250" customWidth="1" width="9.140625"/>
    <col min="10251" max="10251" customWidth="1" width="9.140625"/>
    <col min="10252" max="10252" customWidth="1" width="9.140625"/>
    <col min="10253" max="10253" customWidth="1" width="9.140625"/>
    <col min="10254" max="10254" customWidth="1" width="9.140625"/>
    <col min="10255" max="10255" customWidth="1" width="9.140625"/>
    <col min="10256" max="10256" customWidth="1" width="9.140625"/>
    <col min="10257" max="10257" customWidth="1" width="9.140625"/>
    <col min="10258" max="10258" customWidth="1" width="9.140625"/>
    <col min="10259" max="10259" customWidth="1" width="9.140625"/>
    <col min="10260" max="10260" customWidth="1" width="9.140625"/>
    <col min="10261" max="10261" customWidth="1" width="9.140625"/>
    <col min="10262" max="10262" customWidth="1" width="9.140625"/>
    <col min="10263" max="10263" customWidth="1" width="9.140625"/>
    <col min="10264" max="10264" customWidth="1" width="9.140625"/>
    <col min="10265" max="10265" customWidth="1" width="9.140625"/>
    <col min="10266" max="10266" customWidth="1" width="9.140625"/>
    <col min="10267" max="10267" customWidth="1" width="9.140625"/>
    <col min="10268" max="10268" customWidth="1" width="9.140625"/>
    <col min="10269" max="10269" customWidth="1" width="9.140625"/>
    <col min="10270" max="10270" customWidth="1" width="9.140625"/>
    <col min="10271" max="10271" customWidth="1" width="9.140625"/>
    <col min="10272" max="10272" customWidth="1" width="9.140625"/>
    <col min="10273" max="10273" customWidth="1" width="9.140625"/>
    <col min="10274" max="10274" customWidth="1" width="9.140625"/>
    <col min="10275" max="10275" customWidth="1" width="9.140625"/>
    <col min="10276" max="10276" customWidth="1" width="9.140625"/>
    <col min="10277" max="10277" customWidth="1" width="9.140625"/>
    <col min="10278" max="10278" customWidth="1" width="9.140625"/>
    <col min="10279" max="10279" customWidth="1" width="9.140625"/>
    <col min="10280" max="10280" customWidth="1" width="9.140625"/>
    <col min="10281" max="10281" customWidth="1" width="9.140625"/>
    <col min="10282" max="10282" customWidth="1" width="9.140625"/>
    <col min="10283" max="10283" customWidth="1" width="9.140625"/>
    <col min="10284" max="10284" customWidth="1" width="9.140625"/>
    <col min="10285" max="10285" customWidth="1" width="9.140625"/>
    <col min="10286" max="10286" customWidth="1" width="9.140625"/>
    <col min="10287" max="10287" customWidth="1" width="9.140625"/>
    <col min="10288" max="10288" customWidth="1" width="9.140625"/>
    <col min="10289" max="10289" customWidth="1" width="9.140625"/>
    <col min="10290" max="10290" customWidth="1" width="9.140625"/>
    <col min="10291" max="10291" customWidth="1" width="9.140625"/>
    <col min="10292" max="10292" customWidth="1" width="9.140625"/>
    <col min="10293" max="10293" customWidth="1" width="9.140625"/>
    <col min="10294" max="10294" customWidth="1" width="9.140625"/>
    <col min="10295" max="10295" customWidth="1" width="9.140625"/>
    <col min="10296" max="10296" customWidth="1" width="9.140625"/>
    <col min="10297" max="10297" customWidth="1" width="9.140625"/>
    <col min="10298" max="10298" customWidth="1" width="9.140625"/>
    <col min="10299" max="10299" customWidth="1" width="9.140625"/>
    <col min="10300" max="10300" customWidth="1" width="9.140625"/>
    <col min="10301" max="10301" customWidth="1" width="9.140625"/>
    <col min="10302" max="10302" customWidth="1" width="9.140625"/>
    <col min="10303" max="10303" customWidth="1" width="9.140625"/>
    <col min="10304" max="10304" customWidth="1" width="9.140625"/>
    <col min="10305" max="10305" customWidth="1" width="9.140625"/>
    <col min="10306" max="10306" customWidth="1" width="9.140625"/>
    <col min="10307" max="10307" customWidth="1" width="9.140625"/>
    <col min="10308" max="10308" customWidth="1" width="9.140625"/>
    <col min="10309" max="10309" customWidth="1" width="9.140625"/>
    <col min="10310" max="10310" customWidth="1" width="9.140625"/>
    <col min="10311" max="10311" customWidth="1" width="9.140625"/>
    <col min="10312" max="10312" customWidth="1" width="9.140625"/>
    <col min="10313" max="10313" customWidth="1" width="9.140625"/>
    <col min="10314" max="10314" customWidth="1" width="9.140625"/>
    <col min="10315" max="10315" customWidth="1" width="9.140625"/>
    <col min="10316" max="10316" customWidth="1" width="9.140625"/>
    <col min="10317" max="10317" customWidth="1" width="9.140625"/>
    <col min="10318" max="10318" customWidth="1" width="9.140625"/>
    <col min="10319" max="10319" customWidth="1" width="9.140625"/>
    <col min="10320" max="10320" customWidth="1" width="9.140625"/>
    <col min="10321" max="10321" customWidth="1" width="9.140625"/>
    <col min="10322" max="10322" customWidth="1" width="9.140625"/>
    <col min="10323" max="10323" customWidth="1" width="9.140625"/>
    <col min="10324" max="10324" customWidth="1" width="9.140625"/>
    <col min="10325" max="10325" customWidth="1" width="9.140625"/>
    <col min="10326" max="10326" customWidth="1" width="9.140625"/>
    <col min="10327" max="10327" customWidth="1" width="9.140625"/>
    <col min="10328" max="10328" customWidth="1" width="9.140625"/>
    <col min="10329" max="10329" customWidth="1" width="9.140625"/>
    <col min="10330" max="10330" customWidth="1" width="9.140625"/>
    <col min="10331" max="10331" customWidth="1" width="9.140625"/>
    <col min="10332" max="10332" customWidth="1" width="9.140625"/>
    <col min="10333" max="10333" customWidth="1" width="9.140625"/>
    <col min="10334" max="10334" customWidth="1" width="9.140625"/>
    <col min="10335" max="10335" customWidth="1" width="9.140625"/>
    <col min="10336" max="10336" customWidth="1" width="9.140625"/>
    <col min="10337" max="10337" customWidth="1" width="9.140625"/>
    <col min="10338" max="10338" customWidth="1" width="9.140625"/>
    <col min="10339" max="10339" customWidth="1" width="9.140625"/>
    <col min="10340" max="10340" customWidth="1" width="9.140625"/>
    <col min="10341" max="10341" customWidth="1" width="9.140625"/>
    <col min="10342" max="10342" customWidth="1" width="9.140625"/>
    <col min="10343" max="10343" customWidth="1" width="9.140625"/>
    <col min="10344" max="10344" customWidth="1" width="9.140625"/>
    <col min="10345" max="10345" customWidth="1" width="9.140625"/>
    <col min="10346" max="10346" customWidth="1" width="9.140625"/>
    <col min="10347" max="10347" customWidth="1" width="9.140625"/>
    <col min="10348" max="10348" customWidth="1" width="9.140625"/>
    <col min="10349" max="10349" customWidth="1" width="9.140625"/>
    <col min="10350" max="10350" customWidth="1" width="9.140625"/>
    <col min="10351" max="10351" customWidth="1" width="9.140625"/>
    <col min="10352" max="10352" customWidth="1" width="9.140625"/>
    <col min="10353" max="10353" customWidth="1" width="9.140625"/>
    <col min="10354" max="10354" customWidth="1" width="9.140625"/>
    <col min="10355" max="10355" customWidth="1" width="9.140625"/>
    <col min="10356" max="10356" customWidth="1" width="9.140625"/>
    <col min="10357" max="10357" customWidth="1" width="9.140625"/>
    <col min="10358" max="10358" customWidth="1" width="9.140625"/>
    <col min="10359" max="10359" customWidth="1" width="9.140625"/>
    <col min="10360" max="10360" customWidth="1" width="9.140625"/>
    <col min="10361" max="10361" customWidth="1" width="9.140625"/>
    <col min="10362" max="10362" customWidth="1" width="9.140625"/>
    <col min="10363" max="10363" customWidth="1" width="9.140625"/>
    <col min="10364" max="10364" customWidth="1" width="9.140625"/>
    <col min="10365" max="10365" customWidth="1" width="9.140625"/>
    <col min="10366" max="10366" customWidth="1" width="9.140625"/>
    <col min="10367" max="10367" customWidth="1" width="9.140625"/>
    <col min="10368" max="10368" customWidth="1" width="9.140625"/>
    <col min="10369" max="10369" customWidth="1" width="9.140625"/>
    <col min="10370" max="10370" customWidth="1" width="9.140625"/>
    <col min="10371" max="10371" customWidth="1" width="9.140625"/>
    <col min="10372" max="10372" customWidth="1" width="9.140625"/>
    <col min="10373" max="10373" customWidth="1" width="9.140625"/>
    <col min="10374" max="10374" customWidth="1" width="9.140625"/>
    <col min="10375" max="10375" customWidth="1" width="9.140625"/>
    <col min="10376" max="10376" customWidth="1" width="9.140625"/>
    <col min="10377" max="10377" customWidth="1" width="9.140625"/>
    <col min="10378" max="10378" customWidth="1" width="9.140625"/>
    <col min="10379" max="10379" customWidth="1" width="9.140625"/>
    <col min="10380" max="10380" customWidth="1" width="9.140625"/>
    <col min="10381" max="10381" customWidth="1" width="9.140625"/>
    <col min="10382" max="10382" customWidth="1" width="9.140625"/>
    <col min="10383" max="10383" customWidth="1" width="9.140625"/>
    <col min="10384" max="10384" customWidth="1" width="9.140625"/>
    <col min="10385" max="10385" customWidth="1" width="9.140625"/>
    <col min="10386" max="10386" customWidth="1" width="9.140625"/>
    <col min="10387" max="10387" customWidth="1" width="9.140625"/>
    <col min="10388" max="10388" customWidth="1" width="9.140625"/>
    <col min="10389" max="10389" customWidth="1" width="9.140625"/>
    <col min="10390" max="10390" customWidth="1" width="9.140625"/>
    <col min="10391" max="10391" customWidth="1" width="9.140625"/>
    <col min="10392" max="10392" customWidth="1" width="9.140625"/>
    <col min="10393" max="10393" customWidth="1" width="9.140625"/>
    <col min="10394" max="10394" customWidth="1" width="9.140625"/>
    <col min="10395" max="10395" customWidth="1" width="9.140625"/>
    <col min="10396" max="10396" customWidth="1" width="9.140625"/>
    <col min="10397" max="10397" customWidth="1" width="9.140625"/>
    <col min="10398" max="10398" customWidth="1" width="9.140625"/>
    <col min="10399" max="10399" customWidth="1" width="9.140625"/>
    <col min="10400" max="10400" customWidth="1" width="9.140625"/>
    <col min="10401" max="10401" customWidth="1" width="9.140625"/>
    <col min="10402" max="10402" customWidth="1" width="9.140625"/>
    <col min="10403" max="10403" customWidth="1" width="9.140625"/>
    <col min="10404" max="10404" customWidth="1" width="9.140625"/>
    <col min="10405" max="10405" customWidth="1" width="9.140625"/>
    <col min="10406" max="10406" customWidth="1" width="9.140625"/>
    <col min="10407" max="10407" customWidth="1" width="9.140625"/>
    <col min="10408" max="10408" customWidth="1" width="9.140625"/>
    <col min="10409" max="10409" customWidth="1" width="9.140625"/>
    <col min="10410" max="10410" customWidth="1" width="9.140625"/>
    <col min="10411" max="10411" customWidth="1" width="9.140625"/>
    <col min="10412" max="10412" customWidth="1" width="9.140625"/>
    <col min="10413" max="10413" customWidth="1" width="9.140625"/>
    <col min="10414" max="10414" customWidth="1" width="9.140625"/>
    <col min="10415" max="10415" customWidth="1" width="9.140625"/>
    <col min="10416" max="10416" customWidth="1" width="9.140625"/>
    <col min="10417" max="10417" customWidth="1" width="9.140625"/>
    <col min="10418" max="10418" customWidth="1" width="9.140625"/>
    <col min="10419" max="10419" customWidth="1" width="9.140625"/>
    <col min="10420" max="10420" customWidth="1" width="9.140625"/>
    <col min="10421" max="10421" customWidth="1" width="9.140625"/>
    <col min="10422" max="10422" customWidth="1" width="9.140625"/>
    <col min="10423" max="10423" customWidth="1" width="9.140625"/>
    <col min="10424" max="10424" customWidth="1" width="9.140625"/>
    <col min="10425" max="10425" customWidth="1" width="9.140625"/>
    <col min="10426" max="10426" customWidth="1" width="9.140625"/>
    <col min="10427" max="10427" customWidth="1" width="9.140625"/>
    <col min="10428" max="10428" customWidth="1" width="9.140625"/>
    <col min="10429" max="10429" customWidth="1" width="9.140625"/>
    <col min="10430" max="10430" customWidth="1" width="9.140625"/>
    <col min="10431" max="10431" customWidth="1" width="9.140625"/>
    <col min="10432" max="10432" customWidth="1" width="9.140625"/>
    <col min="10433" max="10433" customWidth="1" width="9.140625"/>
    <col min="10434" max="10434" customWidth="1" width="9.140625"/>
    <col min="10435" max="10435" customWidth="1" width="9.140625"/>
    <col min="10436" max="10436" customWidth="1" width="9.140625"/>
    <col min="10437" max="10437" customWidth="1" width="9.140625"/>
    <col min="10438" max="10438" customWidth="1" width="9.140625"/>
    <col min="10439" max="10439" customWidth="1" width="9.140625"/>
    <col min="10440" max="10440" customWidth="1" width="9.140625"/>
    <col min="10441" max="10441" customWidth="1" width="9.140625"/>
    <col min="10442" max="10442" customWidth="1" width="9.140625"/>
    <col min="10443" max="10443" customWidth="1" width="9.140625"/>
    <col min="10444" max="10444" customWidth="1" width="9.140625"/>
    <col min="10445" max="10445" customWidth="1" width="9.140625"/>
    <col min="10446" max="10446" customWidth="1" width="9.140625"/>
    <col min="10447" max="10447" customWidth="1" width="9.140625"/>
    <col min="10448" max="10448" customWidth="1" width="9.140625"/>
    <col min="10449" max="10449" customWidth="1" width="9.140625"/>
    <col min="10450" max="10450" customWidth="1" width="9.140625"/>
    <col min="10451" max="10451" customWidth="1" width="9.140625"/>
    <col min="10452" max="10452" customWidth="1" width="9.140625"/>
    <col min="10453" max="10453" customWidth="1" width="9.140625"/>
    <col min="10454" max="10454" customWidth="1" width="9.140625"/>
    <col min="10455" max="10455" customWidth="1" width="9.140625"/>
    <col min="10456" max="10456" customWidth="1" width="9.140625"/>
    <col min="10457" max="10457" customWidth="1" width="9.140625"/>
    <col min="10458" max="10458" customWidth="1" width="9.140625"/>
    <col min="10459" max="10459" customWidth="1" width="9.140625"/>
    <col min="10460" max="10460" customWidth="1" width="9.140625"/>
    <col min="10461" max="10461" customWidth="1" width="9.140625"/>
    <col min="10462" max="10462" customWidth="1" width="9.140625"/>
    <col min="10463" max="10463" customWidth="1" width="9.140625"/>
    <col min="10464" max="10464" customWidth="1" width="9.140625"/>
    <col min="10465" max="10465" customWidth="1" width="9.140625"/>
    <col min="10466" max="10466" customWidth="1" width="9.140625"/>
    <col min="10467" max="10467" customWidth="1" width="9.140625"/>
    <col min="10468" max="10468" customWidth="1" width="9.140625"/>
    <col min="10469" max="10469" customWidth="1" width="9.140625"/>
    <col min="10470" max="10470" customWidth="1" width="9.140625"/>
    <col min="10471" max="10471" customWidth="1" width="9.140625"/>
    <col min="10472" max="10472" customWidth="1" width="9.140625"/>
    <col min="10473" max="10473" customWidth="1" width="9.140625"/>
    <col min="10474" max="10474" customWidth="1" width="9.140625"/>
    <col min="10475" max="10475" customWidth="1" width="9.140625"/>
    <col min="10476" max="10476" customWidth="1" width="9.140625"/>
    <col min="10477" max="10477" customWidth="1" width="9.140625"/>
    <col min="10478" max="10478" customWidth="1" width="9.140625"/>
    <col min="10479" max="10479" customWidth="1" width="9.140625"/>
    <col min="10480" max="10480" customWidth="1" width="9.140625"/>
    <col min="10481" max="10481" customWidth="1" width="9.140625"/>
    <col min="10482" max="10482" customWidth="1" width="9.140625"/>
    <col min="10483" max="10483" customWidth="1" width="9.140625"/>
    <col min="10484" max="10484" customWidth="1" width="9.140625"/>
    <col min="10485" max="10485" customWidth="1" width="9.140625"/>
    <col min="10486" max="10486" customWidth="1" width="9.140625"/>
    <col min="10487" max="10487" customWidth="1" width="9.140625"/>
    <col min="10488" max="10488" customWidth="1" width="9.140625"/>
    <col min="10489" max="10489" customWidth="1" width="9.140625"/>
    <col min="10490" max="10490" customWidth="1" width="9.140625"/>
    <col min="10491" max="10491" customWidth="1" width="9.140625"/>
    <col min="10492" max="10492" customWidth="1" width="9.140625"/>
    <col min="10493" max="10493" customWidth="1" width="9.140625"/>
    <col min="10494" max="10494" customWidth="1" width="9.140625"/>
    <col min="10495" max="10495" customWidth="1" width="9.140625"/>
    <col min="10496" max="10496" customWidth="1" width="9.140625"/>
    <col min="10497" max="10497" customWidth="1" width="9.140625"/>
    <col min="10498" max="10498" customWidth="1" width="9.140625"/>
    <col min="10499" max="10499" customWidth="1" width="9.140625"/>
    <col min="10500" max="10500" customWidth="1" width="9.140625"/>
    <col min="10501" max="10501" customWidth="1" width="9.140625"/>
    <col min="10502" max="10502" customWidth="1" width="9.140625"/>
    <col min="10503" max="10503" customWidth="1" width="9.140625"/>
    <col min="10504" max="10504" customWidth="1" width="9.140625"/>
    <col min="10505" max="10505" customWidth="1" width="9.140625"/>
    <col min="10506" max="10506" customWidth="1" width="9.140625"/>
    <col min="10507" max="10507" customWidth="1" width="9.140625"/>
    <col min="10508" max="10508" customWidth="1" width="9.140625"/>
    <col min="10509" max="10509" customWidth="1" width="9.140625"/>
    <col min="10510" max="10510" customWidth="1" width="9.140625"/>
    <col min="10511" max="10511" customWidth="1" width="9.140625"/>
    <col min="10512" max="10512" customWidth="1" width="9.140625"/>
    <col min="10513" max="10513" customWidth="1" width="9.140625"/>
    <col min="10514" max="10514" customWidth="1" width="9.140625"/>
    <col min="10515" max="10515" customWidth="1" width="9.140625"/>
    <col min="10516" max="10516" customWidth="1" width="9.140625"/>
    <col min="10517" max="10517" customWidth="1" width="9.140625"/>
    <col min="10518" max="10518" customWidth="1" width="9.140625"/>
    <col min="10519" max="10519" customWidth="1" width="9.140625"/>
    <col min="10520" max="10520" customWidth="1" width="9.140625"/>
    <col min="10521" max="10521" customWidth="1" width="9.140625"/>
    <col min="10522" max="10522" customWidth="1" width="9.140625"/>
    <col min="10523" max="10523" customWidth="1" width="9.140625"/>
    <col min="10524" max="10524" customWidth="1" width="9.140625"/>
    <col min="10525" max="10525" customWidth="1" width="9.140625"/>
    <col min="10526" max="10526" customWidth="1" width="9.140625"/>
    <col min="10527" max="10527" customWidth="1" width="9.140625"/>
    <col min="10528" max="10528" customWidth="1" width="9.140625"/>
    <col min="10529" max="10529" customWidth="1" width="9.140625"/>
    <col min="10530" max="10530" customWidth="1" width="9.140625"/>
    <col min="10531" max="10531" customWidth="1" width="9.140625"/>
    <col min="10532" max="10532" customWidth="1" width="9.140625"/>
    <col min="10533" max="10533" customWidth="1" width="9.140625"/>
    <col min="10534" max="10534" customWidth="1" width="9.140625"/>
    <col min="10535" max="10535" customWidth="1" width="9.140625"/>
    <col min="10536" max="10536" customWidth="1" width="9.140625"/>
    <col min="10537" max="10537" customWidth="1" width="9.140625"/>
    <col min="10538" max="10538" customWidth="1" width="9.140625"/>
    <col min="10539" max="10539" customWidth="1" width="9.140625"/>
    <col min="10540" max="10540" customWidth="1" width="9.140625"/>
    <col min="10541" max="10541" customWidth="1" width="9.140625"/>
    <col min="10542" max="10542" customWidth="1" width="9.140625"/>
    <col min="10543" max="10543" customWidth="1" width="9.140625"/>
    <col min="10544" max="10544" customWidth="1" width="9.140625"/>
    <col min="10545" max="10545" customWidth="1" width="9.140625"/>
    <col min="10546" max="10546" customWidth="1" width="9.140625"/>
    <col min="10547" max="10547" customWidth="1" width="9.140625"/>
    <col min="10548" max="10548" customWidth="1" width="9.140625"/>
    <col min="10549" max="10549" customWidth="1" width="9.140625"/>
    <col min="10550" max="10550" customWidth="1" width="9.140625"/>
    <col min="10551" max="10551" customWidth="1" width="9.140625"/>
    <col min="10552" max="10552" customWidth="1" width="9.140625"/>
    <col min="10553" max="10553" customWidth="1" width="9.140625"/>
    <col min="10554" max="10554" customWidth="1" width="9.140625"/>
    <col min="10555" max="10555" customWidth="1" width="9.140625"/>
    <col min="10556" max="10556" customWidth="1" width="9.140625"/>
    <col min="10557" max="10557" customWidth="1" width="9.140625"/>
    <col min="10558" max="10558" customWidth="1" width="9.140625"/>
    <col min="10559" max="10559" customWidth="1" width="9.140625"/>
    <col min="10560" max="10560" customWidth="1" width="9.140625"/>
    <col min="10561" max="10561" customWidth="1" width="9.140625"/>
    <col min="10562" max="10562" customWidth="1" width="9.140625"/>
    <col min="10563" max="10563" customWidth="1" width="9.140625"/>
    <col min="10564" max="10564" customWidth="1" width="9.140625"/>
    <col min="10565" max="10565" customWidth="1" width="9.140625"/>
    <col min="10566" max="10566" customWidth="1" width="9.140625"/>
    <col min="10567" max="10567" customWidth="1" width="9.140625"/>
    <col min="10568" max="10568" customWidth="1" width="9.140625"/>
    <col min="10569" max="10569" customWidth="1" width="9.140625"/>
    <col min="10570" max="10570" customWidth="1" width="9.140625"/>
    <col min="10571" max="10571" customWidth="1" width="9.140625"/>
    <col min="10572" max="10572" customWidth="1" width="9.140625"/>
    <col min="10573" max="10573" customWidth="1" width="9.140625"/>
    <col min="10574" max="10574" customWidth="1" width="9.140625"/>
    <col min="10575" max="10575" customWidth="1" width="9.140625"/>
    <col min="10576" max="10576" customWidth="1" width="9.140625"/>
    <col min="10577" max="10577" customWidth="1" width="9.140625"/>
    <col min="10578" max="10578" customWidth="1" width="9.140625"/>
    <col min="10579" max="10579" customWidth="1" width="9.140625"/>
    <col min="10580" max="10580" customWidth="1" width="9.140625"/>
    <col min="10581" max="10581" customWidth="1" width="9.140625"/>
    <col min="10582" max="10582" customWidth="1" width="9.140625"/>
    <col min="10583" max="10583" customWidth="1" width="9.140625"/>
    <col min="10584" max="10584" customWidth="1" width="9.140625"/>
    <col min="10585" max="10585" customWidth="1" width="9.140625"/>
    <col min="10586" max="10586" customWidth="1" width="9.140625"/>
    <col min="10587" max="10587" customWidth="1" width="9.140625"/>
    <col min="10588" max="10588" customWidth="1" width="9.140625"/>
    <col min="10589" max="10589" customWidth="1" width="9.140625"/>
    <col min="10590" max="10590" customWidth="1" width="9.140625"/>
    <col min="10591" max="10591" customWidth="1" width="9.140625"/>
    <col min="10592" max="10592" customWidth="1" width="9.140625"/>
    <col min="10593" max="10593" customWidth="1" width="9.140625"/>
    <col min="10594" max="10594" customWidth="1" width="9.140625"/>
    <col min="10595" max="10595" customWidth="1" width="9.140625"/>
    <col min="10596" max="10596" customWidth="1" width="9.140625"/>
    <col min="10597" max="10597" customWidth="1" width="9.140625"/>
    <col min="10598" max="10598" customWidth="1" width="9.140625"/>
    <col min="10599" max="10599" customWidth="1" width="9.140625"/>
    <col min="10600" max="10600" customWidth="1" width="9.140625"/>
    <col min="10601" max="10601" customWidth="1" width="9.140625"/>
    <col min="10602" max="10602" customWidth="1" width="9.140625"/>
    <col min="10603" max="10603" customWidth="1" width="9.140625"/>
    <col min="10604" max="10604" customWidth="1" width="9.140625"/>
    <col min="10605" max="10605" customWidth="1" width="9.140625"/>
    <col min="10606" max="10606" customWidth="1" width="9.140625"/>
    <col min="10607" max="10607" customWidth="1" width="9.140625"/>
    <col min="10608" max="10608" customWidth="1" width="9.140625"/>
    <col min="10609" max="10609" customWidth="1" width="9.140625"/>
    <col min="10610" max="10610" customWidth="1" width="9.140625"/>
    <col min="10611" max="10611" customWidth="1" width="9.140625"/>
    <col min="10612" max="10612" customWidth="1" width="9.140625"/>
    <col min="10613" max="10613" customWidth="1" width="9.140625"/>
    <col min="10614" max="10614" customWidth="1" width="9.140625"/>
    <col min="10615" max="10615" customWidth="1" width="9.140625"/>
    <col min="10616" max="10616" customWidth="1" width="9.140625"/>
    <col min="10617" max="10617" customWidth="1" width="9.140625"/>
    <col min="10618" max="10618" customWidth="1" width="9.140625"/>
    <col min="10619" max="10619" customWidth="1" width="9.140625"/>
    <col min="10620" max="10620" customWidth="1" width="9.140625"/>
    <col min="10621" max="10621" customWidth="1" width="9.140625"/>
    <col min="10622" max="10622" customWidth="1" width="9.140625"/>
    <col min="10623" max="10623" customWidth="1" width="9.140625"/>
    <col min="10624" max="10624" customWidth="1" width="9.140625"/>
    <col min="10625" max="10625" customWidth="1" width="9.140625"/>
    <col min="10626" max="10626" customWidth="1" width="9.140625"/>
    <col min="10627" max="10627" customWidth="1" width="9.140625"/>
    <col min="10628" max="10628" customWidth="1" width="9.140625"/>
    <col min="10629" max="10629" customWidth="1" width="9.140625"/>
    <col min="10630" max="10630" customWidth="1" width="9.140625"/>
    <col min="10631" max="10631" customWidth="1" width="9.140625"/>
    <col min="10632" max="10632" customWidth="1" width="9.140625"/>
    <col min="10633" max="10633" customWidth="1" width="9.140625"/>
    <col min="10634" max="10634" customWidth="1" width="9.140625"/>
    <col min="10635" max="10635" customWidth="1" width="9.140625"/>
    <col min="10636" max="10636" customWidth="1" width="9.140625"/>
    <col min="10637" max="10637" customWidth="1" width="9.140625"/>
    <col min="10638" max="10638" customWidth="1" width="9.140625"/>
    <col min="10639" max="10639" customWidth="1" width="9.140625"/>
    <col min="10640" max="10640" customWidth="1" width="9.140625"/>
    <col min="10641" max="10641" customWidth="1" width="9.140625"/>
    <col min="10642" max="10642" customWidth="1" width="9.140625"/>
    <col min="10643" max="10643" customWidth="1" width="9.140625"/>
    <col min="10644" max="10644" customWidth="1" width="9.140625"/>
    <col min="10645" max="10645" customWidth="1" width="9.140625"/>
    <col min="10646" max="10646" customWidth="1" width="9.140625"/>
    <col min="10647" max="10647" customWidth="1" width="9.140625"/>
    <col min="10648" max="10648" customWidth="1" width="9.140625"/>
    <col min="10649" max="10649" customWidth="1" width="9.140625"/>
    <col min="10650" max="10650" customWidth="1" width="9.140625"/>
    <col min="10651" max="10651" customWidth="1" width="9.140625"/>
    <col min="10652" max="10652" customWidth="1" width="9.140625"/>
    <col min="10653" max="10653" customWidth="1" width="9.140625"/>
    <col min="10654" max="10654" customWidth="1" width="9.140625"/>
    <col min="10655" max="10655" customWidth="1" width="9.140625"/>
    <col min="10656" max="10656" customWidth="1" width="9.140625"/>
    <col min="10657" max="10657" customWidth="1" width="9.140625"/>
    <col min="10658" max="10658" customWidth="1" width="9.140625"/>
    <col min="10659" max="10659" customWidth="1" width="9.140625"/>
    <col min="10660" max="10660" customWidth="1" width="9.140625"/>
    <col min="10661" max="10661" customWidth="1" width="9.140625"/>
    <col min="10662" max="10662" customWidth="1" width="9.140625"/>
    <col min="10663" max="10663" customWidth="1" width="9.140625"/>
    <col min="10664" max="10664" customWidth="1" width="9.140625"/>
    <col min="10665" max="10665" customWidth="1" width="9.140625"/>
    <col min="10666" max="10666" customWidth="1" width="9.140625"/>
    <col min="10667" max="10667" customWidth="1" width="9.140625"/>
    <col min="10668" max="10668" customWidth="1" width="9.140625"/>
    <col min="10669" max="10669" customWidth="1" width="9.140625"/>
    <col min="10670" max="10670" customWidth="1" width="9.140625"/>
    <col min="10671" max="10671" customWidth="1" width="9.140625"/>
    <col min="10672" max="10672" customWidth="1" width="9.140625"/>
    <col min="10673" max="10673" customWidth="1" width="9.140625"/>
    <col min="10674" max="10674" customWidth="1" width="9.140625"/>
    <col min="10675" max="10675" customWidth="1" width="9.140625"/>
    <col min="10676" max="10676" customWidth="1" width="9.140625"/>
    <col min="10677" max="10677" customWidth="1" width="9.140625"/>
    <col min="10678" max="10678" customWidth="1" width="9.140625"/>
    <col min="10679" max="10679" customWidth="1" width="9.140625"/>
    <col min="10680" max="10680" customWidth="1" width="9.140625"/>
    <col min="10681" max="10681" customWidth="1" width="9.140625"/>
    <col min="10682" max="10682" customWidth="1" width="9.140625"/>
    <col min="10683" max="10683" customWidth="1" width="9.140625"/>
    <col min="10684" max="10684" customWidth="1" width="9.140625"/>
    <col min="10685" max="10685" customWidth="1" width="9.140625"/>
    <col min="10686" max="10686" customWidth="1" width="9.140625"/>
    <col min="10687" max="10687" customWidth="1" width="9.140625"/>
    <col min="10688" max="10688" customWidth="1" width="9.140625"/>
    <col min="10689" max="10689" customWidth="1" width="9.140625"/>
    <col min="10690" max="10690" customWidth="1" width="9.140625"/>
    <col min="10691" max="10691" customWidth="1" width="9.140625"/>
    <col min="10692" max="10692" customWidth="1" width="9.140625"/>
    <col min="10693" max="10693" customWidth="1" width="9.140625"/>
    <col min="10694" max="10694" customWidth="1" width="9.140625"/>
    <col min="10695" max="10695" customWidth="1" width="9.140625"/>
    <col min="10696" max="10696" customWidth="1" width="9.140625"/>
    <col min="10697" max="10697" customWidth="1" width="9.140625"/>
    <col min="10698" max="10698" customWidth="1" width="9.140625"/>
    <col min="10699" max="10699" customWidth="1" width="9.140625"/>
    <col min="10700" max="10700" customWidth="1" width="9.140625"/>
    <col min="10701" max="10701" customWidth="1" width="9.140625"/>
    <col min="10702" max="10702" customWidth="1" width="9.140625"/>
    <col min="10703" max="10703" customWidth="1" width="9.140625"/>
    <col min="10704" max="10704" customWidth="1" width="9.140625"/>
    <col min="10705" max="10705" customWidth="1" width="9.140625"/>
    <col min="10706" max="10706" customWidth="1" width="9.140625"/>
    <col min="10707" max="10707" customWidth="1" width="9.140625"/>
    <col min="10708" max="10708" customWidth="1" width="9.140625"/>
    <col min="10709" max="10709" customWidth="1" width="9.140625"/>
    <col min="10710" max="10710" customWidth="1" width="9.140625"/>
    <col min="10711" max="10711" customWidth="1" width="9.140625"/>
    <col min="10712" max="10712" customWidth="1" width="9.140625"/>
    <col min="10713" max="10713" customWidth="1" width="9.140625"/>
    <col min="10714" max="10714" customWidth="1" width="9.140625"/>
    <col min="10715" max="10715" customWidth="1" width="9.140625"/>
    <col min="10716" max="10716" customWidth="1" width="9.140625"/>
    <col min="10717" max="10717" customWidth="1" width="9.140625"/>
    <col min="10718" max="10718" customWidth="1" width="9.140625"/>
    <col min="10719" max="10719" customWidth="1" width="9.140625"/>
    <col min="10720" max="10720" customWidth="1" width="9.140625"/>
    <col min="10721" max="10721" customWidth="1" width="9.140625"/>
    <col min="10722" max="10722" customWidth="1" width="9.140625"/>
    <col min="10723" max="10723" customWidth="1" width="9.140625"/>
    <col min="10724" max="10724" customWidth="1" width="9.140625"/>
    <col min="10725" max="10725" customWidth="1" width="9.140625"/>
    <col min="10726" max="10726" customWidth="1" width="9.140625"/>
    <col min="10727" max="10727" customWidth="1" width="9.140625"/>
    <col min="10728" max="10728" customWidth="1" width="9.140625"/>
    <col min="10729" max="10729" customWidth="1" width="9.140625"/>
    <col min="10730" max="10730" customWidth="1" width="9.140625"/>
    <col min="10731" max="10731" customWidth="1" width="9.140625"/>
    <col min="10732" max="10732" customWidth="1" width="9.140625"/>
    <col min="10733" max="10733" customWidth="1" width="9.140625"/>
    <col min="10734" max="10734" customWidth="1" width="9.140625"/>
    <col min="10735" max="10735" customWidth="1" width="9.140625"/>
    <col min="10736" max="10736" customWidth="1" width="9.140625"/>
    <col min="10737" max="10737" customWidth="1" width="9.140625"/>
    <col min="10738" max="10738" customWidth="1" width="9.140625"/>
    <col min="10739" max="10739" customWidth="1" width="9.140625"/>
    <col min="10740" max="10740" customWidth="1" width="9.140625"/>
    <col min="10741" max="10741" customWidth="1" width="9.140625"/>
    <col min="10742" max="10742" customWidth="1" width="9.140625"/>
    <col min="10743" max="10743" customWidth="1" width="9.140625"/>
    <col min="10744" max="10744" customWidth="1" width="9.140625"/>
    <col min="10745" max="10745" customWidth="1" width="9.140625"/>
    <col min="10746" max="10746" customWidth="1" width="9.140625"/>
    <col min="10747" max="10747" customWidth="1" width="9.140625"/>
    <col min="10748" max="10748" customWidth="1" width="9.140625"/>
    <col min="10749" max="10749" customWidth="1" width="9.140625"/>
    <col min="10750" max="10750" customWidth="1" width="9.140625"/>
    <col min="10751" max="10751" customWidth="1" width="9.140625"/>
    <col min="10752" max="10752" customWidth="1" width="9.140625"/>
    <col min="10753" max="10753" customWidth="1" width="9.140625"/>
    <col min="10754" max="10754" customWidth="1" width="9.140625"/>
    <col min="10755" max="10755" customWidth="1" width="9.140625"/>
    <col min="10756" max="10756" customWidth="1" width="9.140625"/>
    <col min="10757" max="10757" customWidth="1" width="9.140625"/>
    <col min="10758" max="10758" customWidth="1" width="9.140625"/>
    <col min="10759" max="10759" customWidth="1" width="9.140625"/>
    <col min="10760" max="10760" customWidth="1" width="9.140625"/>
    <col min="10761" max="10761" customWidth="1" width="9.140625"/>
    <col min="10762" max="10762" customWidth="1" width="9.140625"/>
    <col min="10763" max="10763" customWidth="1" width="9.140625"/>
    <col min="10764" max="10764" customWidth="1" width="9.140625"/>
    <col min="10765" max="10765" customWidth="1" width="9.140625"/>
    <col min="10766" max="10766" customWidth="1" width="9.140625"/>
    <col min="10767" max="10767" customWidth="1" width="9.140625"/>
    <col min="10768" max="10768" customWidth="1" width="9.140625"/>
    <col min="10769" max="10769" customWidth="1" width="9.140625"/>
    <col min="10770" max="10770" customWidth="1" width="9.140625"/>
    <col min="10771" max="10771" customWidth="1" width="9.140625"/>
    <col min="10772" max="10772" customWidth="1" width="9.140625"/>
    <col min="10773" max="10773" customWidth="1" width="9.140625"/>
    <col min="10774" max="10774" customWidth="1" width="9.140625"/>
    <col min="10775" max="10775" customWidth="1" width="9.140625"/>
    <col min="10776" max="10776" customWidth="1" width="9.140625"/>
    <col min="10777" max="10777" customWidth="1" width="9.140625"/>
    <col min="10778" max="10778" customWidth="1" width="9.140625"/>
    <col min="10779" max="10779" customWidth="1" width="9.140625"/>
    <col min="10780" max="10780" customWidth="1" width="9.140625"/>
    <col min="10781" max="10781" customWidth="1" width="9.140625"/>
    <col min="10782" max="10782" customWidth="1" width="9.140625"/>
    <col min="10783" max="10783" customWidth="1" width="9.140625"/>
    <col min="10784" max="10784" customWidth="1" width="9.140625"/>
    <col min="10785" max="10785" customWidth="1" width="9.140625"/>
    <col min="10786" max="10786" customWidth="1" width="9.140625"/>
    <col min="10787" max="10787" customWidth="1" width="9.140625"/>
    <col min="10788" max="10788" customWidth="1" width="9.140625"/>
    <col min="10789" max="10789" customWidth="1" width="9.140625"/>
    <col min="10790" max="10790" customWidth="1" width="9.140625"/>
    <col min="10791" max="10791" customWidth="1" width="9.140625"/>
    <col min="10792" max="10792" customWidth="1" width="9.140625"/>
    <col min="10793" max="10793" customWidth="1" width="9.140625"/>
    <col min="10794" max="10794" customWidth="1" width="9.140625"/>
    <col min="10795" max="10795" customWidth="1" width="9.140625"/>
    <col min="10796" max="10796" customWidth="1" width="9.140625"/>
    <col min="10797" max="10797" customWidth="1" width="9.140625"/>
    <col min="10798" max="10798" customWidth="1" width="9.140625"/>
    <col min="10799" max="10799" customWidth="1" width="9.140625"/>
    <col min="10800" max="10800" customWidth="1" width="9.140625"/>
    <col min="10801" max="10801" customWidth="1" width="9.140625"/>
    <col min="10802" max="10802" customWidth="1" width="9.140625"/>
    <col min="10803" max="10803" customWidth="1" width="9.140625"/>
    <col min="10804" max="10804" customWidth="1" width="9.140625"/>
    <col min="10805" max="10805" customWidth="1" width="9.140625"/>
    <col min="10806" max="10806" customWidth="1" width="9.140625"/>
    <col min="10807" max="10807" customWidth="1" width="9.140625"/>
    <col min="10808" max="10808" customWidth="1" width="9.140625"/>
    <col min="10809" max="10809" customWidth="1" width="9.140625"/>
    <col min="10810" max="10810" customWidth="1" width="9.140625"/>
    <col min="10811" max="10811" customWidth="1" width="9.140625"/>
    <col min="10812" max="10812" customWidth="1" width="9.140625"/>
    <col min="10813" max="10813" customWidth="1" width="9.140625"/>
    <col min="10814" max="10814" customWidth="1" width="9.140625"/>
    <col min="10815" max="10815" customWidth="1" width="9.140625"/>
    <col min="10816" max="10816" customWidth="1" width="9.140625"/>
    <col min="10817" max="10817" customWidth="1" width="9.140625"/>
    <col min="10818" max="10818" customWidth="1" width="9.140625"/>
    <col min="10819" max="10819" customWidth="1" width="9.140625"/>
    <col min="10820" max="10820" customWidth="1" width="9.140625"/>
    <col min="10821" max="10821" customWidth="1" width="9.140625"/>
    <col min="10822" max="10822" customWidth="1" width="9.140625"/>
    <col min="10823" max="10823" customWidth="1" width="9.140625"/>
    <col min="10824" max="10824" customWidth="1" width="9.140625"/>
    <col min="10825" max="10825" customWidth="1" width="9.140625"/>
    <col min="10826" max="10826" customWidth="1" width="9.140625"/>
    <col min="10827" max="10827" customWidth="1" width="9.140625"/>
    <col min="10828" max="10828" customWidth="1" width="9.140625"/>
    <col min="10829" max="10829" customWidth="1" width="9.140625"/>
    <col min="10830" max="10830" customWidth="1" width="9.140625"/>
    <col min="10831" max="10831" customWidth="1" width="9.140625"/>
    <col min="10832" max="10832" customWidth="1" width="9.140625"/>
    <col min="10833" max="10833" customWidth="1" width="9.140625"/>
    <col min="10834" max="10834" customWidth="1" width="9.140625"/>
    <col min="10835" max="10835" customWidth="1" width="9.140625"/>
    <col min="10836" max="10836" customWidth="1" width="9.140625"/>
    <col min="10837" max="10837" customWidth="1" width="9.140625"/>
    <col min="10838" max="10838" customWidth="1" width="9.140625"/>
    <col min="10839" max="10839" customWidth="1" width="9.140625"/>
    <col min="10840" max="10840" customWidth="1" width="9.140625"/>
    <col min="10841" max="10841" customWidth="1" width="9.140625"/>
    <col min="10842" max="10842" customWidth="1" width="9.140625"/>
    <col min="10843" max="10843" customWidth="1" width="9.140625"/>
    <col min="10844" max="10844" customWidth="1" width="9.140625"/>
    <col min="10845" max="10845" customWidth="1" width="9.140625"/>
    <col min="10846" max="10846" customWidth="1" width="9.140625"/>
    <col min="10847" max="10847" customWidth="1" width="9.140625"/>
    <col min="10848" max="10848" customWidth="1" width="9.140625"/>
    <col min="10849" max="10849" customWidth="1" width="9.140625"/>
    <col min="10850" max="10850" customWidth="1" width="9.140625"/>
    <col min="10851" max="10851" customWidth="1" width="9.140625"/>
    <col min="10852" max="10852" customWidth="1" width="9.140625"/>
    <col min="10853" max="10853" customWidth="1" width="9.140625"/>
    <col min="10854" max="10854" customWidth="1" width="9.140625"/>
    <col min="10855" max="10855" customWidth="1" width="9.140625"/>
    <col min="10856" max="10856" customWidth="1" width="9.140625"/>
    <col min="10857" max="10857" customWidth="1" width="9.140625"/>
    <col min="10858" max="10858" customWidth="1" width="9.140625"/>
    <col min="10859" max="10859" customWidth="1" width="9.140625"/>
    <col min="10860" max="10860" customWidth="1" width="9.140625"/>
    <col min="10861" max="10861" customWidth="1" width="9.140625"/>
    <col min="10862" max="10862" customWidth="1" width="9.140625"/>
    <col min="10863" max="10863" customWidth="1" width="9.140625"/>
    <col min="10864" max="10864" customWidth="1" width="9.140625"/>
    <col min="10865" max="10865" customWidth="1" width="9.140625"/>
    <col min="10866" max="10866" customWidth="1" width="9.140625"/>
    <col min="10867" max="10867" customWidth="1" width="9.140625"/>
    <col min="10868" max="10868" customWidth="1" width="9.140625"/>
    <col min="10869" max="10869" customWidth="1" width="9.140625"/>
    <col min="10870" max="10870" customWidth="1" width="9.140625"/>
    <col min="10871" max="10871" customWidth="1" width="9.140625"/>
    <col min="10872" max="10872" customWidth="1" width="9.140625"/>
    <col min="10873" max="10873" customWidth="1" width="9.140625"/>
    <col min="10874" max="10874" customWidth="1" width="9.140625"/>
    <col min="10875" max="10875" customWidth="1" width="9.140625"/>
    <col min="10876" max="10876" customWidth="1" width="9.140625"/>
    <col min="10877" max="10877" customWidth="1" width="9.140625"/>
    <col min="10878" max="10878" customWidth="1" width="9.140625"/>
    <col min="10879" max="10879" customWidth="1" width="9.140625"/>
    <col min="10880" max="10880" customWidth="1" width="9.140625"/>
    <col min="10881" max="10881" customWidth="1" width="9.140625"/>
    <col min="10882" max="10882" customWidth="1" width="9.140625"/>
    <col min="10883" max="10883" customWidth="1" width="9.140625"/>
    <col min="10884" max="10884" customWidth="1" width="9.140625"/>
    <col min="10885" max="10885" customWidth="1" width="9.140625"/>
    <col min="10886" max="10886" customWidth="1" width="9.140625"/>
    <col min="10887" max="10887" customWidth="1" width="9.140625"/>
    <col min="10888" max="10888" customWidth="1" width="9.140625"/>
    <col min="10889" max="10889" customWidth="1" width="9.140625"/>
    <col min="10890" max="10890" customWidth="1" width="9.140625"/>
    <col min="10891" max="10891" customWidth="1" width="9.140625"/>
    <col min="10892" max="10892" customWidth="1" width="9.140625"/>
    <col min="10893" max="10893" customWidth="1" width="9.140625"/>
    <col min="10894" max="10894" customWidth="1" width="9.140625"/>
    <col min="10895" max="10895" customWidth="1" width="9.140625"/>
    <col min="10896" max="10896" customWidth="1" width="9.140625"/>
    <col min="10897" max="10897" customWidth="1" width="9.140625"/>
    <col min="10898" max="10898" customWidth="1" width="9.140625"/>
    <col min="10899" max="10899" customWidth="1" width="9.140625"/>
    <col min="10900" max="10900" customWidth="1" width="9.140625"/>
    <col min="10901" max="10901" customWidth="1" width="9.140625"/>
    <col min="10902" max="10902" customWidth="1" width="9.140625"/>
    <col min="10903" max="10903" customWidth="1" width="9.140625"/>
    <col min="10904" max="10904" customWidth="1" width="9.140625"/>
    <col min="10905" max="10905" customWidth="1" width="9.140625"/>
    <col min="10906" max="10906" customWidth="1" width="9.140625"/>
    <col min="10907" max="10907" customWidth="1" width="9.140625"/>
    <col min="10908" max="10908" customWidth="1" width="9.140625"/>
    <col min="10909" max="10909" customWidth="1" width="9.140625"/>
    <col min="10910" max="10910" customWidth="1" width="9.140625"/>
    <col min="10911" max="10911" customWidth="1" width="9.140625"/>
    <col min="10912" max="10912" customWidth="1" width="9.140625"/>
    <col min="10913" max="10913" customWidth="1" width="9.140625"/>
    <col min="10914" max="10914" customWidth="1" width="9.140625"/>
    <col min="10915" max="10915" customWidth="1" width="9.140625"/>
    <col min="10916" max="10916" customWidth="1" width="9.140625"/>
    <col min="10917" max="10917" customWidth="1" width="9.140625"/>
    <col min="10918" max="10918" customWidth="1" width="9.140625"/>
    <col min="10919" max="10919" customWidth="1" width="9.140625"/>
    <col min="10920" max="10920" customWidth="1" width="9.140625"/>
    <col min="10921" max="10921" customWidth="1" width="9.140625"/>
    <col min="10922" max="10922" customWidth="1" width="9.140625"/>
    <col min="10923" max="10923" customWidth="1" width="9.140625"/>
    <col min="10924" max="10924" customWidth="1" width="9.140625"/>
    <col min="10925" max="10925" customWidth="1" width="9.140625"/>
    <col min="10926" max="10926" customWidth="1" width="9.140625"/>
    <col min="10927" max="10927" customWidth="1" width="9.140625"/>
    <col min="10928" max="10928" customWidth="1" width="9.140625"/>
    <col min="10929" max="10929" customWidth="1" width="9.140625"/>
    <col min="10930" max="10930" customWidth="1" width="9.140625"/>
    <col min="10931" max="10931" customWidth="1" width="9.140625"/>
    <col min="10932" max="10932" customWidth="1" width="9.140625"/>
    <col min="10933" max="10933" customWidth="1" width="9.140625"/>
    <col min="10934" max="10934" customWidth="1" width="9.140625"/>
    <col min="10935" max="10935" customWidth="1" width="9.140625"/>
    <col min="10936" max="10936" customWidth="1" width="9.140625"/>
    <col min="10937" max="10937" customWidth="1" width="9.140625"/>
    <col min="10938" max="10938" customWidth="1" width="9.140625"/>
    <col min="10939" max="10939" customWidth="1" width="9.140625"/>
    <col min="10940" max="10940" customWidth="1" width="9.140625"/>
    <col min="10941" max="10941" customWidth="1" width="9.140625"/>
    <col min="10942" max="10942" customWidth="1" width="9.140625"/>
    <col min="10943" max="10943" customWidth="1" width="9.140625"/>
    <col min="10944" max="10944" customWidth="1" width="9.140625"/>
    <col min="10945" max="10945" customWidth="1" width="9.140625"/>
    <col min="10946" max="10946" customWidth="1" width="9.140625"/>
    <col min="10947" max="10947" customWidth="1" width="9.140625"/>
    <col min="10948" max="10948" customWidth="1" width="9.140625"/>
    <col min="10949" max="10949" customWidth="1" width="9.140625"/>
    <col min="10950" max="10950" customWidth="1" width="9.140625"/>
    <col min="10951" max="10951" customWidth="1" width="9.140625"/>
    <col min="10952" max="10952" customWidth="1" width="9.140625"/>
    <col min="10953" max="10953" customWidth="1" width="9.140625"/>
    <col min="10954" max="10954" customWidth="1" width="9.140625"/>
    <col min="10955" max="10955" customWidth="1" width="9.140625"/>
    <col min="10956" max="10956" customWidth="1" width="9.140625"/>
    <col min="10957" max="10957" customWidth="1" width="9.140625"/>
    <col min="10958" max="10958" customWidth="1" width="9.140625"/>
    <col min="10959" max="10959" customWidth="1" width="9.140625"/>
    <col min="10960" max="10960" customWidth="1" width="9.140625"/>
    <col min="10961" max="10961" customWidth="1" width="9.140625"/>
    <col min="10962" max="10962" customWidth="1" width="9.140625"/>
    <col min="10963" max="10963" customWidth="1" width="9.140625"/>
    <col min="10964" max="10964" customWidth="1" width="9.140625"/>
    <col min="10965" max="10965" customWidth="1" width="9.140625"/>
    <col min="10966" max="10966" customWidth="1" width="9.140625"/>
    <col min="10967" max="10967" customWidth="1" width="9.140625"/>
    <col min="10968" max="10968" customWidth="1" width="9.140625"/>
    <col min="10969" max="10969" customWidth="1" width="9.140625"/>
    <col min="10970" max="10970" customWidth="1" width="9.140625"/>
    <col min="10971" max="10971" customWidth="1" width="9.140625"/>
    <col min="10972" max="10972" customWidth="1" width="9.140625"/>
    <col min="10973" max="10973" customWidth="1" width="9.140625"/>
    <col min="10974" max="10974" customWidth="1" width="9.140625"/>
    <col min="10975" max="10975" customWidth="1" width="9.140625"/>
    <col min="10976" max="10976" customWidth="1" width="9.140625"/>
    <col min="10977" max="10977" customWidth="1" width="9.140625"/>
    <col min="10978" max="10978" customWidth="1" width="9.140625"/>
    <col min="10979" max="10979" customWidth="1" width="9.140625"/>
    <col min="10980" max="10980" customWidth="1" width="9.140625"/>
    <col min="10981" max="10981" customWidth="1" width="9.140625"/>
    <col min="10982" max="10982" customWidth="1" width="9.140625"/>
    <col min="10983" max="10983" customWidth="1" width="9.140625"/>
    <col min="10984" max="10984" customWidth="1" width="9.140625"/>
    <col min="10985" max="10985" customWidth="1" width="9.140625"/>
    <col min="10986" max="10986" customWidth="1" width="9.140625"/>
    <col min="10987" max="10987" customWidth="1" width="9.140625"/>
    <col min="10988" max="10988" customWidth="1" width="9.140625"/>
    <col min="10989" max="10989" customWidth="1" width="9.140625"/>
    <col min="10990" max="10990" customWidth="1" width="9.140625"/>
    <col min="10991" max="10991" customWidth="1" width="9.140625"/>
    <col min="10992" max="10992" customWidth="1" width="9.140625"/>
    <col min="10993" max="10993" customWidth="1" width="9.140625"/>
    <col min="10994" max="10994" customWidth="1" width="9.140625"/>
    <col min="10995" max="10995" customWidth="1" width="9.140625"/>
    <col min="10996" max="10996" customWidth="1" width="9.140625"/>
    <col min="10997" max="10997" customWidth="1" width="9.140625"/>
    <col min="10998" max="10998" customWidth="1" width="9.140625"/>
    <col min="10999" max="10999" customWidth="1" width="9.140625"/>
    <col min="11000" max="11000" customWidth="1" width="9.140625"/>
    <col min="11001" max="11001" customWidth="1" width="9.140625"/>
    <col min="11002" max="11002" customWidth="1" width="9.140625"/>
    <col min="11003" max="11003" customWidth="1" width="9.140625"/>
    <col min="11004" max="11004" customWidth="1" width="9.140625"/>
    <col min="11005" max="11005" customWidth="1" width="9.140625"/>
    <col min="11006" max="11006" customWidth="1" width="9.140625"/>
    <col min="11007" max="11007" customWidth="1" width="9.140625"/>
    <col min="11008" max="11008" customWidth="1" width="9.140625"/>
    <col min="11009" max="11009" customWidth="1" width="9.140625"/>
    <col min="11010" max="11010" customWidth="1" width="9.140625"/>
    <col min="11011" max="11011" customWidth="1" width="9.140625"/>
    <col min="11012" max="11012" customWidth="1" width="9.140625"/>
    <col min="11013" max="11013" customWidth="1" width="9.140625"/>
    <col min="11014" max="11014" customWidth="1" width="9.140625"/>
    <col min="11015" max="11015" customWidth="1" width="9.140625"/>
    <col min="11016" max="11016" customWidth="1" width="9.140625"/>
    <col min="11017" max="11017" customWidth="1" width="9.140625"/>
    <col min="11018" max="11018" customWidth="1" width="9.140625"/>
    <col min="11019" max="11019" customWidth="1" width="9.140625"/>
    <col min="11020" max="11020" customWidth="1" width="9.140625"/>
    <col min="11021" max="11021" customWidth="1" width="9.140625"/>
    <col min="11022" max="11022" customWidth="1" width="9.140625"/>
    <col min="11023" max="11023" customWidth="1" width="9.140625"/>
    <col min="11024" max="11024" customWidth="1" width="9.140625"/>
    <col min="11025" max="11025" customWidth="1" width="9.140625"/>
    <col min="11026" max="11026" customWidth="1" width="9.140625"/>
    <col min="11027" max="11027" customWidth="1" width="9.140625"/>
    <col min="11028" max="11028" customWidth="1" width="9.140625"/>
    <col min="11029" max="11029" customWidth="1" width="9.140625"/>
    <col min="11030" max="11030" customWidth="1" width="9.140625"/>
    <col min="11031" max="11031" customWidth="1" width="9.140625"/>
    <col min="11032" max="11032" customWidth="1" width="9.140625"/>
    <col min="11033" max="11033" customWidth="1" width="9.140625"/>
    <col min="11034" max="11034" customWidth="1" width="9.140625"/>
    <col min="11035" max="11035" customWidth="1" width="9.140625"/>
    <col min="11036" max="11036" customWidth="1" width="9.140625"/>
    <col min="11037" max="11037" customWidth="1" width="9.140625"/>
    <col min="11038" max="11038" customWidth="1" width="9.140625"/>
    <col min="11039" max="11039" customWidth="1" width="9.140625"/>
    <col min="11040" max="11040" customWidth="1" width="9.140625"/>
    <col min="11041" max="11041" customWidth="1" width="9.140625"/>
    <col min="11042" max="11042" customWidth="1" width="9.140625"/>
    <col min="11043" max="11043" customWidth="1" width="9.140625"/>
    <col min="11044" max="11044" customWidth="1" width="9.140625"/>
    <col min="11045" max="11045" customWidth="1" width="9.140625"/>
    <col min="11046" max="11046" customWidth="1" width="9.140625"/>
    <col min="11047" max="11047" customWidth="1" width="9.140625"/>
    <col min="11048" max="11048" customWidth="1" width="9.140625"/>
    <col min="11049" max="11049" customWidth="1" width="9.140625"/>
    <col min="11050" max="11050" customWidth="1" width="9.140625"/>
    <col min="11051" max="11051" customWidth="1" width="9.140625"/>
    <col min="11052" max="11052" customWidth="1" width="9.140625"/>
    <col min="11053" max="11053" customWidth="1" width="9.140625"/>
    <col min="11054" max="11054" customWidth="1" width="9.140625"/>
    <col min="11055" max="11055" customWidth="1" width="9.140625"/>
    <col min="11056" max="11056" customWidth="1" width="9.140625"/>
    <col min="11057" max="11057" customWidth="1" width="9.140625"/>
    <col min="11058" max="11058" customWidth="1" width="9.140625"/>
    <col min="11059" max="11059" customWidth="1" width="9.140625"/>
    <col min="11060" max="11060" customWidth="1" width="9.140625"/>
    <col min="11061" max="11061" customWidth="1" width="9.140625"/>
    <col min="11062" max="11062" customWidth="1" width="9.140625"/>
    <col min="11063" max="11063" customWidth="1" width="9.140625"/>
    <col min="11064" max="11064" customWidth="1" width="9.140625"/>
    <col min="11065" max="11065" customWidth="1" width="9.140625"/>
    <col min="11066" max="11066" customWidth="1" width="9.140625"/>
    <col min="11067" max="11067" customWidth="1" width="9.140625"/>
    <col min="11068" max="11068" customWidth="1" width="9.140625"/>
    <col min="11069" max="11069" customWidth="1" width="9.140625"/>
    <col min="11070" max="11070" customWidth="1" width="9.140625"/>
    <col min="11071" max="11071" customWidth="1" width="9.140625"/>
    <col min="11072" max="11072" customWidth="1" width="9.140625"/>
    <col min="11073" max="11073" customWidth="1" width="9.140625"/>
    <col min="11074" max="11074" customWidth="1" width="9.140625"/>
    <col min="11075" max="11075" customWidth="1" width="9.140625"/>
    <col min="11076" max="11076" customWidth="1" width="9.140625"/>
    <col min="11077" max="11077" customWidth="1" width="9.140625"/>
    <col min="11078" max="11078" customWidth="1" width="9.140625"/>
    <col min="11079" max="11079" customWidth="1" width="9.140625"/>
    <col min="11080" max="11080" customWidth="1" width="9.140625"/>
    <col min="11081" max="11081" customWidth="1" width="9.140625"/>
    <col min="11082" max="11082" customWidth="1" width="9.140625"/>
    <col min="11083" max="11083" customWidth="1" width="9.140625"/>
    <col min="11084" max="11084" customWidth="1" width="9.140625"/>
    <col min="11085" max="11085" customWidth="1" width="9.140625"/>
    <col min="11086" max="11086" customWidth="1" width="9.140625"/>
    <col min="11087" max="11087" customWidth="1" width="9.140625"/>
    <col min="11088" max="11088" customWidth="1" width="9.140625"/>
    <col min="11089" max="11089" customWidth="1" width="9.140625"/>
    <col min="11090" max="11090" customWidth="1" width="9.140625"/>
    <col min="11091" max="11091" customWidth="1" width="9.140625"/>
    <col min="11092" max="11092" customWidth="1" width="9.140625"/>
    <col min="11093" max="11093" customWidth="1" width="9.140625"/>
    <col min="11094" max="11094" customWidth="1" width="9.140625"/>
    <col min="11095" max="11095" customWidth="1" width="9.140625"/>
    <col min="11096" max="11096" customWidth="1" width="9.140625"/>
    <col min="11097" max="11097" customWidth="1" width="9.140625"/>
    <col min="11098" max="11098" customWidth="1" width="9.140625"/>
    <col min="11099" max="11099" customWidth="1" width="9.140625"/>
    <col min="11100" max="11100" customWidth="1" width="9.140625"/>
    <col min="11101" max="11101" customWidth="1" width="9.140625"/>
    <col min="11102" max="11102" customWidth="1" width="9.140625"/>
    <col min="11103" max="11103" customWidth="1" width="9.140625"/>
    <col min="11104" max="11104" customWidth="1" width="9.140625"/>
    <col min="11105" max="11105" customWidth="1" width="9.140625"/>
    <col min="11106" max="11106" customWidth="1" width="9.140625"/>
    <col min="11107" max="11107" customWidth="1" width="9.140625"/>
    <col min="11108" max="11108" customWidth="1" width="9.140625"/>
    <col min="11109" max="11109" customWidth="1" width="9.140625"/>
    <col min="11110" max="11110" customWidth="1" width="9.140625"/>
    <col min="11111" max="11111" customWidth="1" width="9.140625"/>
    <col min="11112" max="11112" customWidth="1" width="9.140625"/>
    <col min="11113" max="11113" customWidth="1" width="9.140625"/>
    <col min="11114" max="11114" customWidth="1" width="9.140625"/>
    <col min="11115" max="11115" customWidth="1" width="9.140625"/>
    <col min="11116" max="11116" customWidth="1" width="9.140625"/>
    <col min="11117" max="11117" customWidth="1" width="9.140625"/>
    <col min="11118" max="11118" customWidth="1" width="9.140625"/>
    <col min="11119" max="11119" customWidth="1" width="9.140625"/>
    <col min="11120" max="11120" customWidth="1" width="9.140625"/>
    <col min="11121" max="11121" customWidth="1" width="9.140625"/>
    <col min="11122" max="11122" customWidth="1" width="9.140625"/>
    <col min="11123" max="11123" customWidth="1" width="9.140625"/>
    <col min="11124" max="11124" customWidth="1" width="9.140625"/>
    <col min="11125" max="11125" customWidth="1" width="9.140625"/>
    <col min="11126" max="11126" customWidth="1" width="9.140625"/>
    <col min="11127" max="11127" customWidth="1" width="9.140625"/>
    <col min="11128" max="11128" customWidth="1" width="9.140625"/>
    <col min="11129" max="11129" customWidth="1" width="9.140625"/>
    <col min="11130" max="11130" customWidth="1" width="9.140625"/>
    <col min="11131" max="11131" customWidth="1" width="9.140625"/>
    <col min="11132" max="11132" customWidth="1" width="9.140625"/>
    <col min="11133" max="11133" customWidth="1" width="9.140625"/>
    <col min="11134" max="11134" customWidth="1" width="9.140625"/>
    <col min="11135" max="11135" customWidth="1" width="9.140625"/>
    <col min="11136" max="11136" customWidth="1" width="9.140625"/>
    <col min="11137" max="11137" customWidth="1" width="9.140625"/>
    <col min="11138" max="11138" customWidth="1" width="9.140625"/>
    <col min="11139" max="11139" customWidth="1" width="9.140625"/>
    <col min="11140" max="11140" customWidth="1" width="9.140625"/>
    <col min="11141" max="11141" customWidth="1" width="9.140625"/>
    <col min="11142" max="11142" customWidth="1" width="9.140625"/>
    <col min="11143" max="11143" customWidth="1" width="9.140625"/>
    <col min="11144" max="11144" customWidth="1" width="9.140625"/>
    <col min="11145" max="11145" customWidth="1" width="9.140625"/>
    <col min="11146" max="11146" customWidth="1" width="9.140625"/>
    <col min="11147" max="11147" customWidth="1" width="9.140625"/>
    <col min="11148" max="11148" customWidth="1" width="9.140625"/>
    <col min="11149" max="11149" customWidth="1" width="9.140625"/>
    <col min="11150" max="11150" customWidth="1" width="9.140625"/>
    <col min="11151" max="11151" customWidth="1" width="9.140625"/>
    <col min="11152" max="11152" customWidth="1" width="9.140625"/>
    <col min="11153" max="11153" customWidth="1" width="9.140625"/>
    <col min="11154" max="11154" customWidth="1" width="9.140625"/>
    <col min="11155" max="11155" customWidth="1" width="9.140625"/>
    <col min="11156" max="11156" customWidth="1" width="9.140625"/>
    <col min="11157" max="11157" customWidth="1" width="9.140625"/>
    <col min="11158" max="11158" customWidth="1" width="9.140625"/>
    <col min="11159" max="11159" customWidth="1" width="9.140625"/>
    <col min="11160" max="11160" customWidth="1" width="9.140625"/>
    <col min="11161" max="11161" customWidth="1" width="9.140625"/>
    <col min="11162" max="11162" customWidth="1" width="9.140625"/>
    <col min="11163" max="11163" customWidth="1" width="9.140625"/>
    <col min="11164" max="11164" customWidth="1" width="9.140625"/>
    <col min="11165" max="11165" customWidth="1" width="9.140625"/>
    <col min="11166" max="11166" customWidth="1" width="9.140625"/>
    <col min="11167" max="11167" customWidth="1" width="9.140625"/>
    <col min="11168" max="11168" customWidth="1" width="9.140625"/>
    <col min="11169" max="11169" customWidth="1" width="9.140625"/>
    <col min="11170" max="11170" customWidth="1" width="9.140625"/>
    <col min="11171" max="11171" customWidth="1" width="9.140625"/>
    <col min="11172" max="11172" customWidth="1" width="9.140625"/>
    <col min="11173" max="11173" customWidth="1" width="9.140625"/>
    <col min="11174" max="11174" customWidth="1" width="9.140625"/>
    <col min="11175" max="11175" customWidth="1" width="9.140625"/>
    <col min="11176" max="11176" customWidth="1" width="9.140625"/>
    <col min="11177" max="11177" customWidth="1" width="9.140625"/>
    <col min="11178" max="11178" customWidth="1" width="9.140625"/>
    <col min="11179" max="11179" customWidth="1" width="9.140625"/>
    <col min="11180" max="11180" customWidth="1" width="9.140625"/>
    <col min="11181" max="11181" customWidth="1" width="9.140625"/>
    <col min="11182" max="11182" customWidth="1" width="9.140625"/>
    <col min="11183" max="11183" customWidth="1" width="9.140625"/>
    <col min="11184" max="11184" customWidth="1" width="9.140625"/>
    <col min="11185" max="11185" customWidth="1" width="9.140625"/>
    <col min="11186" max="11186" customWidth="1" width="9.140625"/>
    <col min="11187" max="11187" customWidth="1" width="9.140625"/>
    <col min="11188" max="11188" customWidth="1" width="9.140625"/>
    <col min="11189" max="11189" customWidth="1" width="9.140625"/>
    <col min="11190" max="11190" customWidth="1" width="9.140625"/>
    <col min="11191" max="11191" customWidth="1" width="9.140625"/>
    <col min="11192" max="11192" customWidth="1" width="9.140625"/>
    <col min="11193" max="11193" customWidth="1" width="9.140625"/>
    <col min="11194" max="11194" customWidth="1" width="9.140625"/>
    <col min="11195" max="11195" customWidth="1" width="9.140625"/>
    <col min="11196" max="11196" customWidth="1" width="9.140625"/>
    <col min="11197" max="11197" customWidth="1" width="9.140625"/>
    <col min="11198" max="11198" customWidth="1" width="9.140625"/>
    <col min="11199" max="11199" customWidth="1" width="9.140625"/>
    <col min="11200" max="11200" customWidth="1" width="9.140625"/>
    <col min="11201" max="11201" customWidth="1" width="9.140625"/>
    <col min="11202" max="11202" customWidth="1" width="9.140625"/>
    <col min="11203" max="11203" customWidth="1" width="9.140625"/>
    <col min="11204" max="11204" customWidth="1" width="9.140625"/>
    <col min="11205" max="11205" customWidth="1" width="9.140625"/>
    <col min="11206" max="11206" customWidth="1" width="9.140625"/>
    <col min="11207" max="11207" customWidth="1" width="9.140625"/>
    <col min="11208" max="11208" customWidth="1" width="9.140625"/>
    <col min="11209" max="11209" customWidth="1" width="9.140625"/>
    <col min="11210" max="11210" customWidth="1" width="9.140625"/>
    <col min="11211" max="11211" customWidth="1" width="9.140625"/>
    <col min="11212" max="11212" customWidth="1" width="9.140625"/>
    <col min="11213" max="11213" customWidth="1" width="9.140625"/>
    <col min="11214" max="11214" customWidth="1" width="9.140625"/>
    <col min="11215" max="11215" customWidth="1" width="9.140625"/>
    <col min="11216" max="11216" customWidth="1" width="9.140625"/>
    <col min="11217" max="11217" customWidth="1" width="9.140625"/>
    <col min="11218" max="11218" customWidth="1" width="9.140625"/>
    <col min="11219" max="11219" customWidth="1" width="9.140625"/>
    <col min="11220" max="11220" customWidth="1" width="9.140625"/>
    <col min="11221" max="11221" customWidth="1" width="9.140625"/>
    <col min="11222" max="11222" customWidth="1" width="9.140625"/>
    <col min="11223" max="11223" customWidth="1" width="9.140625"/>
    <col min="11224" max="11224" customWidth="1" width="9.140625"/>
    <col min="11225" max="11225" customWidth="1" width="9.140625"/>
    <col min="11226" max="11226" customWidth="1" width="9.140625"/>
    <col min="11227" max="11227" customWidth="1" width="9.140625"/>
    <col min="11228" max="11228" customWidth="1" width="9.140625"/>
    <col min="11229" max="11229" customWidth="1" width="9.140625"/>
    <col min="11230" max="11230" customWidth="1" width="9.140625"/>
    <col min="11231" max="11231" customWidth="1" width="9.140625"/>
    <col min="11232" max="11232" customWidth="1" width="9.140625"/>
    <col min="11233" max="11233" customWidth="1" width="9.140625"/>
    <col min="11234" max="11234" customWidth="1" width="9.140625"/>
    <col min="11235" max="11235" customWidth="1" width="9.140625"/>
    <col min="11236" max="11236" customWidth="1" width="9.140625"/>
    <col min="11237" max="11237" customWidth="1" width="9.140625"/>
    <col min="11238" max="11238" customWidth="1" width="9.140625"/>
    <col min="11239" max="11239" customWidth="1" width="9.140625"/>
    <col min="11240" max="11240" customWidth="1" width="9.140625"/>
    <col min="11241" max="11241" customWidth="1" width="9.140625"/>
    <col min="11242" max="11242" customWidth="1" width="9.140625"/>
    <col min="11243" max="11243" customWidth="1" width="9.140625"/>
    <col min="11244" max="11244" customWidth="1" width="9.140625"/>
    <col min="11245" max="11245" customWidth="1" width="9.140625"/>
    <col min="11246" max="11246" customWidth="1" width="9.140625"/>
    <col min="11247" max="11247" customWidth="1" width="9.140625"/>
    <col min="11248" max="11248" customWidth="1" width="9.140625"/>
    <col min="11249" max="11249" customWidth="1" width="9.140625"/>
    <col min="11250" max="11250" customWidth="1" width="9.140625"/>
    <col min="11251" max="11251" customWidth="1" width="9.140625"/>
    <col min="11252" max="11252" customWidth="1" width="9.140625"/>
    <col min="11253" max="11253" customWidth="1" width="9.140625"/>
    <col min="11254" max="11254" customWidth="1" width="9.140625"/>
    <col min="11255" max="11255" customWidth="1" width="9.140625"/>
    <col min="11256" max="11256" customWidth="1" width="9.140625"/>
    <col min="11257" max="11257" customWidth="1" width="9.140625"/>
    <col min="11258" max="11258" customWidth="1" width="9.140625"/>
    <col min="11259" max="11259" customWidth="1" width="9.140625"/>
    <col min="11260" max="11260" customWidth="1" width="9.140625"/>
    <col min="11261" max="11261" customWidth="1" width="9.140625"/>
    <col min="11262" max="11262" customWidth="1" width="9.140625"/>
    <col min="11263" max="11263" customWidth="1" width="9.140625"/>
    <col min="11264" max="11264" customWidth="1" width="9.140625"/>
    <col min="11265" max="11265" customWidth="1" width="9.140625"/>
    <col min="11266" max="11266" customWidth="1" width="9.140625"/>
    <col min="11267" max="11267" customWidth="1" width="9.140625"/>
    <col min="11268" max="11268" customWidth="1" width="9.140625"/>
    <col min="11269" max="11269" customWidth="1" width="9.140625"/>
    <col min="11270" max="11270" customWidth="1" width="9.140625"/>
    <col min="11271" max="11271" customWidth="1" width="9.140625"/>
    <col min="11272" max="11272" customWidth="1" width="9.140625"/>
    <col min="11273" max="11273" customWidth="1" width="9.140625"/>
    <col min="11274" max="11274" customWidth="1" width="9.140625"/>
    <col min="11275" max="11275" customWidth="1" width="9.140625"/>
    <col min="11276" max="11276" customWidth="1" width="9.140625"/>
    <col min="11277" max="11277" customWidth="1" width="9.140625"/>
    <col min="11278" max="11278" customWidth="1" width="9.140625"/>
    <col min="11279" max="11279" customWidth="1" width="9.140625"/>
    <col min="11280" max="11280" customWidth="1" width="9.140625"/>
    <col min="11281" max="11281" customWidth="1" width="9.140625"/>
    <col min="11282" max="11282" customWidth="1" width="9.140625"/>
    <col min="11283" max="11283" customWidth="1" width="9.140625"/>
    <col min="11284" max="11284" customWidth="1" width="9.140625"/>
    <col min="11285" max="11285" customWidth="1" width="9.140625"/>
    <col min="11286" max="11286" customWidth="1" width="9.140625"/>
    <col min="11287" max="11287" customWidth="1" width="9.140625"/>
    <col min="11288" max="11288" customWidth="1" width="9.140625"/>
    <col min="11289" max="11289" customWidth="1" width="9.140625"/>
    <col min="11290" max="11290" customWidth="1" width="9.140625"/>
    <col min="11291" max="11291" customWidth="1" width="9.140625"/>
    <col min="11292" max="11292" customWidth="1" width="9.140625"/>
    <col min="11293" max="11293" customWidth="1" width="9.140625"/>
    <col min="11294" max="11294" customWidth="1" width="9.140625"/>
    <col min="11295" max="11295" customWidth="1" width="9.140625"/>
    <col min="11296" max="11296" customWidth="1" width="9.140625"/>
    <col min="11297" max="11297" customWidth="1" width="9.140625"/>
    <col min="11298" max="11298" customWidth="1" width="9.140625"/>
    <col min="11299" max="11299" customWidth="1" width="9.140625"/>
    <col min="11300" max="11300" customWidth="1" width="9.140625"/>
    <col min="11301" max="11301" customWidth="1" width="9.140625"/>
    <col min="11302" max="11302" customWidth="1" width="9.140625"/>
    <col min="11303" max="11303" customWidth="1" width="9.140625"/>
    <col min="11304" max="11304" customWidth="1" width="9.140625"/>
    <col min="11305" max="11305" customWidth="1" width="9.140625"/>
    <col min="11306" max="11306" customWidth="1" width="9.140625"/>
    <col min="11307" max="11307" customWidth="1" width="9.140625"/>
    <col min="11308" max="11308" customWidth="1" width="9.140625"/>
    <col min="11309" max="11309" customWidth="1" width="9.140625"/>
    <col min="11310" max="11310" customWidth="1" width="9.140625"/>
    <col min="11311" max="11311" customWidth="1" width="9.140625"/>
    <col min="11312" max="11312" customWidth="1" width="9.140625"/>
    <col min="11313" max="11313" customWidth="1" width="9.140625"/>
    <col min="11314" max="11314" customWidth="1" width="9.140625"/>
    <col min="11315" max="11315" customWidth="1" width="9.140625"/>
    <col min="11316" max="11316" customWidth="1" width="9.140625"/>
    <col min="11317" max="11317" customWidth="1" width="9.140625"/>
    <col min="11318" max="11318" customWidth="1" width="9.140625"/>
    <col min="11319" max="11319" customWidth="1" width="9.140625"/>
    <col min="11320" max="11320" customWidth="1" width="9.140625"/>
    <col min="11321" max="11321" customWidth="1" width="9.140625"/>
    <col min="11322" max="11322" customWidth="1" width="9.140625"/>
    <col min="11323" max="11323" customWidth="1" width="9.140625"/>
    <col min="11324" max="11324" customWidth="1" width="9.140625"/>
    <col min="11325" max="11325" customWidth="1" width="9.140625"/>
    <col min="11326" max="11326" customWidth="1" width="9.140625"/>
    <col min="11327" max="11327" customWidth="1" width="9.140625"/>
    <col min="11328" max="11328" customWidth="1" width="9.140625"/>
    <col min="11329" max="11329" customWidth="1" width="9.140625"/>
    <col min="11330" max="11330" customWidth="1" width="9.140625"/>
    <col min="11331" max="11331" customWidth="1" width="9.140625"/>
    <col min="11332" max="11332" customWidth="1" width="9.140625"/>
    <col min="11333" max="11333" customWidth="1" width="9.140625"/>
    <col min="11334" max="11334" customWidth="1" width="9.140625"/>
    <col min="11335" max="11335" customWidth="1" width="9.140625"/>
    <col min="11336" max="11336" customWidth="1" width="9.140625"/>
    <col min="11337" max="11337" customWidth="1" width="9.140625"/>
    <col min="11338" max="11338" customWidth="1" width="9.140625"/>
    <col min="11339" max="11339" customWidth="1" width="9.140625"/>
    <col min="11340" max="11340" customWidth="1" width="9.140625"/>
    <col min="11341" max="11341" customWidth="1" width="9.140625"/>
    <col min="11342" max="11342" customWidth="1" width="9.140625"/>
    <col min="11343" max="11343" customWidth="1" width="9.140625"/>
    <col min="11344" max="11344" customWidth="1" width="9.140625"/>
    <col min="11345" max="11345" customWidth="1" width="9.140625"/>
    <col min="11346" max="11346" customWidth="1" width="9.140625"/>
    <col min="11347" max="11347" customWidth="1" width="9.140625"/>
    <col min="11348" max="11348" customWidth="1" width="9.140625"/>
    <col min="11349" max="11349" customWidth="1" width="9.140625"/>
    <col min="11350" max="11350" customWidth="1" width="9.140625"/>
    <col min="11351" max="11351" customWidth="1" width="9.140625"/>
    <col min="11352" max="11352" customWidth="1" width="9.140625"/>
    <col min="11353" max="11353" customWidth="1" width="9.140625"/>
    <col min="11354" max="11354" customWidth="1" width="9.140625"/>
    <col min="11355" max="11355" customWidth="1" width="9.140625"/>
    <col min="11356" max="11356" customWidth="1" width="9.140625"/>
    <col min="11357" max="11357" customWidth="1" width="9.140625"/>
    <col min="11358" max="11358" customWidth="1" width="9.140625"/>
    <col min="11359" max="11359" customWidth="1" width="9.140625"/>
    <col min="11360" max="11360" customWidth="1" width="9.140625"/>
    <col min="11361" max="11361" customWidth="1" width="9.140625"/>
    <col min="11362" max="11362" customWidth="1" width="9.140625"/>
    <col min="11363" max="11363" customWidth="1" width="9.140625"/>
    <col min="11364" max="11364" customWidth="1" width="9.140625"/>
    <col min="11365" max="11365" customWidth="1" width="9.140625"/>
    <col min="11366" max="11366" customWidth="1" width="9.140625"/>
    <col min="11367" max="11367" customWidth="1" width="9.140625"/>
    <col min="11368" max="11368" customWidth="1" width="9.140625"/>
    <col min="11369" max="11369" customWidth="1" width="9.140625"/>
    <col min="11370" max="11370" customWidth="1" width="9.140625"/>
    <col min="11371" max="11371" customWidth="1" width="9.140625"/>
    <col min="11372" max="11372" customWidth="1" width="9.140625"/>
    <col min="11373" max="11373" customWidth="1" width="9.140625"/>
    <col min="11374" max="11374" customWidth="1" width="9.140625"/>
    <col min="11375" max="11375" customWidth="1" width="9.140625"/>
    <col min="11376" max="11376" customWidth="1" width="9.140625"/>
    <col min="11377" max="11377" customWidth="1" width="9.140625"/>
    <col min="11378" max="11378" customWidth="1" width="9.140625"/>
    <col min="11379" max="11379" customWidth="1" width="9.140625"/>
    <col min="11380" max="11380" customWidth="1" width="9.140625"/>
    <col min="11381" max="11381" customWidth="1" width="9.140625"/>
    <col min="11382" max="11382" customWidth="1" width="9.140625"/>
    <col min="11383" max="11383" customWidth="1" width="9.140625"/>
    <col min="11384" max="11384" customWidth="1" width="9.140625"/>
    <col min="11385" max="11385" customWidth="1" width="9.140625"/>
    <col min="11386" max="11386" customWidth="1" width="9.140625"/>
    <col min="11387" max="11387" customWidth="1" width="9.140625"/>
    <col min="11388" max="11388" customWidth="1" width="9.140625"/>
    <col min="11389" max="11389" customWidth="1" width="9.140625"/>
    <col min="11390" max="11390" customWidth="1" width="9.140625"/>
    <col min="11391" max="11391" customWidth="1" width="9.140625"/>
    <col min="11392" max="11392" customWidth="1" width="9.140625"/>
    <col min="11393" max="11393" customWidth="1" width="9.140625"/>
    <col min="11394" max="11394" customWidth="1" width="9.140625"/>
    <col min="11395" max="11395" customWidth="1" width="9.140625"/>
    <col min="11396" max="11396" customWidth="1" width="9.140625"/>
    <col min="11397" max="11397" customWidth="1" width="9.140625"/>
    <col min="11398" max="11398" customWidth="1" width="9.140625"/>
    <col min="11399" max="11399" customWidth="1" width="9.140625"/>
    <col min="11400" max="11400" customWidth="1" width="9.140625"/>
    <col min="11401" max="11401" customWidth="1" width="9.140625"/>
    <col min="11402" max="11402" customWidth="1" width="9.140625"/>
    <col min="11403" max="11403" customWidth="1" width="9.140625"/>
    <col min="11404" max="11404" customWidth="1" width="9.140625"/>
    <col min="11405" max="11405" customWidth="1" width="9.140625"/>
    <col min="11406" max="11406" customWidth="1" width="9.140625"/>
    <col min="11407" max="11407" customWidth="1" width="9.140625"/>
    <col min="11408" max="11408" customWidth="1" width="9.140625"/>
    <col min="11409" max="11409" customWidth="1" width="9.140625"/>
    <col min="11410" max="11410" customWidth="1" width="9.140625"/>
    <col min="11411" max="11411" customWidth="1" width="9.140625"/>
    <col min="11412" max="11412" customWidth="1" width="9.140625"/>
    <col min="11413" max="11413" customWidth="1" width="9.140625"/>
    <col min="11414" max="11414" customWidth="1" width="9.140625"/>
    <col min="11415" max="11415" customWidth="1" width="9.140625"/>
    <col min="11416" max="11416" customWidth="1" width="9.140625"/>
    <col min="11417" max="11417" customWidth="1" width="9.140625"/>
    <col min="11418" max="11418" customWidth="1" width="9.140625"/>
    <col min="11419" max="11419" customWidth="1" width="9.140625"/>
    <col min="11420" max="11420" customWidth="1" width="9.140625"/>
    <col min="11421" max="11421" customWidth="1" width="9.140625"/>
    <col min="11422" max="11422" customWidth="1" width="9.140625"/>
    <col min="11423" max="11423" customWidth="1" width="9.140625"/>
    <col min="11424" max="11424" customWidth="1" width="9.140625"/>
    <col min="11425" max="11425" customWidth="1" width="9.140625"/>
    <col min="11426" max="11426" customWidth="1" width="9.140625"/>
    <col min="11427" max="11427" customWidth="1" width="9.140625"/>
    <col min="11428" max="11428" customWidth="1" width="9.140625"/>
    <col min="11429" max="11429" customWidth="1" width="9.140625"/>
    <col min="11430" max="11430" customWidth="1" width="9.140625"/>
    <col min="11431" max="11431" customWidth="1" width="9.140625"/>
    <col min="11432" max="11432" customWidth="1" width="9.140625"/>
    <col min="11433" max="11433" customWidth="1" width="9.140625"/>
    <col min="11434" max="11434" customWidth="1" width="9.140625"/>
    <col min="11435" max="11435" customWidth="1" width="9.140625"/>
    <col min="11436" max="11436" customWidth="1" width="9.140625"/>
    <col min="11437" max="11437" customWidth="1" width="9.140625"/>
    <col min="11438" max="11438" customWidth="1" width="9.140625"/>
    <col min="11439" max="11439" customWidth="1" width="9.140625"/>
    <col min="11440" max="11440" customWidth="1" width="9.140625"/>
    <col min="11441" max="11441" customWidth="1" width="9.140625"/>
    <col min="11442" max="11442" customWidth="1" width="9.140625"/>
    <col min="11443" max="11443" customWidth="1" width="9.140625"/>
    <col min="11444" max="11444" customWidth="1" width="9.140625"/>
    <col min="11445" max="11445" customWidth="1" width="9.140625"/>
    <col min="11446" max="11446" customWidth="1" width="9.140625"/>
    <col min="11447" max="11447" customWidth="1" width="9.140625"/>
    <col min="11448" max="11448" customWidth="1" width="9.140625"/>
    <col min="11449" max="11449" customWidth="1" width="9.140625"/>
    <col min="11450" max="11450" customWidth="1" width="9.140625"/>
    <col min="11451" max="11451" customWidth="1" width="9.140625"/>
    <col min="11452" max="11452" customWidth="1" width="9.140625"/>
    <col min="11453" max="11453" customWidth="1" width="9.140625"/>
    <col min="11454" max="11454" customWidth="1" width="9.140625"/>
    <col min="11455" max="11455" customWidth="1" width="9.140625"/>
    <col min="11456" max="11456" customWidth="1" width="9.140625"/>
    <col min="11457" max="11457" customWidth="1" width="9.140625"/>
    <col min="11458" max="11458" customWidth="1" width="9.140625"/>
    <col min="11459" max="11459" customWidth="1" width="9.140625"/>
    <col min="11460" max="11460" customWidth="1" width="9.140625"/>
    <col min="11461" max="11461" customWidth="1" width="9.140625"/>
    <col min="11462" max="11462" customWidth="1" width="9.140625"/>
    <col min="11463" max="11463" customWidth="1" width="9.140625"/>
    <col min="11464" max="11464" customWidth="1" width="9.140625"/>
    <col min="11465" max="11465" customWidth="1" width="9.140625"/>
    <col min="11466" max="11466" customWidth="1" width="9.140625"/>
    <col min="11467" max="11467" customWidth="1" width="9.140625"/>
    <col min="11468" max="11468" customWidth="1" width="9.140625"/>
    <col min="11469" max="11469" customWidth="1" width="9.140625"/>
    <col min="11470" max="11470" customWidth="1" width="9.140625"/>
    <col min="11471" max="11471" customWidth="1" width="9.140625"/>
    <col min="11472" max="11472" customWidth="1" width="9.140625"/>
    <col min="11473" max="11473" customWidth="1" width="9.140625"/>
    <col min="11474" max="11474" customWidth="1" width="9.140625"/>
    <col min="11475" max="11475" customWidth="1" width="9.140625"/>
    <col min="11476" max="11476" customWidth="1" width="9.140625"/>
    <col min="11477" max="11477" customWidth="1" width="9.140625"/>
    <col min="11478" max="11478" customWidth="1" width="9.140625"/>
    <col min="11479" max="11479" customWidth="1" width="9.140625"/>
    <col min="11480" max="11480" customWidth="1" width="9.140625"/>
    <col min="11481" max="11481" customWidth="1" width="9.140625"/>
    <col min="11482" max="11482" customWidth="1" width="9.140625"/>
    <col min="11483" max="11483" customWidth="1" width="9.140625"/>
    <col min="11484" max="11484" customWidth="1" width="9.140625"/>
    <col min="11485" max="11485" customWidth="1" width="9.140625"/>
    <col min="11486" max="11486" customWidth="1" width="9.140625"/>
    <col min="11487" max="11487" customWidth="1" width="9.140625"/>
    <col min="11488" max="11488" customWidth="1" width="9.140625"/>
    <col min="11489" max="11489" customWidth="1" width="9.140625"/>
    <col min="11490" max="11490" customWidth="1" width="9.140625"/>
    <col min="11491" max="11491" customWidth="1" width="9.140625"/>
    <col min="11492" max="11492" customWidth="1" width="9.140625"/>
    <col min="11493" max="11493" customWidth="1" width="9.140625"/>
    <col min="11494" max="11494" customWidth="1" width="9.140625"/>
    <col min="11495" max="11495" customWidth="1" width="9.140625"/>
    <col min="11496" max="11496" customWidth="1" width="9.140625"/>
    <col min="11497" max="11497" customWidth="1" width="9.140625"/>
    <col min="11498" max="11498" customWidth="1" width="9.140625"/>
    <col min="11499" max="11499" customWidth="1" width="9.140625"/>
    <col min="11500" max="11500" customWidth="1" width="9.140625"/>
    <col min="11501" max="11501" customWidth="1" width="9.140625"/>
    <col min="11502" max="11502" customWidth="1" width="9.140625"/>
    <col min="11503" max="11503" customWidth="1" width="9.140625"/>
    <col min="11504" max="11504" customWidth="1" width="9.140625"/>
    <col min="11505" max="11505" customWidth="1" width="9.140625"/>
    <col min="11506" max="11506" customWidth="1" width="9.140625"/>
    <col min="11507" max="11507" customWidth="1" width="9.140625"/>
    <col min="11508" max="11508" customWidth="1" width="9.140625"/>
    <col min="11509" max="11509" customWidth="1" width="9.140625"/>
    <col min="11510" max="11510" customWidth="1" width="9.140625"/>
    <col min="11511" max="11511" customWidth="1" width="9.140625"/>
    <col min="11512" max="11512" customWidth="1" width="9.140625"/>
    <col min="11513" max="11513" customWidth="1" width="9.140625"/>
    <col min="11514" max="11514" customWidth="1" width="9.140625"/>
    <col min="11515" max="11515" customWidth="1" width="9.140625"/>
    <col min="11516" max="11516" customWidth="1" width="9.140625"/>
    <col min="11517" max="11517" customWidth="1" width="9.140625"/>
    <col min="11518" max="11518" customWidth="1" width="9.140625"/>
    <col min="11519" max="11519" customWidth="1" width="9.140625"/>
    <col min="11520" max="11520" customWidth="1" width="9.140625"/>
    <col min="11521" max="11521" customWidth="1" width="9.140625"/>
    <col min="11522" max="11522" customWidth="1" width="9.140625"/>
    <col min="11523" max="11523" customWidth="1" width="9.140625"/>
    <col min="11524" max="11524" customWidth="1" width="9.140625"/>
    <col min="11525" max="11525" customWidth="1" width="9.140625"/>
    <col min="11526" max="11526" customWidth="1" width="9.140625"/>
    <col min="11527" max="11527" customWidth="1" width="9.140625"/>
    <col min="11528" max="11528" customWidth="1" width="9.140625"/>
    <col min="11529" max="11529" customWidth="1" width="9.140625"/>
    <col min="11530" max="11530" customWidth="1" width="9.140625"/>
    <col min="11531" max="11531" customWidth="1" width="9.140625"/>
    <col min="11532" max="11532" customWidth="1" width="9.140625"/>
    <col min="11533" max="11533" customWidth="1" width="9.140625"/>
    <col min="11534" max="11534" customWidth="1" width="9.140625"/>
    <col min="11535" max="11535" customWidth="1" width="9.140625"/>
    <col min="11536" max="11536" customWidth="1" width="9.140625"/>
    <col min="11537" max="11537" customWidth="1" width="9.140625"/>
    <col min="11538" max="11538" customWidth="1" width="9.140625"/>
    <col min="11539" max="11539" customWidth="1" width="9.140625"/>
    <col min="11540" max="11540" customWidth="1" width="9.140625"/>
    <col min="11541" max="11541" customWidth="1" width="9.140625"/>
    <col min="11542" max="11542" customWidth="1" width="9.140625"/>
    <col min="11543" max="11543" customWidth="1" width="9.140625"/>
    <col min="11544" max="11544" customWidth="1" width="9.140625"/>
    <col min="11545" max="11545" customWidth="1" width="9.140625"/>
    <col min="11546" max="11546" customWidth="1" width="9.140625"/>
    <col min="11547" max="11547" customWidth="1" width="9.140625"/>
    <col min="11548" max="11548" customWidth="1" width="9.140625"/>
    <col min="11549" max="11549" customWidth="1" width="9.140625"/>
    <col min="11550" max="11550" customWidth="1" width="9.140625"/>
    <col min="11551" max="11551" customWidth="1" width="9.140625"/>
    <col min="11552" max="11552" customWidth="1" width="9.140625"/>
    <col min="11553" max="11553" customWidth="1" width="9.140625"/>
    <col min="11554" max="11554" customWidth="1" width="9.140625"/>
    <col min="11555" max="11555" customWidth="1" width="9.140625"/>
    <col min="11556" max="11556" customWidth="1" width="9.140625"/>
    <col min="11557" max="11557" customWidth="1" width="9.140625"/>
    <col min="11558" max="11558" customWidth="1" width="9.140625"/>
    <col min="11559" max="11559" customWidth="1" width="9.140625"/>
    <col min="11560" max="11560" customWidth="1" width="9.140625"/>
    <col min="11561" max="11561" customWidth="1" width="9.140625"/>
    <col min="11562" max="11562" customWidth="1" width="9.140625"/>
    <col min="11563" max="11563" customWidth="1" width="9.140625"/>
    <col min="11564" max="11564" customWidth="1" width="9.140625"/>
    <col min="11565" max="11565" customWidth="1" width="9.140625"/>
    <col min="11566" max="11566" customWidth="1" width="9.140625"/>
    <col min="11567" max="11567" customWidth="1" width="9.140625"/>
    <col min="11568" max="11568" customWidth="1" width="9.140625"/>
    <col min="11569" max="11569" customWidth="1" width="9.140625"/>
    <col min="11570" max="11570" customWidth="1" width="9.140625"/>
    <col min="11571" max="11571" customWidth="1" width="9.140625"/>
    <col min="11572" max="11572" customWidth="1" width="9.140625"/>
    <col min="11573" max="11573" customWidth="1" width="9.140625"/>
    <col min="11574" max="11574" customWidth="1" width="9.140625"/>
    <col min="11575" max="11575" customWidth="1" width="9.140625"/>
    <col min="11576" max="11576" customWidth="1" width="9.140625"/>
    <col min="11577" max="11577" customWidth="1" width="9.140625"/>
    <col min="11578" max="11578" customWidth="1" width="9.140625"/>
    <col min="11579" max="11579" customWidth="1" width="9.140625"/>
    <col min="11580" max="11580" customWidth="1" width="9.140625"/>
    <col min="11581" max="11581" customWidth="1" width="9.140625"/>
    <col min="11582" max="11582" customWidth="1" width="9.140625"/>
    <col min="11583" max="11583" customWidth="1" width="9.140625"/>
    <col min="11584" max="11584" customWidth="1" width="9.140625"/>
    <col min="11585" max="11585" customWidth="1" width="9.140625"/>
    <col min="11586" max="11586" customWidth="1" width="9.140625"/>
    <col min="11587" max="11587" customWidth="1" width="9.140625"/>
    <col min="11588" max="11588" customWidth="1" width="9.140625"/>
    <col min="11589" max="11589" customWidth="1" width="9.140625"/>
    <col min="11590" max="11590" customWidth="1" width="9.140625"/>
    <col min="11591" max="11591" customWidth="1" width="9.140625"/>
    <col min="11592" max="11592" customWidth="1" width="9.140625"/>
    <col min="11593" max="11593" customWidth="1" width="9.140625"/>
    <col min="11594" max="11594" customWidth="1" width="9.140625"/>
    <col min="11595" max="11595" customWidth="1" width="9.140625"/>
    <col min="11596" max="11596" customWidth="1" width="9.140625"/>
    <col min="11597" max="11597" customWidth="1" width="9.140625"/>
    <col min="11598" max="11598" customWidth="1" width="9.140625"/>
    <col min="11599" max="11599" customWidth="1" width="9.140625"/>
    <col min="11600" max="11600" customWidth="1" width="9.140625"/>
    <col min="11601" max="11601" customWidth="1" width="9.140625"/>
    <col min="11602" max="11602" customWidth="1" width="9.140625"/>
    <col min="11603" max="11603" customWidth="1" width="9.140625"/>
    <col min="11604" max="11604" customWidth="1" width="9.140625"/>
    <col min="11605" max="11605" customWidth="1" width="9.140625"/>
    <col min="11606" max="11606" customWidth="1" width="9.140625"/>
    <col min="11607" max="11607" customWidth="1" width="9.140625"/>
    <col min="11608" max="11608" customWidth="1" width="9.140625"/>
    <col min="11609" max="11609" customWidth="1" width="9.140625"/>
    <col min="11610" max="11610" customWidth="1" width="9.140625"/>
    <col min="11611" max="11611" customWidth="1" width="9.140625"/>
    <col min="11612" max="11612" customWidth="1" width="9.140625"/>
    <col min="11613" max="11613" customWidth="1" width="9.140625"/>
    <col min="11614" max="11614" customWidth="1" width="9.140625"/>
    <col min="11615" max="11615" customWidth="1" width="9.140625"/>
    <col min="11616" max="11616" customWidth="1" width="9.140625"/>
    <col min="11617" max="11617" customWidth="1" width="9.140625"/>
    <col min="11618" max="11618" customWidth="1" width="9.140625"/>
    <col min="11619" max="11619" customWidth="1" width="9.140625"/>
    <col min="11620" max="11620" customWidth="1" width="9.140625"/>
    <col min="11621" max="11621" customWidth="1" width="9.140625"/>
    <col min="11622" max="11622" customWidth="1" width="9.140625"/>
    <col min="11623" max="11623" customWidth="1" width="9.140625"/>
    <col min="11624" max="11624" customWidth="1" width="9.140625"/>
    <col min="11625" max="11625" customWidth="1" width="9.140625"/>
    <col min="11626" max="11626" customWidth="1" width="9.140625"/>
    <col min="11627" max="11627" customWidth="1" width="9.140625"/>
    <col min="11628" max="11628" customWidth="1" width="9.140625"/>
    <col min="11629" max="11629" customWidth="1" width="9.140625"/>
    <col min="11630" max="11630" customWidth="1" width="9.140625"/>
    <col min="11631" max="11631" customWidth="1" width="9.140625"/>
    <col min="11632" max="11632" customWidth="1" width="9.140625"/>
    <col min="11633" max="11633" customWidth="1" width="9.140625"/>
    <col min="11634" max="11634" customWidth="1" width="9.140625"/>
    <col min="11635" max="11635" customWidth="1" width="9.140625"/>
    <col min="11636" max="11636" customWidth="1" width="9.140625"/>
    <col min="11637" max="11637" customWidth="1" width="9.140625"/>
    <col min="11638" max="11638" customWidth="1" width="9.140625"/>
    <col min="11639" max="11639" customWidth="1" width="9.140625"/>
    <col min="11640" max="11640" customWidth="1" width="9.140625"/>
    <col min="11641" max="11641" customWidth="1" width="9.140625"/>
    <col min="11642" max="11642" customWidth="1" width="9.140625"/>
    <col min="11643" max="11643" customWidth="1" width="9.140625"/>
    <col min="11644" max="11644" customWidth="1" width="9.140625"/>
    <col min="11645" max="11645" customWidth="1" width="9.140625"/>
    <col min="11646" max="11646" customWidth="1" width="9.140625"/>
    <col min="11647" max="11647" customWidth="1" width="9.140625"/>
    <col min="11648" max="11648" customWidth="1" width="9.140625"/>
    <col min="11649" max="11649" customWidth="1" width="9.140625"/>
    <col min="11650" max="11650" customWidth="1" width="9.140625"/>
    <col min="11651" max="11651" customWidth="1" width="9.140625"/>
    <col min="11652" max="11652" customWidth="1" width="9.140625"/>
    <col min="11653" max="11653" customWidth="1" width="9.140625"/>
    <col min="11654" max="11654" customWidth="1" width="9.140625"/>
    <col min="11655" max="11655" customWidth="1" width="9.140625"/>
    <col min="11656" max="11656" customWidth="1" width="9.140625"/>
    <col min="11657" max="11657" customWidth="1" width="9.140625"/>
    <col min="11658" max="11658" customWidth="1" width="9.140625"/>
    <col min="11659" max="11659" customWidth="1" width="9.140625"/>
    <col min="11660" max="11660" customWidth="1" width="9.140625"/>
    <col min="11661" max="11661" customWidth="1" width="9.140625"/>
    <col min="11662" max="11662" customWidth="1" width="9.140625"/>
    <col min="11663" max="11663" customWidth="1" width="9.140625"/>
    <col min="11664" max="11664" customWidth="1" width="9.140625"/>
    <col min="11665" max="11665" customWidth="1" width="9.140625"/>
    <col min="11666" max="11666" customWidth="1" width="9.140625"/>
    <col min="11667" max="11667" customWidth="1" width="9.140625"/>
    <col min="11668" max="11668" customWidth="1" width="9.140625"/>
    <col min="11669" max="11669" customWidth="1" width="9.140625"/>
    <col min="11670" max="11670" customWidth="1" width="9.140625"/>
    <col min="11671" max="11671" customWidth="1" width="9.140625"/>
    <col min="11672" max="11672" customWidth="1" width="9.140625"/>
    <col min="11673" max="11673" customWidth="1" width="9.140625"/>
    <col min="11674" max="11674" customWidth="1" width="9.140625"/>
    <col min="11675" max="11675" customWidth="1" width="9.140625"/>
    <col min="11676" max="11676" customWidth="1" width="9.140625"/>
    <col min="11677" max="11677" customWidth="1" width="9.140625"/>
    <col min="11678" max="11678" customWidth="1" width="9.140625"/>
    <col min="11679" max="11679" customWidth="1" width="9.140625"/>
    <col min="11680" max="11680" customWidth="1" width="9.140625"/>
    <col min="11681" max="11681" customWidth="1" width="9.140625"/>
    <col min="11682" max="11682" customWidth="1" width="9.140625"/>
    <col min="11683" max="11683" customWidth="1" width="9.140625"/>
    <col min="11684" max="11684" customWidth="1" width="9.140625"/>
    <col min="11685" max="11685" customWidth="1" width="9.140625"/>
    <col min="11686" max="11686" customWidth="1" width="9.140625"/>
    <col min="11687" max="11687" customWidth="1" width="9.140625"/>
    <col min="11688" max="11688" customWidth="1" width="9.140625"/>
    <col min="11689" max="11689" customWidth="1" width="9.140625"/>
    <col min="11690" max="11690" customWidth="1" width="9.140625"/>
    <col min="11691" max="11691" customWidth="1" width="9.140625"/>
    <col min="11692" max="11692" customWidth="1" width="9.140625"/>
    <col min="11693" max="11693" customWidth="1" width="9.140625"/>
    <col min="11694" max="11694" customWidth="1" width="9.140625"/>
    <col min="11695" max="11695" customWidth="1" width="9.140625"/>
    <col min="11696" max="11696" customWidth="1" width="9.140625"/>
    <col min="11697" max="11697" customWidth="1" width="9.140625"/>
    <col min="11698" max="11698" customWidth="1" width="9.140625"/>
    <col min="11699" max="11699" customWidth="1" width="9.140625"/>
    <col min="11700" max="11700" customWidth="1" width="9.140625"/>
    <col min="11701" max="11701" customWidth="1" width="9.140625"/>
    <col min="11702" max="11702" customWidth="1" width="9.140625"/>
    <col min="11703" max="11703" customWidth="1" width="9.140625"/>
    <col min="11704" max="11704" customWidth="1" width="9.140625"/>
    <col min="11705" max="11705" customWidth="1" width="9.140625"/>
    <col min="11706" max="11706" customWidth="1" width="9.140625"/>
    <col min="11707" max="11707" customWidth="1" width="9.140625"/>
    <col min="11708" max="11708" customWidth="1" width="9.140625"/>
    <col min="11709" max="11709" customWidth="1" width="9.140625"/>
    <col min="11710" max="11710" customWidth="1" width="9.140625"/>
    <col min="11711" max="11711" customWidth="1" width="9.140625"/>
    <col min="11712" max="11712" customWidth="1" width="9.140625"/>
    <col min="11713" max="11713" customWidth="1" width="9.140625"/>
    <col min="11714" max="11714" customWidth="1" width="9.140625"/>
    <col min="11715" max="11715" customWidth="1" width="9.140625"/>
    <col min="11716" max="11716" customWidth="1" width="9.140625"/>
    <col min="11717" max="11717" customWidth="1" width="9.140625"/>
    <col min="11718" max="11718" customWidth="1" width="9.140625"/>
    <col min="11719" max="11719" customWidth="1" width="9.140625"/>
    <col min="11720" max="11720" customWidth="1" width="9.140625"/>
    <col min="11721" max="11721" customWidth="1" width="9.140625"/>
    <col min="11722" max="11722" customWidth="1" width="9.140625"/>
    <col min="11723" max="11723" customWidth="1" width="9.140625"/>
    <col min="11724" max="11724" customWidth="1" width="9.140625"/>
    <col min="11725" max="11725" customWidth="1" width="9.140625"/>
    <col min="11726" max="11726" customWidth="1" width="9.140625"/>
    <col min="11727" max="11727" customWidth="1" width="9.140625"/>
    <col min="11728" max="11728" customWidth="1" width="9.140625"/>
    <col min="11729" max="11729" customWidth="1" width="9.140625"/>
    <col min="11730" max="11730" customWidth="1" width="9.140625"/>
    <col min="11731" max="11731" customWidth="1" width="9.140625"/>
    <col min="11732" max="11732" customWidth="1" width="9.140625"/>
    <col min="11733" max="11733" customWidth="1" width="9.140625"/>
    <col min="11734" max="11734" customWidth="1" width="9.140625"/>
    <col min="11735" max="11735" customWidth="1" width="9.140625"/>
    <col min="11736" max="11736" customWidth="1" width="9.140625"/>
    <col min="11737" max="11737" customWidth="1" width="9.140625"/>
    <col min="11738" max="11738" customWidth="1" width="9.140625"/>
    <col min="11739" max="11739" customWidth="1" width="9.140625"/>
    <col min="11740" max="11740" customWidth="1" width="9.140625"/>
    <col min="11741" max="11741" customWidth="1" width="9.140625"/>
    <col min="11742" max="11742" customWidth="1" width="9.140625"/>
    <col min="11743" max="11743" customWidth="1" width="9.140625"/>
    <col min="11744" max="11744" customWidth="1" width="9.140625"/>
    <col min="11745" max="11745" customWidth="1" width="9.140625"/>
    <col min="11746" max="11746" customWidth="1" width="9.140625"/>
    <col min="11747" max="11747" customWidth="1" width="9.140625"/>
    <col min="11748" max="11748" customWidth="1" width="9.140625"/>
    <col min="11749" max="11749" customWidth="1" width="9.140625"/>
    <col min="11750" max="11750" customWidth="1" width="9.140625"/>
    <col min="11751" max="11751" customWidth="1" width="9.140625"/>
    <col min="11752" max="11752" customWidth="1" width="9.140625"/>
    <col min="11753" max="11753" customWidth="1" width="9.140625"/>
    <col min="11754" max="11754" customWidth="1" width="9.140625"/>
    <col min="11755" max="11755" customWidth="1" width="9.140625"/>
    <col min="11756" max="11756" customWidth="1" width="9.140625"/>
    <col min="11757" max="11757" customWidth="1" width="9.140625"/>
    <col min="11758" max="11758" customWidth="1" width="9.140625"/>
    <col min="11759" max="11759" customWidth="1" width="9.140625"/>
    <col min="11760" max="11760" customWidth="1" width="9.140625"/>
    <col min="11761" max="11761" customWidth="1" width="9.140625"/>
    <col min="11762" max="11762" customWidth="1" width="9.140625"/>
    <col min="11763" max="11763" customWidth="1" width="9.140625"/>
    <col min="11764" max="11764" customWidth="1" width="9.140625"/>
    <col min="11765" max="11765" customWidth="1" width="9.140625"/>
    <col min="11766" max="11766" customWidth="1" width="9.140625"/>
    <col min="11767" max="11767" customWidth="1" width="9.140625"/>
    <col min="11768" max="11768" customWidth="1" width="9.140625"/>
    <col min="11769" max="11769" customWidth="1" width="9.140625"/>
    <col min="11770" max="11770" customWidth="1" width="9.140625"/>
    <col min="11771" max="11771" customWidth="1" width="9.140625"/>
    <col min="11772" max="11772" customWidth="1" width="9.140625"/>
    <col min="11773" max="11773" customWidth="1" width="9.140625"/>
    <col min="11774" max="11774" customWidth="1" width="9.140625"/>
    <col min="11775" max="11775" customWidth="1" width="9.140625"/>
    <col min="11776" max="11776" customWidth="1" width="9.140625"/>
    <col min="11777" max="11777" customWidth="1" width="9.140625"/>
    <col min="11778" max="11778" customWidth="1" width="9.140625"/>
    <col min="11779" max="11779" customWidth="1" width="9.140625"/>
    <col min="11780" max="11780" customWidth="1" width="9.140625"/>
    <col min="11781" max="11781" customWidth="1" width="9.140625"/>
    <col min="11782" max="11782" customWidth="1" width="9.140625"/>
    <col min="11783" max="11783" customWidth="1" width="9.140625"/>
    <col min="11784" max="11784" customWidth="1" width="9.140625"/>
    <col min="11785" max="11785" customWidth="1" width="9.140625"/>
    <col min="11786" max="11786" customWidth="1" width="9.140625"/>
    <col min="11787" max="11787" customWidth="1" width="9.140625"/>
    <col min="11788" max="11788" customWidth="1" width="9.140625"/>
    <col min="11789" max="11789" customWidth="1" width="9.140625"/>
    <col min="11790" max="11790" customWidth="1" width="9.140625"/>
    <col min="11791" max="11791" customWidth="1" width="9.140625"/>
    <col min="11792" max="11792" customWidth="1" width="9.140625"/>
    <col min="11793" max="11793" customWidth="1" width="9.140625"/>
    <col min="11794" max="11794" customWidth="1" width="9.140625"/>
    <col min="11795" max="11795" customWidth="1" width="9.140625"/>
    <col min="11796" max="11796" customWidth="1" width="9.140625"/>
    <col min="11797" max="11797" customWidth="1" width="9.140625"/>
    <col min="11798" max="11798" customWidth="1" width="9.140625"/>
    <col min="11799" max="11799" customWidth="1" width="9.140625"/>
    <col min="11800" max="11800" customWidth="1" width="9.140625"/>
    <col min="11801" max="11801" customWidth="1" width="9.140625"/>
    <col min="11802" max="11802" customWidth="1" width="9.140625"/>
    <col min="11803" max="11803" customWidth="1" width="9.140625"/>
    <col min="11804" max="11804" customWidth="1" width="9.140625"/>
    <col min="11805" max="11805" customWidth="1" width="9.140625"/>
    <col min="11806" max="11806" customWidth="1" width="9.140625"/>
    <col min="11807" max="11807" customWidth="1" width="9.140625"/>
    <col min="11808" max="11808" customWidth="1" width="9.140625"/>
    <col min="11809" max="11809" customWidth="1" width="9.140625"/>
    <col min="11810" max="11810" customWidth="1" width="9.140625"/>
    <col min="11811" max="11811" customWidth="1" width="9.140625"/>
    <col min="11812" max="11812" customWidth="1" width="9.140625"/>
    <col min="11813" max="11813" customWidth="1" width="9.140625"/>
    <col min="11814" max="11814" customWidth="1" width="9.140625"/>
    <col min="11815" max="11815" customWidth="1" width="9.140625"/>
    <col min="11816" max="11816" customWidth="1" width="9.140625"/>
    <col min="11817" max="11817" customWidth="1" width="9.140625"/>
    <col min="11818" max="11818" customWidth="1" width="9.140625"/>
    <col min="11819" max="11819" customWidth="1" width="9.140625"/>
    <col min="11820" max="11820" customWidth="1" width="9.140625"/>
    <col min="11821" max="11821" customWidth="1" width="9.140625"/>
    <col min="11822" max="11822" customWidth="1" width="9.140625"/>
    <col min="11823" max="11823" customWidth="1" width="9.140625"/>
    <col min="11824" max="11824" customWidth="1" width="9.140625"/>
    <col min="11825" max="11825" customWidth="1" width="9.140625"/>
    <col min="11826" max="11826" customWidth="1" width="9.140625"/>
    <col min="11827" max="11827" customWidth="1" width="9.140625"/>
    <col min="11828" max="11828" customWidth="1" width="9.140625"/>
    <col min="11829" max="11829" customWidth="1" width="9.140625"/>
    <col min="11830" max="11830" customWidth="1" width="9.140625"/>
    <col min="11831" max="11831" customWidth="1" width="9.140625"/>
    <col min="11832" max="11832" customWidth="1" width="9.140625"/>
    <col min="11833" max="11833" customWidth="1" width="9.140625"/>
    <col min="11834" max="11834" customWidth="1" width="9.140625"/>
    <col min="11835" max="11835" customWidth="1" width="9.140625"/>
    <col min="11836" max="11836" customWidth="1" width="9.140625"/>
    <col min="11837" max="11837" customWidth="1" width="9.140625"/>
    <col min="11838" max="11838" customWidth="1" width="9.140625"/>
    <col min="11839" max="11839" customWidth="1" width="9.140625"/>
    <col min="11840" max="11840" customWidth="1" width="9.140625"/>
    <col min="11841" max="11841" customWidth="1" width="9.140625"/>
    <col min="11842" max="11842" customWidth="1" width="9.140625"/>
    <col min="11843" max="11843" customWidth="1" width="9.140625"/>
    <col min="11844" max="11844" customWidth="1" width="9.140625"/>
    <col min="11845" max="11845" customWidth="1" width="9.140625"/>
    <col min="11846" max="11846" customWidth="1" width="9.140625"/>
    <col min="11847" max="11847" customWidth="1" width="9.140625"/>
    <col min="11848" max="11848" customWidth="1" width="9.140625"/>
    <col min="11849" max="11849" customWidth="1" width="9.140625"/>
    <col min="11850" max="11850" customWidth="1" width="9.140625"/>
    <col min="11851" max="11851" customWidth="1" width="9.140625"/>
    <col min="11852" max="11852" customWidth="1" width="9.140625"/>
    <col min="11853" max="11853" customWidth="1" width="9.140625"/>
    <col min="11854" max="11854" customWidth="1" width="9.140625"/>
    <col min="11855" max="11855" customWidth="1" width="9.140625"/>
    <col min="11856" max="11856" customWidth="1" width="9.140625"/>
    <col min="11857" max="11857" customWidth="1" width="9.140625"/>
    <col min="11858" max="11858" customWidth="1" width="9.140625"/>
    <col min="11859" max="11859" customWidth="1" width="9.140625"/>
    <col min="11860" max="11860" customWidth="1" width="9.140625"/>
    <col min="11861" max="11861" customWidth="1" width="9.140625"/>
    <col min="11862" max="11862" customWidth="1" width="9.140625"/>
    <col min="11863" max="11863" customWidth="1" width="9.140625"/>
    <col min="11864" max="11864" customWidth="1" width="9.140625"/>
    <col min="11865" max="11865" customWidth="1" width="9.140625"/>
    <col min="11866" max="11866" customWidth="1" width="9.140625"/>
    <col min="11867" max="11867" customWidth="1" width="9.140625"/>
    <col min="11868" max="11868" customWidth="1" width="9.140625"/>
    <col min="11869" max="11869" customWidth="1" width="9.140625"/>
    <col min="11870" max="11870" customWidth="1" width="9.140625"/>
    <col min="11871" max="11871" customWidth="1" width="9.140625"/>
    <col min="11872" max="11872" customWidth="1" width="9.140625"/>
    <col min="11873" max="11873" customWidth="1" width="9.140625"/>
    <col min="11874" max="11874" customWidth="1" width="9.140625"/>
    <col min="11875" max="11875" customWidth="1" width="9.140625"/>
    <col min="11876" max="11876" customWidth="1" width="9.140625"/>
    <col min="11877" max="11877" customWidth="1" width="9.140625"/>
    <col min="11878" max="11878" customWidth="1" width="9.140625"/>
    <col min="11879" max="11879" customWidth="1" width="9.140625"/>
    <col min="11880" max="11880" customWidth="1" width="9.140625"/>
    <col min="11881" max="11881" customWidth="1" width="9.140625"/>
    <col min="11882" max="11882" customWidth="1" width="9.140625"/>
    <col min="11883" max="11883" customWidth="1" width="9.140625"/>
    <col min="11884" max="11884" customWidth="1" width="9.140625"/>
    <col min="11885" max="11885" customWidth="1" width="9.140625"/>
    <col min="11886" max="11886" customWidth="1" width="9.140625"/>
    <col min="11887" max="11887" customWidth="1" width="9.140625"/>
    <col min="11888" max="11888" customWidth="1" width="9.140625"/>
    <col min="11889" max="11889" customWidth="1" width="9.140625"/>
    <col min="11890" max="11890" customWidth="1" width="9.140625"/>
    <col min="11891" max="11891" customWidth="1" width="9.140625"/>
    <col min="11892" max="11892" customWidth="1" width="9.140625"/>
    <col min="11893" max="11893" customWidth="1" width="9.140625"/>
    <col min="11894" max="11894" customWidth="1" width="9.140625"/>
    <col min="11895" max="11895" customWidth="1" width="9.140625"/>
    <col min="11896" max="11896" customWidth="1" width="9.140625"/>
    <col min="11897" max="11897" customWidth="1" width="9.140625"/>
    <col min="11898" max="11898" customWidth="1" width="9.140625"/>
    <col min="11899" max="11899" customWidth="1" width="9.140625"/>
    <col min="11900" max="11900" customWidth="1" width="9.140625"/>
    <col min="11901" max="11901" customWidth="1" width="9.140625"/>
    <col min="11902" max="11902" customWidth="1" width="9.140625"/>
    <col min="11903" max="11903" customWidth="1" width="9.140625"/>
    <col min="11904" max="11904" customWidth="1" width="9.140625"/>
    <col min="11905" max="11905" customWidth="1" width="9.140625"/>
    <col min="11906" max="11906" customWidth="1" width="9.140625"/>
    <col min="11907" max="11907" customWidth="1" width="9.140625"/>
    <col min="11908" max="11908" customWidth="1" width="9.140625"/>
    <col min="11909" max="11909" customWidth="1" width="9.140625"/>
    <col min="11910" max="11910" customWidth="1" width="9.140625"/>
    <col min="11911" max="11911" customWidth="1" width="9.140625"/>
    <col min="11912" max="11912" customWidth="1" width="9.140625"/>
    <col min="11913" max="11913" customWidth="1" width="9.140625"/>
    <col min="11914" max="11914" customWidth="1" width="9.140625"/>
    <col min="11915" max="11915" customWidth="1" width="9.140625"/>
    <col min="11916" max="11916" customWidth="1" width="9.140625"/>
    <col min="11917" max="11917" customWidth="1" width="9.140625"/>
    <col min="11918" max="11918" customWidth="1" width="9.140625"/>
    <col min="11919" max="11919" customWidth="1" width="9.140625"/>
    <col min="11920" max="11920" customWidth="1" width="9.140625"/>
    <col min="11921" max="11921" customWidth="1" width="9.140625"/>
    <col min="11922" max="11922" customWidth="1" width="9.140625"/>
    <col min="11923" max="11923" customWidth="1" width="9.140625"/>
    <col min="11924" max="11924" customWidth="1" width="9.140625"/>
    <col min="11925" max="11925" customWidth="1" width="9.140625"/>
    <col min="11926" max="11926" customWidth="1" width="9.140625"/>
    <col min="11927" max="11927" customWidth="1" width="9.140625"/>
    <col min="11928" max="11928" customWidth="1" width="9.140625"/>
    <col min="11929" max="11929" customWidth="1" width="9.140625"/>
    <col min="11930" max="11930" customWidth="1" width="9.140625"/>
    <col min="11931" max="11931" customWidth="1" width="9.140625"/>
    <col min="11932" max="11932" customWidth="1" width="9.140625"/>
    <col min="11933" max="11933" customWidth="1" width="9.140625"/>
    <col min="11934" max="11934" customWidth="1" width="9.140625"/>
    <col min="11935" max="11935" customWidth="1" width="9.140625"/>
    <col min="11936" max="11936" customWidth="1" width="9.140625"/>
    <col min="11937" max="11937" customWidth="1" width="9.140625"/>
    <col min="11938" max="11938" customWidth="1" width="9.140625"/>
    <col min="11939" max="11939" customWidth="1" width="9.140625"/>
    <col min="11940" max="11940" customWidth="1" width="9.140625"/>
    <col min="11941" max="11941" customWidth="1" width="9.140625"/>
    <col min="11942" max="11942" customWidth="1" width="9.140625"/>
    <col min="11943" max="11943" customWidth="1" width="9.140625"/>
    <col min="11944" max="11944" customWidth="1" width="9.140625"/>
    <col min="11945" max="11945" customWidth="1" width="9.140625"/>
    <col min="11946" max="11946" customWidth="1" width="9.140625"/>
    <col min="11947" max="11947" customWidth="1" width="9.140625"/>
    <col min="11948" max="11948" customWidth="1" width="9.140625"/>
    <col min="11949" max="11949" customWidth="1" width="9.140625"/>
    <col min="11950" max="11950" customWidth="1" width="9.140625"/>
    <col min="11951" max="11951" customWidth="1" width="9.140625"/>
    <col min="11952" max="11952" customWidth="1" width="9.140625"/>
    <col min="11953" max="11953" customWidth="1" width="9.140625"/>
    <col min="11954" max="11954" customWidth="1" width="9.140625"/>
    <col min="11955" max="11955" customWidth="1" width="9.140625"/>
    <col min="11956" max="11956" customWidth="1" width="9.140625"/>
    <col min="11957" max="11957" customWidth="1" width="9.140625"/>
    <col min="11958" max="11958" customWidth="1" width="9.140625"/>
    <col min="11959" max="11959" customWidth="1" width="9.140625"/>
    <col min="11960" max="11960" customWidth="1" width="9.140625"/>
    <col min="11961" max="11961" customWidth="1" width="9.140625"/>
    <col min="11962" max="11962" customWidth="1" width="9.140625"/>
    <col min="11963" max="11963" customWidth="1" width="9.140625"/>
    <col min="11964" max="11964" customWidth="1" width="9.140625"/>
    <col min="11965" max="11965" customWidth="1" width="9.140625"/>
    <col min="11966" max="11966" customWidth="1" width="9.140625"/>
    <col min="11967" max="11967" customWidth="1" width="9.140625"/>
    <col min="11968" max="11968" customWidth="1" width="9.140625"/>
    <col min="11969" max="11969" customWidth="1" width="9.140625"/>
    <col min="11970" max="11970" customWidth="1" width="9.140625"/>
    <col min="11971" max="11971" customWidth="1" width="9.140625"/>
    <col min="11972" max="11972" customWidth="1" width="9.140625"/>
    <col min="11973" max="11973" customWidth="1" width="9.140625"/>
    <col min="11974" max="11974" customWidth="1" width="9.140625"/>
    <col min="11975" max="11975" customWidth="1" width="9.140625"/>
    <col min="11976" max="11976" customWidth="1" width="9.140625"/>
    <col min="11977" max="11977" customWidth="1" width="9.140625"/>
    <col min="11978" max="11978" customWidth="1" width="9.140625"/>
    <col min="11979" max="11979" customWidth="1" width="9.140625"/>
    <col min="11980" max="11980" customWidth="1" width="9.140625"/>
    <col min="11981" max="11981" customWidth="1" width="9.140625"/>
    <col min="11982" max="11982" customWidth="1" width="9.140625"/>
    <col min="11983" max="11983" customWidth="1" width="9.140625"/>
    <col min="11984" max="11984" customWidth="1" width="9.140625"/>
    <col min="11985" max="11985" customWidth="1" width="9.140625"/>
    <col min="11986" max="11986" customWidth="1" width="9.140625"/>
    <col min="11987" max="11987" customWidth="1" width="9.140625"/>
    <col min="11988" max="11988" customWidth="1" width="9.140625"/>
    <col min="11989" max="11989" customWidth="1" width="9.140625"/>
    <col min="11990" max="11990" customWidth="1" width="9.140625"/>
    <col min="11991" max="11991" customWidth="1" width="9.140625"/>
    <col min="11992" max="11992" customWidth="1" width="9.140625"/>
    <col min="11993" max="11993" customWidth="1" width="9.140625"/>
    <col min="11994" max="11994" customWidth="1" width="9.140625"/>
    <col min="11995" max="11995" customWidth="1" width="9.140625"/>
    <col min="11996" max="11996" customWidth="1" width="9.140625"/>
    <col min="11997" max="11997" customWidth="1" width="9.140625"/>
    <col min="11998" max="11998" customWidth="1" width="9.140625"/>
    <col min="11999" max="11999" customWidth="1" width="9.140625"/>
    <col min="12000" max="12000" customWidth="1" width="9.140625"/>
    <col min="12001" max="12001" customWidth="1" width="9.140625"/>
    <col min="12002" max="12002" customWidth="1" width="9.140625"/>
    <col min="12003" max="12003" customWidth="1" width="9.140625"/>
    <col min="12004" max="12004" customWidth="1" width="9.140625"/>
    <col min="12005" max="12005" customWidth="1" width="9.140625"/>
    <col min="12006" max="12006" customWidth="1" width="9.140625"/>
    <col min="12007" max="12007" customWidth="1" width="9.140625"/>
    <col min="12008" max="12008" customWidth="1" width="9.140625"/>
    <col min="12009" max="12009" customWidth="1" width="9.140625"/>
    <col min="12010" max="12010" customWidth="1" width="9.140625"/>
    <col min="12011" max="12011" customWidth="1" width="9.140625"/>
    <col min="12012" max="12012" customWidth="1" width="9.140625"/>
    <col min="12013" max="12013" customWidth="1" width="9.140625"/>
    <col min="12014" max="12014" customWidth="1" width="9.140625"/>
    <col min="12015" max="12015" customWidth="1" width="9.140625"/>
    <col min="12016" max="12016" customWidth="1" width="9.140625"/>
    <col min="12017" max="12017" customWidth="1" width="9.140625"/>
    <col min="12018" max="12018" customWidth="1" width="9.140625"/>
    <col min="12019" max="12019" customWidth="1" width="9.140625"/>
    <col min="12020" max="12020" customWidth="1" width="9.140625"/>
    <col min="12021" max="12021" customWidth="1" width="9.140625"/>
    <col min="12022" max="12022" customWidth="1" width="9.140625"/>
    <col min="12023" max="12023" customWidth="1" width="9.140625"/>
    <col min="12024" max="12024" customWidth="1" width="9.140625"/>
    <col min="12025" max="12025" customWidth="1" width="9.140625"/>
    <col min="12026" max="12026" customWidth="1" width="9.140625"/>
    <col min="12027" max="12027" customWidth="1" width="9.140625"/>
    <col min="12028" max="12028" customWidth="1" width="9.140625"/>
    <col min="12029" max="12029" customWidth="1" width="9.140625"/>
    <col min="12030" max="12030" customWidth="1" width="9.140625"/>
    <col min="12031" max="12031" customWidth="1" width="9.140625"/>
    <col min="12032" max="12032" customWidth="1" width="9.140625"/>
    <col min="12033" max="12033" customWidth="1" width="9.140625"/>
    <col min="12034" max="12034" customWidth="1" width="9.140625"/>
    <col min="12035" max="12035" customWidth="1" width="9.140625"/>
    <col min="12036" max="12036" customWidth="1" width="9.140625"/>
    <col min="12037" max="12037" customWidth="1" width="9.140625"/>
    <col min="12038" max="12038" customWidth="1" width="9.140625"/>
    <col min="12039" max="12039" customWidth="1" width="9.140625"/>
    <col min="12040" max="12040" customWidth="1" width="9.140625"/>
    <col min="12041" max="12041" customWidth="1" width="9.140625"/>
    <col min="12042" max="12042" customWidth="1" width="9.140625"/>
    <col min="12043" max="12043" customWidth="1" width="9.140625"/>
    <col min="12044" max="12044" customWidth="1" width="9.140625"/>
    <col min="12045" max="12045" customWidth="1" width="9.140625"/>
    <col min="12046" max="12046" customWidth="1" width="9.140625"/>
    <col min="12047" max="12047" customWidth="1" width="9.140625"/>
    <col min="12048" max="12048" customWidth="1" width="9.140625"/>
    <col min="12049" max="12049" customWidth="1" width="9.140625"/>
    <col min="12050" max="12050" customWidth="1" width="9.140625"/>
    <col min="12051" max="12051" customWidth="1" width="9.140625"/>
    <col min="12052" max="12052" customWidth="1" width="9.140625"/>
    <col min="12053" max="12053" customWidth="1" width="9.140625"/>
    <col min="12054" max="12054" customWidth="1" width="9.140625"/>
    <col min="12055" max="12055" customWidth="1" width="9.140625"/>
    <col min="12056" max="12056" customWidth="1" width="9.140625"/>
    <col min="12057" max="12057" customWidth="1" width="9.140625"/>
    <col min="12058" max="12058" customWidth="1" width="9.140625"/>
    <col min="12059" max="12059" customWidth="1" width="9.140625"/>
    <col min="12060" max="12060" customWidth="1" width="9.140625"/>
    <col min="12061" max="12061" customWidth="1" width="9.140625"/>
    <col min="12062" max="12062" customWidth="1" width="9.140625"/>
    <col min="12063" max="12063" customWidth="1" width="9.140625"/>
    <col min="12064" max="12064" customWidth="1" width="9.140625"/>
    <col min="12065" max="12065" customWidth="1" width="9.140625"/>
    <col min="12066" max="12066" customWidth="1" width="9.140625"/>
    <col min="12067" max="12067" customWidth="1" width="9.140625"/>
    <col min="12068" max="12068" customWidth="1" width="9.140625"/>
    <col min="12069" max="12069" customWidth="1" width="9.140625"/>
    <col min="12070" max="12070" customWidth="1" width="9.140625"/>
    <col min="12071" max="12071" customWidth="1" width="9.140625"/>
    <col min="12072" max="12072" customWidth="1" width="9.140625"/>
    <col min="12073" max="12073" customWidth="1" width="9.140625"/>
    <col min="12074" max="12074" customWidth="1" width="9.140625"/>
    <col min="12075" max="12075" customWidth="1" width="9.140625"/>
    <col min="12076" max="12076" customWidth="1" width="9.140625"/>
    <col min="12077" max="12077" customWidth="1" width="9.140625"/>
    <col min="12078" max="12078" customWidth="1" width="9.140625"/>
    <col min="12079" max="12079" customWidth="1" width="9.140625"/>
    <col min="12080" max="12080" customWidth="1" width="9.140625"/>
    <col min="12081" max="12081" customWidth="1" width="9.140625"/>
    <col min="12082" max="12082" customWidth="1" width="9.140625"/>
    <col min="12083" max="12083" customWidth="1" width="9.140625"/>
    <col min="12084" max="12084" customWidth="1" width="9.140625"/>
    <col min="12085" max="12085" customWidth="1" width="9.140625"/>
    <col min="12086" max="12086" customWidth="1" width="9.140625"/>
    <col min="12087" max="12087" customWidth="1" width="9.140625"/>
    <col min="12088" max="12088" customWidth="1" width="9.140625"/>
    <col min="12089" max="12089" customWidth="1" width="9.140625"/>
    <col min="12090" max="12090" customWidth="1" width="9.140625"/>
    <col min="12091" max="12091" customWidth="1" width="9.140625"/>
    <col min="12092" max="12092" customWidth="1" width="9.140625"/>
    <col min="12093" max="12093" customWidth="1" width="9.140625"/>
    <col min="12094" max="12094" customWidth="1" width="9.140625"/>
    <col min="12095" max="12095" customWidth="1" width="9.140625"/>
    <col min="12096" max="12096" customWidth="1" width="9.140625"/>
    <col min="12097" max="12097" customWidth="1" width="9.140625"/>
    <col min="12098" max="12098" customWidth="1" width="9.140625"/>
    <col min="12099" max="12099" customWidth="1" width="9.140625"/>
    <col min="12100" max="12100" customWidth="1" width="9.140625"/>
    <col min="12101" max="12101" customWidth="1" width="9.140625"/>
    <col min="12102" max="12102" customWidth="1" width="9.140625"/>
    <col min="12103" max="12103" customWidth="1" width="9.140625"/>
    <col min="12104" max="12104" customWidth="1" width="9.140625"/>
    <col min="12105" max="12105" customWidth="1" width="9.140625"/>
    <col min="12106" max="12106" customWidth="1" width="9.140625"/>
    <col min="12107" max="12107" customWidth="1" width="9.140625"/>
    <col min="12108" max="12108" customWidth="1" width="9.140625"/>
    <col min="12109" max="12109" customWidth="1" width="9.140625"/>
    <col min="12110" max="12110" customWidth="1" width="9.140625"/>
    <col min="12111" max="12111" customWidth="1" width="9.140625"/>
    <col min="12112" max="12112" customWidth="1" width="9.140625"/>
    <col min="12113" max="12113" customWidth="1" width="9.140625"/>
    <col min="12114" max="12114" customWidth="1" width="9.140625"/>
    <col min="12115" max="12115" customWidth="1" width="9.140625"/>
    <col min="12116" max="12116" customWidth="1" width="9.140625"/>
    <col min="12117" max="12117" customWidth="1" width="9.140625"/>
    <col min="12118" max="12118" customWidth="1" width="9.140625"/>
    <col min="12119" max="12119" customWidth="1" width="9.140625"/>
    <col min="12120" max="12120" customWidth="1" width="9.140625"/>
    <col min="12121" max="12121" customWidth="1" width="9.140625"/>
    <col min="12122" max="12122" customWidth="1" width="9.140625"/>
    <col min="12123" max="12123" customWidth="1" width="9.140625"/>
    <col min="12124" max="12124" customWidth="1" width="9.140625"/>
    <col min="12125" max="12125" customWidth="1" width="9.140625"/>
    <col min="12126" max="12126" customWidth="1" width="9.140625"/>
    <col min="12127" max="12127" customWidth="1" width="9.140625"/>
    <col min="12128" max="12128" customWidth="1" width="9.140625"/>
    <col min="12129" max="12129" customWidth="1" width="9.140625"/>
    <col min="12130" max="12130" customWidth="1" width="9.140625"/>
    <col min="12131" max="12131" customWidth="1" width="9.140625"/>
    <col min="12132" max="12132" customWidth="1" width="9.140625"/>
    <col min="12133" max="12133" customWidth="1" width="9.140625"/>
    <col min="12134" max="12134" customWidth="1" width="9.140625"/>
    <col min="12135" max="12135" customWidth="1" width="9.140625"/>
    <col min="12136" max="12136" customWidth="1" width="9.140625"/>
    <col min="12137" max="12137" customWidth="1" width="9.140625"/>
    <col min="12138" max="12138" customWidth="1" width="9.140625"/>
    <col min="12139" max="12139" customWidth="1" width="9.140625"/>
    <col min="12140" max="12140" customWidth="1" width="9.140625"/>
    <col min="12141" max="12141" customWidth="1" width="9.140625"/>
    <col min="12142" max="12142" customWidth="1" width="9.140625"/>
    <col min="12143" max="12143" customWidth="1" width="9.140625"/>
    <col min="12144" max="12144" customWidth="1" width="9.140625"/>
    <col min="12145" max="12145" customWidth="1" width="9.140625"/>
    <col min="12146" max="12146" customWidth="1" width="9.140625"/>
    <col min="12147" max="12147" customWidth="1" width="9.140625"/>
    <col min="12148" max="12148" customWidth="1" width="9.140625"/>
    <col min="12149" max="12149" customWidth="1" width="9.140625"/>
    <col min="12150" max="12150" customWidth="1" width="9.140625"/>
    <col min="12151" max="12151" customWidth="1" width="9.140625"/>
    <col min="12152" max="12152" customWidth="1" width="9.140625"/>
    <col min="12153" max="12153" customWidth="1" width="9.140625"/>
    <col min="12154" max="12154" customWidth="1" width="9.140625"/>
    <col min="12155" max="12155" customWidth="1" width="9.140625"/>
    <col min="12156" max="12156" customWidth="1" width="9.140625"/>
    <col min="12157" max="12157" customWidth="1" width="9.140625"/>
    <col min="12158" max="12158" customWidth="1" width="9.140625"/>
    <col min="12159" max="12159" customWidth="1" width="9.140625"/>
    <col min="12160" max="12160" customWidth="1" width="9.140625"/>
    <col min="12161" max="12161" customWidth="1" width="9.140625"/>
    <col min="12162" max="12162" customWidth="1" width="9.140625"/>
    <col min="12163" max="12163" customWidth="1" width="9.140625"/>
    <col min="12164" max="12164" customWidth="1" width="9.140625"/>
    <col min="12165" max="12165" customWidth="1" width="9.140625"/>
    <col min="12166" max="12166" customWidth="1" width="9.140625"/>
    <col min="12167" max="12167" customWidth="1" width="9.140625"/>
    <col min="12168" max="12168" customWidth="1" width="9.140625"/>
    <col min="12169" max="12169" customWidth="1" width="9.140625"/>
    <col min="12170" max="12170" customWidth="1" width="9.140625"/>
    <col min="12171" max="12171" customWidth="1" width="9.140625"/>
    <col min="12172" max="12172" customWidth="1" width="9.140625"/>
    <col min="12173" max="12173" customWidth="1" width="9.140625"/>
    <col min="12174" max="12174" customWidth="1" width="9.140625"/>
    <col min="12175" max="12175" customWidth="1" width="9.140625"/>
    <col min="12176" max="12176" customWidth="1" width="9.140625"/>
    <col min="12177" max="12177" customWidth="1" width="9.140625"/>
    <col min="12178" max="12178" customWidth="1" width="9.140625"/>
    <col min="12179" max="12179" customWidth="1" width="9.140625"/>
    <col min="12180" max="12180" customWidth="1" width="9.140625"/>
    <col min="12181" max="12181" customWidth="1" width="9.140625"/>
    <col min="12182" max="12182" customWidth="1" width="9.140625"/>
    <col min="12183" max="12183" customWidth="1" width="9.140625"/>
    <col min="12184" max="12184" customWidth="1" width="9.140625"/>
    <col min="12185" max="12185" customWidth="1" width="9.140625"/>
    <col min="12186" max="12186" customWidth="1" width="9.140625"/>
    <col min="12187" max="12187" customWidth="1" width="9.140625"/>
    <col min="12188" max="12188" customWidth="1" width="9.140625"/>
    <col min="12189" max="12189" customWidth="1" width="9.140625"/>
    <col min="12190" max="12190" customWidth="1" width="9.140625"/>
    <col min="12191" max="12191" customWidth="1" width="9.140625"/>
    <col min="12192" max="12192" customWidth="1" width="9.140625"/>
    <col min="12193" max="12193" customWidth="1" width="9.140625"/>
    <col min="12194" max="12194" customWidth="1" width="9.140625"/>
    <col min="12195" max="12195" customWidth="1" width="9.140625"/>
    <col min="12196" max="12196" customWidth="1" width="9.140625"/>
    <col min="12197" max="12197" customWidth="1" width="9.140625"/>
    <col min="12198" max="12198" customWidth="1" width="9.140625"/>
    <col min="12199" max="12199" customWidth="1" width="9.140625"/>
    <col min="12200" max="12200" customWidth="1" width="9.140625"/>
    <col min="12201" max="12201" customWidth="1" width="9.140625"/>
    <col min="12202" max="12202" customWidth="1" width="9.140625"/>
    <col min="12203" max="12203" customWidth="1" width="9.140625"/>
    <col min="12204" max="12204" customWidth="1" width="9.140625"/>
    <col min="12205" max="12205" customWidth="1" width="9.140625"/>
    <col min="12206" max="12206" customWidth="1" width="9.140625"/>
    <col min="12207" max="12207" customWidth="1" width="9.140625"/>
    <col min="12208" max="12208" customWidth="1" width="9.140625"/>
    <col min="12209" max="12209" customWidth="1" width="9.140625"/>
    <col min="12210" max="12210" customWidth="1" width="9.140625"/>
    <col min="12211" max="12211" customWidth="1" width="9.140625"/>
    <col min="12212" max="12212" customWidth="1" width="9.140625"/>
    <col min="12213" max="12213" customWidth="1" width="9.140625"/>
    <col min="12214" max="12214" customWidth="1" width="9.140625"/>
    <col min="12215" max="12215" customWidth="1" width="9.140625"/>
    <col min="12216" max="12216" customWidth="1" width="9.140625"/>
    <col min="12217" max="12217" customWidth="1" width="9.140625"/>
    <col min="12218" max="12218" customWidth="1" width="9.140625"/>
    <col min="12219" max="12219" customWidth="1" width="9.140625"/>
    <col min="12220" max="12220" customWidth="1" width="9.140625"/>
    <col min="12221" max="12221" customWidth="1" width="9.140625"/>
    <col min="12222" max="12222" customWidth="1" width="9.140625"/>
    <col min="12223" max="12223" customWidth="1" width="9.140625"/>
    <col min="12224" max="12224" customWidth="1" width="9.140625"/>
    <col min="12225" max="12225" customWidth="1" width="9.140625"/>
    <col min="12226" max="12226" customWidth="1" width="9.140625"/>
    <col min="12227" max="12227" customWidth="1" width="9.140625"/>
    <col min="12228" max="12228" customWidth="1" width="9.140625"/>
    <col min="12229" max="12229" customWidth="1" width="9.140625"/>
    <col min="12230" max="12230" customWidth="1" width="9.140625"/>
    <col min="12231" max="12231" customWidth="1" width="9.140625"/>
    <col min="12232" max="12232" customWidth="1" width="9.140625"/>
    <col min="12233" max="12233" customWidth="1" width="9.140625"/>
    <col min="12234" max="12234" customWidth="1" width="9.140625"/>
    <col min="12235" max="12235" customWidth="1" width="9.140625"/>
    <col min="12236" max="12236" customWidth="1" width="9.140625"/>
    <col min="12237" max="12237" customWidth="1" width="9.140625"/>
    <col min="12238" max="12238" customWidth="1" width="9.140625"/>
    <col min="12239" max="12239" customWidth="1" width="9.140625"/>
    <col min="12240" max="12240" customWidth="1" width="9.140625"/>
    <col min="12241" max="12241" customWidth="1" width="9.140625"/>
    <col min="12242" max="12242" customWidth="1" width="9.140625"/>
    <col min="12243" max="12243" customWidth="1" width="9.140625"/>
    <col min="12244" max="12244" customWidth="1" width="9.140625"/>
    <col min="12245" max="12245" customWidth="1" width="9.140625"/>
    <col min="12246" max="12246" customWidth="1" width="9.140625"/>
    <col min="12247" max="12247" customWidth="1" width="9.140625"/>
    <col min="12248" max="12248" customWidth="1" width="9.140625"/>
    <col min="12249" max="12249" customWidth="1" width="9.140625"/>
    <col min="12250" max="12250" customWidth="1" width="9.140625"/>
    <col min="12251" max="12251" customWidth="1" width="9.140625"/>
    <col min="12252" max="12252" customWidth="1" width="9.140625"/>
    <col min="12253" max="12253" customWidth="1" width="9.140625"/>
    <col min="12254" max="12254" customWidth="1" width="9.140625"/>
    <col min="12255" max="12255" customWidth="1" width="9.140625"/>
    <col min="12256" max="12256" customWidth="1" width="9.140625"/>
    <col min="12257" max="12257" customWidth="1" width="9.140625"/>
    <col min="12258" max="12258" customWidth="1" width="9.140625"/>
    <col min="12259" max="12259" customWidth="1" width="9.140625"/>
    <col min="12260" max="12260" customWidth="1" width="9.140625"/>
    <col min="12261" max="12261" customWidth="1" width="9.140625"/>
    <col min="12262" max="12262" customWidth="1" width="9.140625"/>
    <col min="12263" max="12263" customWidth="1" width="9.140625"/>
    <col min="12264" max="12264" customWidth="1" width="9.140625"/>
    <col min="12265" max="12265" customWidth="1" width="9.140625"/>
    <col min="12266" max="12266" customWidth="1" width="9.140625"/>
    <col min="12267" max="12267" customWidth="1" width="9.140625"/>
    <col min="12268" max="12268" customWidth="1" width="9.140625"/>
    <col min="12269" max="12269" customWidth="1" width="9.140625"/>
    <col min="12270" max="12270" customWidth="1" width="9.140625"/>
    <col min="12271" max="12271" customWidth="1" width="9.140625"/>
    <col min="12272" max="12272" customWidth="1" width="9.140625"/>
    <col min="12273" max="12273" customWidth="1" width="9.140625"/>
    <col min="12274" max="12274" customWidth="1" width="9.140625"/>
    <col min="12275" max="12275" customWidth="1" width="9.140625"/>
    <col min="12276" max="12276" customWidth="1" width="9.140625"/>
    <col min="12277" max="12277" customWidth="1" width="9.140625"/>
    <col min="12278" max="12278" customWidth="1" width="9.140625"/>
    <col min="12279" max="12279" customWidth="1" width="9.140625"/>
    <col min="12280" max="12280" customWidth="1" width="9.140625"/>
    <col min="12281" max="12281" customWidth="1" width="9.140625"/>
    <col min="12282" max="12282" customWidth="1" width="9.140625"/>
    <col min="12283" max="12283" customWidth="1" width="9.140625"/>
    <col min="12284" max="12284" customWidth="1" width="9.140625"/>
    <col min="12285" max="12285" customWidth="1" width="9.140625"/>
    <col min="12286" max="12286" customWidth="1" width="9.140625"/>
    <col min="12287" max="12287" customWidth="1" width="9.140625"/>
    <col min="12288" max="12288" customWidth="1" width="9.140625"/>
    <col min="12289" max="12289" customWidth="1" width="9.140625"/>
    <col min="12290" max="12290" customWidth="1" width="9.140625"/>
    <col min="12291" max="12291" customWidth="1" width="9.140625"/>
    <col min="12292" max="12292" customWidth="1" width="9.140625"/>
    <col min="12293" max="12293" customWidth="1" width="9.140625"/>
    <col min="12294" max="12294" customWidth="1" width="9.140625"/>
    <col min="12295" max="12295" customWidth="1" width="9.140625"/>
    <col min="12296" max="12296" customWidth="1" width="9.140625"/>
    <col min="12297" max="12297" customWidth="1" width="9.140625"/>
    <col min="12298" max="12298" customWidth="1" width="9.140625"/>
    <col min="12299" max="12299" customWidth="1" width="9.140625"/>
    <col min="12300" max="12300" customWidth="1" width="9.140625"/>
    <col min="12301" max="12301" customWidth="1" width="9.140625"/>
    <col min="12302" max="12302" customWidth="1" width="9.140625"/>
    <col min="12303" max="12303" customWidth="1" width="9.140625"/>
    <col min="12304" max="12304" customWidth="1" width="9.140625"/>
    <col min="12305" max="12305" customWidth="1" width="9.140625"/>
    <col min="12306" max="12306" customWidth="1" width="9.140625"/>
    <col min="12307" max="12307" customWidth="1" width="9.140625"/>
    <col min="12308" max="12308" customWidth="1" width="9.140625"/>
    <col min="12309" max="12309" customWidth="1" width="9.140625"/>
    <col min="12310" max="12310" customWidth="1" width="9.140625"/>
    <col min="12311" max="12311" customWidth="1" width="9.140625"/>
    <col min="12312" max="12312" customWidth="1" width="9.140625"/>
    <col min="12313" max="12313" customWidth="1" width="9.140625"/>
    <col min="12314" max="12314" customWidth="1" width="9.140625"/>
    <col min="12315" max="12315" customWidth="1" width="9.140625"/>
    <col min="12316" max="12316" customWidth="1" width="9.140625"/>
    <col min="12317" max="12317" customWidth="1" width="9.140625"/>
    <col min="12318" max="12318" customWidth="1" width="9.140625"/>
    <col min="12319" max="12319" customWidth="1" width="9.140625"/>
    <col min="12320" max="12320" customWidth="1" width="9.140625"/>
    <col min="12321" max="12321" customWidth="1" width="9.140625"/>
    <col min="12322" max="12322" customWidth="1" width="9.140625"/>
    <col min="12323" max="12323" customWidth="1" width="9.140625"/>
    <col min="12324" max="12324" customWidth="1" width="9.140625"/>
    <col min="12325" max="12325" customWidth="1" width="9.140625"/>
    <col min="12326" max="12326" customWidth="1" width="9.140625"/>
    <col min="12327" max="12327" customWidth="1" width="9.140625"/>
    <col min="12328" max="12328" customWidth="1" width="9.140625"/>
    <col min="12329" max="12329" customWidth="1" width="9.140625"/>
    <col min="12330" max="12330" customWidth="1" width="9.140625"/>
    <col min="12331" max="12331" customWidth="1" width="9.140625"/>
    <col min="12332" max="12332" customWidth="1" width="9.140625"/>
    <col min="12333" max="12333" customWidth="1" width="9.140625"/>
    <col min="12334" max="12334" customWidth="1" width="9.140625"/>
    <col min="12335" max="12335" customWidth="1" width="9.140625"/>
    <col min="12336" max="12336" customWidth="1" width="9.140625"/>
    <col min="12337" max="12337" customWidth="1" width="9.140625"/>
    <col min="12338" max="12338" customWidth="1" width="9.140625"/>
    <col min="12339" max="12339" customWidth="1" width="9.140625"/>
    <col min="12340" max="12340" customWidth="1" width="9.140625"/>
    <col min="12341" max="12341" customWidth="1" width="9.140625"/>
    <col min="12342" max="12342" customWidth="1" width="9.140625"/>
    <col min="12343" max="12343" customWidth="1" width="9.140625"/>
    <col min="12344" max="12344" customWidth="1" width="9.140625"/>
    <col min="12345" max="12345" customWidth="1" width="9.140625"/>
    <col min="12346" max="12346" customWidth="1" width="9.140625"/>
    <col min="12347" max="12347" customWidth="1" width="9.140625"/>
    <col min="12348" max="12348" customWidth="1" width="9.140625"/>
    <col min="12349" max="12349" customWidth="1" width="9.140625"/>
    <col min="12350" max="12350" customWidth="1" width="9.140625"/>
    <col min="12351" max="12351" customWidth="1" width="9.140625"/>
    <col min="12352" max="12352" customWidth="1" width="9.140625"/>
    <col min="12353" max="12353" customWidth="1" width="9.140625"/>
    <col min="12354" max="12354" customWidth="1" width="9.140625"/>
    <col min="12355" max="12355" customWidth="1" width="9.140625"/>
    <col min="12356" max="12356" customWidth="1" width="9.140625"/>
    <col min="12357" max="12357" customWidth="1" width="9.140625"/>
    <col min="12358" max="12358" customWidth="1" width="9.140625"/>
    <col min="12359" max="12359" customWidth="1" width="9.140625"/>
    <col min="12360" max="12360" customWidth="1" width="9.140625"/>
    <col min="12361" max="12361" customWidth="1" width="9.140625"/>
    <col min="12362" max="12362" customWidth="1" width="9.140625"/>
    <col min="12363" max="12363" customWidth="1" width="9.140625"/>
    <col min="12364" max="12364" customWidth="1" width="9.140625"/>
    <col min="12365" max="12365" customWidth="1" width="9.140625"/>
    <col min="12366" max="12366" customWidth="1" width="9.140625"/>
    <col min="12367" max="12367" customWidth="1" width="9.140625"/>
    <col min="12368" max="12368" customWidth="1" width="9.140625"/>
    <col min="12369" max="12369" customWidth="1" width="9.140625"/>
    <col min="12370" max="12370" customWidth="1" width="9.140625"/>
    <col min="12371" max="12371" customWidth="1" width="9.140625"/>
    <col min="12372" max="12372" customWidth="1" width="9.140625"/>
    <col min="12373" max="12373" customWidth="1" width="9.140625"/>
    <col min="12374" max="12374" customWidth="1" width="9.140625"/>
    <col min="12375" max="12375" customWidth="1" width="9.140625"/>
    <col min="12376" max="12376" customWidth="1" width="9.140625"/>
    <col min="12377" max="12377" customWidth="1" width="9.140625"/>
    <col min="12378" max="12378" customWidth="1" width="9.140625"/>
    <col min="12379" max="12379" customWidth="1" width="9.140625"/>
    <col min="12380" max="12380" customWidth="1" width="9.140625"/>
    <col min="12381" max="12381" customWidth="1" width="9.140625"/>
    <col min="12382" max="12382" customWidth="1" width="9.140625"/>
    <col min="12383" max="12383" customWidth="1" width="9.140625"/>
    <col min="12384" max="12384" customWidth="1" width="9.140625"/>
    <col min="12385" max="12385" customWidth="1" width="9.140625"/>
    <col min="12386" max="12386" customWidth="1" width="9.140625"/>
    <col min="12387" max="12387" customWidth="1" width="9.140625"/>
    <col min="12388" max="12388" customWidth="1" width="9.140625"/>
    <col min="12389" max="12389" customWidth="1" width="9.140625"/>
    <col min="12390" max="12390" customWidth="1" width="9.140625"/>
    <col min="12391" max="12391" customWidth="1" width="9.140625"/>
    <col min="12392" max="12392" customWidth="1" width="9.140625"/>
    <col min="12393" max="12393" customWidth="1" width="9.140625"/>
    <col min="12394" max="12394" customWidth="1" width="9.140625"/>
    <col min="12395" max="12395" customWidth="1" width="9.140625"/>
    <col min="12396" max="12396" customWidth="1" width="9.140625"/>
    <col min="12397" max="12397" customWidth="1" width="9.140625"/>
    <col min="12398" max="12398" customWidth="1" width="9.140625"/>
    <col min="12399" max="12399" customWidth="1" width="9.140625"/>
    <col min="12400" max="12400" customWidth="1" width="9.140625"/>
    <col min="12401" max="12401" customWidth="1" width="9.140625"/>
    <col min="12402" max="12402" customWidth="1" width="9.140625"/>
    <col min="12403" max="12403" customWidth="1" width="9.140625"/>
    <col min="12404" max="12404" customWidth="1" width="9.140625"/>
    <col min="12405" max="12405" customWidth="1" width="9.140625"/>
    <col min="12406" max="12406" customWidth="1" width="9.140625"/>
    <col min="12407" max="12407" customWidth="1" width="9.140625"/>
    <col min="12408" max="12408" customWidth="1" width="9.140625"/>
    <col min="12409" max="12409" customWidth="1" width="9.140625"/>
    <col min="12410" max="12410" customWidth="1" width="9.140625"/>
    <col min="12411" max="12411" customWidth="1" width="9.140625"/>
    <col min="12412" max="12412" customWidth="1" width="9.140625"/>
    <col min="12413" max="12413" customWidth="1" width="9.140625"/>
    <col min="12414" max="12414" customWidth="1" width="9.140625"/>
    <col min="12415" max="12415" customWidth="1" width="9.140625"/>
    <col min="12416" max="12416" customWidth="1" width="9.140625"/>
    <col min="12417" max="12417" customWidth="1" width="9.140625"/>
    <col min="12418" max="12418" customWidth="1" width="9.140625"/>
    <col min="12419" max="12419" customWidth="1" width="9.140625"/>
    <col min="12420" max="12420" customWidth="1" width="9.140625"/>
    <col min="12421" max="12421" customWidth="1" width="9.140625"/>
    <col min="12422" max="12422" customWidth="1" width="9.140625"/>
    <col min="12423" max="12423" customWidth="1" width="9.140625"/>
    <col min="12424" max="12424" customWidth="1" width="9.140625"/>
    <col min="12425" max="12425" customWidth="1" width="9.140625"/>
    <col min="12426" max="12426" customWidth="1" width="9.140625"/>
    <col min="12427" max="12427" customWidth="1" width="9.140625"/>
    <col min="12428" max="12428" customWidth="1" width="9.140625"/>
    <col min="12429" max="12429" customWidth="1" width="9.140625"/>
    <col min="12430" max="12430" customWidth="1" width="9.140625"/>
    <col min="12431" max="12431" customWidth="1" width="9.140625"/>
    <col min="12432" max="12432" customWidth="1" width="9.140625"/>
    <col min="12433" max="12433" customWidth="1" width="9.140625"/>
    <col min="12434" max="12434" customWidth="1" width="9.140625"/>
    <col min="12435" max="12435" customWidth="1" width="9.140625"/>
    <col min="12436" max="12436" customWidth="1" width="9.140625"/>
    <col min="12437" max="12437" customWidth="1" width="9.140625"/>
    <col min="12438" max="12438" customWidth="1" width="9.140625"/>
    <col min="12439" max="12439" customWidth="1" width="9.140625"/>
    <col min="12440" max="12440" customWidth="1" width="9.140625"/>
    <col min="12441" max="12441" customWidth="1" width="9.140625"/>
    <col min="12442" max="12442" customWidth="1" width="9.140625"/>
    <col min="12443" max="12443" customWidth="1" width="9.140625"/>
    <col min="12444" max="12444" customWidth="1" width="9.140625"/>
    <col min="12445" max="12445" customWidth="1" width="9.140625"/>
    <col min="12446" max="12446" customWidth="1" width="9.140625"/>
    <col min="12447" max="12447" customWidth="1" width="9.140625"/>
    <col min="12448" max="12448" customWidth="1" width="9.140625"/>
    <col min="12449" max="12449" customWidth="1" width="9.140625"/>
    <col min="12450" max="12450" customWidth="1" width="9.140625"/>
    <col min="12451" max="12451" customWidth="1" width="9.140625"/>
    <col min="12452" max="12452" customWidth="1" width="9.140625"/>
    <col min="12453" max="12453" customWidth="1" width="9.140625"/>
    <col min="12454" max="12454" customWidth="1" width="9.140625"/>
    <col min="12455" max="12455" customWidth="1" width="9.140625"/>
    <col min="12456" max="12456" customWidth="1" width="9.140625"/>
    <col min="12457" max="12457" customWidth="1" width="9.140625"/>
    <col min="12458" max="12458" customWidth="1" width="9.140625"/>
    <col min="12459" max="12459" customWidth="1" width="9.140625"/>
    <col min="12460" max="12460" customWidth="1" width="9.140625"/>
    <col min="12461" max="12461" customWidth="1" width="9.140625"/>
    <col min="12462" max="12462" customWidth="1" width="9.140625"/>
    <col min="12463" max="12463" customWidth="1" width="9.140625"/>
    <col min="12464" max="12464" customWidth="1" width="9.140625"/>
    <col min="12465" max="12465" customWidth="1" width="9.140625"/>
    <col min="12466" max="12466" customWidth="1" width="9.140625"/>
    <col min="12467" max="12467" customWidth="1" width="9.140625"/>
    <col min="12468" max="12468" customWidth="1" width="9.140625"/>
    <col min="12469" max="12469" customWidth="1" width="9.140625"/>
    <col min="12470" max="12470" customWidth="1" width="9.140625"/>
    <col min="12471" max="12471" customWidth="1" width="9.140625"/>
    <col min="12472" max="12472" customWidth="1" width="9.140625"/>
    <col min="12473" max="12473" customWidth="1" width="9.140625"/>
    <col min="12474" max="12474" customWidth="1" width="9.140625"/>
    <col min="12475" max="12475" customWidth="1" width="9.140625"/>
    <col min="12476" max="12476" customWidth="1" width="9.140625"/>
    <col min="12477" max="12477" customWidth="1" width="9.140625"/>
    <col min="12478" max="12478" customWidth="1" width="9.140625"/>
    <col min="12479" max="12479" customWidth="1" width="9.140625"/>
    <col min="12480" max="12480" customWidth="1" width="9.140625"/>
    <col min="12481" max="12481" customWidth="1" width="9.140625"/>
    <col min="12482" max="12482" customWidth="1" width="9.140625"/>
    <col min="12483" max="12483" customWidth="1" width="9.140625"/>
    <col min="12484" max="12484" customWidth="1" width="9.140625"/>
    <col min="12485" max="12485" customWidth="1" width="9.140625"/>
    <col min="12486" max="12486" customWidth="1" width="9.140625"/>
    <col min="12487" max="12487" customWidth="1" width="9.140625"/>
    <col min="12488" max="12488" customWidth="1" width="9.140625"/>
    <col min="12489" max="12489" customWidth="1" width="9.140625"/>
    <col min="12490" max="12490" customWidth="1" width="9.140625"/>
    <col min="12491" max="12491" customWidth="1" width="9.140625"/>
    <col min="12492" max="12492" customWidth="1" width="9.140625"/>
    <col min="12493" max="12493" customWidth="1" width="9.140625"/>
    <col min="12494" max="12494" customWidth="1" width="9.140625"/>
    <col min="12495" max="12495" customWidth="1" width="9.140625"/>
    <col min="12496" max="12496" customWidth="1" width="9.140625"/>
    <col min="12497" max="12497" customWidth="1" width="9.140625"/>
    <col min="12498" max="12498" customWidth="1" width="9.140625"/>
    <col min="12499" max="12499" customWidth="1" width="9.140625"/>
    <col min="12500" max="12500" customWidth="1" width="9.140625"/>
    <col min="12501" max="12501" customWidth="1" width="9.140625"/>
    <col min="12502" max="12502" customWidth="1" width="9.140625"/>
    <col min="12503" max="12503" customWidth="1" width="9.140625"/>
    <col min="12504" max="12504" customWidth="1" width="9.140625"/>
    <col min="12505" max="12505" customWidth="1" width="9.140625"/>
    <col min="12506" max="12506" customWidth="1" width="9.140625"/>
    <col min="12507" max="12507" customWidth="1" width="9.140625"/>
    <col min="12508" max="12508" customWidth="1" width="9.140625"/>
    <col min="12509" max="12509" customWidth="1" width="9.140625"/>
    <col min="12510" max="12510" customWidth="1" width="9.140625"/>
    <col min="12511" max="12511" customWidth="1" width="9.140625"/>
    <col min="12512" max="12512" customWidth="1" width="9.140625"/>
    <col min="12513" max="12513" customWidth="1" width="9.140625"/>
    <col min="12514" max="12514" customWidth="1" width="9.140625"/>
    <col min="12515" max="12515" customWidth="1" width="9.140625"/>
    <col min="12516" max="12516" customWidth="1" width="9.140625"/>
    <col min="12517" max="12517" customWidth="1" width="9.140625"/>
    <col min="12518" max="12518" customWidth="1" width="9.140625"/>
    <col min="12519" max="12519" customWidth="1" width="9.140625"/>
    <col min="12520" max="12520" customWidth="1" width="9.140625"/>
    <col min="12521" max="12521" customWidth="1" width="9.140625"/>
    <col min="12522" max="12522" customWidth="1" width="9.140625"/>
    <col min="12523" max="12523" customWidth="1" width="9.140625"/>
    <col min="12524" max="12524" customWidth="1" width="9.140625"/>
    <col min="12525" max="12525" customWidth="1" width="9.140625"/>
    <col min="12526" max="12526" customWidth="1" width="9.140625"/>
    <col min="12527" max="12527" customWidth="1" width="9.140625"/>
    <col min="12528" max="12528" customWidth="1" width="9.140625"/>
    <col min="12529" max="12529" customWidth="1" width="9.140625"/>
    <col min="12530" max="12530" customWidth="1" width="9.140625"/>
    <col min="12531" max="12531" customWidth="1" width="9.140625"/>
    <col min="12532" max="12532" customWidth="1" width="9.140625"/>
    <col min="12533" max="12533" customWidth="1" width="9.140625"/>
    <col min="12534" max="12534" customWidth="1" width="9.140625"/>
    <col min="12535" max="12535" customWidth="1" width="9.140625"/>
    <col min="12536" max="12536" customWidth="1" width="9.140625"/>
    <col min="12537" max="12537" customWidth="1" width="9.140625"/>
    <col min="12538" max="12538" customWidth="1" width="9.140625"/>
    <col min="12539" max="12539" customWidth="1" width="9.140625"/>
    <col min="12540" max="12540" customWidth="1" width="9.140625"/>
    <col min="12541" max="12541" customWidth="1" width="9.140625"/>
    <col min="12542" max="12542" customWidth="1" width="9.140625"/>
    <col min="12543" max="12543" customWidth="1" width="9.140625"/>
    <col min="12544" max="12544" customWidth="1" width="9.140625"/>
    <col min="12545" max="12545" customWidth="1" width="9.140625"/>
    <col min="12546" max="12546" customWidth="1" width="9.140625"/>
    <col min="12547" max="12547" customWidth="1" width="9.140625"/>
    <col min="12548" max="12548" customWidth="1" width="9.140625"/>
    <col min="12549" max="12549" customWidth="1" width="9.140625"/>
    <col min="12550" max="12550" customWidth="1" width="9.140625"/>
    <col min="12551" max="12551" customWidth="1" width="9.140625"/>
    <col min="12552" max="12552" customWidth="1" width="9.140625"/>
    <col min="12553" max="12553" customWidth="1" width="9.140625"/>
    <col min="12554" max="12554" customWidth="1" width="9.140625"/>
    <col min="12555" max="12555" customWidth="1" width="9.140625"/>
    <col min="12556" max="12556" customWidth="1" width="9.140625"/>
    <col min="12557" max="12557" customWidth="1" width="9.140625"/>
    <col min="12558" max="12558" customWidth="1" width="9.140625"/>
    <col min="12559" max="12559" customWidth="1" width="9.140625"/>
    <col min="12560" max="12560" customWidth="1" width="9.140625"/>
    <col min="12561" max="12561" customWidth="1" width="9.140625"/>
    <col min="12562" max="12562" customWidth="1" width="9.140625"/>
    <col min="12563" max="12563" customWidth="1" width="9.140625"/>
    <col min="12564" max="12564" customWidth="1" width="9.140625"/>
    <col min="12565" max="12565" customWidth="1" width="9.140625"/>
    <col min="12566" max="12566" customWidth="1" width="9.140625"/>
    <col min="12567" max="12567" customWidth="1" width="9.140625"/>
    <col min="12568" max="12568" customWidth="1" width="9.140625"/>
    <col min="12569" max="12569" customWidth="1" width="9.140625"/>
    <col min="12570" max="12570" customWidth="1" width="9.140625"/>
    <col min="12571" max="12571" customWidth="1" width="9.140625"/>
    <col min="12572" max="12572" customWidth="1" width="9.140625"/>
    <col min="12573" max="12573" customWidth="1" width="9.140625"/>
    <col min="12574" max="12574" customWidth="1" width="9.140625"/>
    <col min="12575" max="12575" customWidth="1" width="9.140625"/>
    <col min="12576" max="12576" customWidth="1" width="9.140625"/>
    <col min="12577" max="12577" customWidth="1" width="9.140625"/>
    <col min="12578" max="12578" customWidth="1" width="9.140625"/>
    <col min="12579" max="12579" customWidth="1" width="9.140625"/>
    <col min="12580" max="12580" customWidth="1" width="9.140625"/>
    <col min="12581" max="12581" customWidth="1" width="9.140625"/>
    <col min="12582" max="12582" customWidth="1" width="9.140625"/>
    <col min="12583" max="12583" customWidth="1" width="9.140625"/>
    <col min="12584" max="12584" customWidth="1" width="9.140625"/>
    <col min="12585" max="12585" customWidth="1" width="9.140625"/>
    <col min="12586" max="12586" customWidth="1" width="9.140625"/>
    <col min="12587" max="12587" customWidth="1" width="9.140625"/>
    <col min="12588" max="12588" customWidth="1" width="9.140625"/>
    <col min="12589" max="12589" customWidth="1" width="9.140625"/>
    <col min="12590" max="12590" customWidth="1" width="9.140625"/>
    <col min="12591" max="12591" customWidth="1" width="9.140625"/>
    <col min="12592" max="12592" customWidth="1" width="9.140625"/>
    <col min="12593" max="12593" customWidth="1" width="9.140625"/>
    <col min="12594" max="12594" customWidth="1" width="9.140625"/>
    <col min="12595" max="12595" customWidth="1" width="9.140625"/>
    <col min="12596" max="12596" customWidth="1" width="9.140625"/>
    <col min="12597" max="12597" customWidth="1" width="9.140625"/>
    <col min="12598" max="12598" customWidth="1" width="9.140625"/>
    <col min="12599" max="12599" customWidth="1" width="9.140625"/>
    <col min="12600" max="12600" customWidth="1" width="9.140625"/>
    <col min="12601" max="12601" customWidth="1" width="9.140625"/>
    <col min="12602" max="12602" customWidth="1" width="9.140625"/>
    <col min="12603" max="12603" customWidth="1" width="9.140625"/>
    <col min="12604" max="12604" customWidth="1" width="9.140625"/>
    <col min="12605" max="12605" customWidth="1" width="9.140625"/>
    <col min="12606" max="12606" customWidth="1" width="9.140625"/>
    <col min="12607" max="12607" customWidth="1" width="9.140625"/>
    <col min="12608" max="12608" customWidth="1" width="9.140625"/>
    <col min="12609" max="12609" customWidth="1" width="9.140625"/>
    <col min="12610" max="12610" customWidth="1" width="9.140625"/>
    <col min="12611" max="12611" customWidth="1" width="9.140625"/>
    <col min="12612" max="12612" customWidth="1" width="9.140625"/>
    <col min="12613" max="12613" customWidth="1" width="9.140625"/>
    <col min="12614" max="12614" customWidth="1" width="9.140625"/>
    <col min="12615" max="12615" customWidth="1" width="9.140625"/>
    <col min="12616" max="12616" customWidth="1" width="9.140625"/>
    <col min="12617" max="12617" customWidth="1" width="9.140625"/>
    <col min="12618" max="12618" customWidth="1" width="9.140625"/>
    <col min="12619" max="12619" customWidth="1" width="9.140625"/>
    <col min="12620" max="12620" customWidth="1" width="9.140625"/>
    <col min="12621" max="12621" customWidth="1" width="9.140625"/>
    <col min="12622" max="12622" customWidth="1" width="9.140625"/>
    <col min="12623" max="12623" customWidth="1" width="9.140625"/>
    <col min="12624" max="12624" customWidth="1" width="9.140625"/>
    <col min="12625" max="12625" customWidth="1" width="9.140625"/>
    <col min="12626" max="12626" customWidth="1" width="9.140625"/>
    <col min="12627" max="12627" customWidth="1" width="9.140625"/>
    <col min="12628" max="12628" customWidth="1" width="9.140625"/>
    <col min="12629" max="12629" customWidth="1" width="9.140625"/>
    <col min="12630" max="12630" customWidth="1" width="9.140625"/>
    <col min="12631" max="12631" customWidth="1" width="9.140625"/>
    <col min="12632" max="12632" customWidth="1" width="9.140625"/>
    <col min="12633" max="12633" customWidth="1" width="9.140625"/>
    <col min="12634" max="12634" customWidth="1" width="9.140625"/>
    <col min="12635" max="12635" customWidth="1" width="9.140625"/>
    <col min="12636" max="12636" customWidth="1" width="9.140625"/>
    <col min="12637" max="12637" customWidth="1" width="9.140625"/>
    <col min="12638" max="12638" customWidth="1" width="9.140625"/>
    <col min="12639" max="12639" customWidth="1" width="9.140625"/>
    <col min="12640" max="12640" customWidth="1" width="9.140625"/>
    <col min="12641" max="12641" customWidth="1" width="9.140625"/>
    <col min="12642" max="12642" customWidth="1" width="9.140625"/>
    <col min="12643" max="12643" customWidth="1" width="9.140625"/>
    <col min="12644" max="12644" customWidth="1" width="9.140625"/>
    <col min="12645" max="12645" customWidth="1" width="9.140625"/>
    <col min="12646" max="12646" customWidth="1" width="9.140625"/>
    <col min="12647" max="12647" customWidth="1" width="9.140625"/>
    <col min="12648" max="12648" customWidth="1" width="9.140625"/>
    <col min="12649" max="12649" customWidth="1" width="9.140625"/>
    <col min="12650" max="12650" customWidth="1" width="9.140625"/>
    <col min="12651" max="12651" customWidth="1" width="9.140625"/>
    <col min="12652" max="12652" customWidth="1" width="9.140625"/>
    <col min="12653" max="12653" customWidth="1" width="9.140625"/>
    <col min="12654" max="12654" customWidth="1" width="9.140625"/>
    <col min="12655" max="12655" customWidth="1" width="9.140625"/>
    <col min="12656" max="12656" customWidth="1" width="9.140625"/>
    <col min="12657" max="12657" customWidth="1" width="9.140625"/>
    <col min="12658" max="12658" customWidth="1" width="9.140625"/>
    <col min="12659" max="12659" customWidth="1" width="9.140625"/>
    <col min="12660" max="12660" customWidth="1" width="9.140625"/>
    <col min="12661" max="12661" customWidth="1" width="9.140625"/>
    <col min="12662" max="12662" customWidth="1" width="9.140625"/>
    <col min="12663" max="12663" customWidth="1" width="9.140625"/>
    <col min="12664" max="12664" customWidth="1" width="9.140625"/>
    <col min="12665" max="12665" customWidth="1" width="9.140625"/>
    <col min="12666" max="12666" customWidth="1" width="9.140625"/>
    <col min="12667" max="12667" customWidth="1" width="9.140625"/>
    <col min="12668" max="12668" customWidth="1" width="9.140625"/>
    <col min="12669" max="12669" customWidth="1" width="9.140625"/>
    <col min="12670" max="12670" customWidth="1" width="9.140625"/>
    <col min="12671" max="12671" customWidth="1" width="9.140625"/>
    <col min="12672" max="12672" customWidth="1" width="9.140625"/>
    <col min="12673" max="12673" customWidth="1" width="9.140625"/>
    <col min="12674" max="12674" customWidth="1" width="9.140625"/>
    <col min="12675" max="12675" customWidth="1" width="9.140625"/>
    <col min="12676" max="12676" customWidth="1" width="9.140625"/>
    <col min="12677" max="12677" customWidth="1" width="9.140625"/>
    <col min="12678" max="12678" customWidth="1" width="9.140625"/>
    <col min="12679" max="12679" customWidth="1" width="9.140625"/>
    <col min="12680" max="12680" customWidth="1" width="9.140625"/>
    <col min="12681" max="12681" customWidth="1" width="9.140625"/>
    <col min="12682" max="12682" customWidth="1" width="9.140625"/>
    <col min="12683" max="12683" customWidth="1" width="9.140625"/>
    <col min="12684" max="12684" customWidth="1" width="9.140625"/>
    <col min="12685" max="12685" customWidth="1" width="9.140625"/>
    <col min="12686" max="12686" customWidth="1" width="9.140625"/>
    <col min="12687" max="12687" customWidth="1" width="9.140625"/>
    <col min="12688" max="12688" customWidth="1" width="9.140625"/>
    <col min="12689" max="12689" customWidth="1" width="9.140625"/>
    <col min="12690" max="12690" customWidth="1" width="9.140625"/>
    <col min="12691" max="12691" customWidth="1" width="9.140625"/>
    <col min="12692" max="12692" customWidth="1" width="9.140625"/>
    <col min="12693" max="12693" customWidth="1" width="9.140625"/>
    <col min="12694" max="12694" customWidth="1" width="9.140625"/>
    <col min="12695" max="12695" customWidth="1" width="9.140625"/>
    <col min="12696" max="12696" customWidth="1" width="9.140625"/>
    <col min="12697" max="12697" customWidth="1" width="9.140625"/>
    <col min="12698" max="12698" customWidth="1" width="9.140625"/>
    <col min="12699" max="12699" customWidth="1" width="9.140625"/>
    <col min="12700" max="12700" customWidth="1" width="9.140625"/>
    <col min="12701" max="12701" customWidth="1" width="9.140625"/>
    <col min="12702" max="12702" customWidth="1" width="9.140625"/>
    <col min="12703" max="12703" customWidth="1" width="9.140625"/>
    <col min="12704" max="12704" customWidth="1" width="9.140625"/>
    <col min="12705" max="12705" customWidth="1" width="9.140625"/>
    <col min="12706" max="12706" customWidth="1" width="9.140625"/>
    <col min="12707" max="12707" customWidth="1" width="9.140625"/>
    <col min="12708" max="12708" customWidth="1" width="9.140625"/>
    <col min="12709" max="12709" customWidth="1" width="9.140625"/>
    <col min="12710" max="12710" customWidth="1" width="9.140625"/>
    <col min="12711" max="12711" customWidth="1" width="9.140625"/>
    <col min="12712" max="12712" customWidth="1" width="9.140625"/>
    <col min="12713" max="12713" customWidth="1" width="9.140625"/>
    <col min="12714" max="12714" customWidth="1" width="9.140625"/>
    <col min="12715" max="12715" customWidth="1" width="9.140625"/>
    <col min="12716" max="12716" customWidth="1" width="9.140625"/>
    <col min="12717" max="12717" customWidth="1" width="9.140625"/>
    <col min="12718" max="12718" customWidth="1" width="9.140625"/>
    <col min="12719" max="12719" customWidth="1" width="9.140625"/>
    <col min="12720" max="12720" customWidth="1" width="9.140625"/>
    <col min="12721" max="12721" customWidth="1" width="9.140625"/>
    <col min="12722" max="12722" customWidth="1" width="9.140625"/>
    <col min="12723" max="12723" customWidth="1" width="9.140625"/>
    <col min="12724" max="12724" customWidth="1" width="9.140625"/>
    <col min="12725" max="12725" customWidth="1" width="9.140625"/>
    <col min="12726" max="12726" customWidth="1" width="9.140625"/>
    <col min="12727" max="12727" customWidth="1" width="9.140625"/>
    <col min="12728" max="12728" customWidth="1" width="9.140625"/>
    <col min="12729" max="12729" customWidth="1" width="9.140625"/>
    <col min="12730" max="12730" customWidth="1" width="9.140625"/>
    <col min="12731" max="12731" customWidth="1" width="9.140625"/>
    <col min="12732" max="12732" customWidth="1" width="9.140625"/>
    <col min="12733" max="12733" customWidth="1" width="9.140625"/>
    <col min="12734" max="12734" customWidth="1" width="9.140625"/>
    <col min="12735" max="12735" customWidth="1" width="9.140625"/>
    <col min="12736" max="12736" customWidth="1" width="9.140625"/>
    <col min="12737" max="12737" customWidth="1" width="9.140625"/>
    <col min="12738" max="12738" customWidth="1" width="9.140625"/>
    <col min="12739" max="12739" customWidth="1" width="9.140625"/>
    <col min="12740" max="12740" customWidth="1" width="9.140625"/>
    <col min="12741" max="12741" customWidth="1" width="9.140625"/>
    <col min="12742" max="12742" customWidth="1" width="9.140625"/>
    <col min="12743" max="12743" customWidth="1" width="9.140625"/>
    <col min="12744" max="12744" customWidth="1" width="9.140625"/>
    <col min="12745" max="12745" customWidth="1" width="9.140625"/>
    <col min="12746" max="12746" customWidth="1" width="9.140625"/>
    <col min="12747" max="12747" customWidth="1" width="9.140625"/>
    <col min="12748" max="12748" customWidth="1" width="9.140625"/>
    <col min="12749" max="12749" customWidth="1" width="9.140625"/>
    <col min="12750" max="12750" customWidth="1" width="9.140625"/>
    <col min="12751" max="12751" customWidth="1" width="9.140625"/>
    <col min="12752" max="12752" customWidth="1" width="9.140625"/>
    <col min="12753" max="12753" customWidth="1" width="9.140625"/>
    <col min="12754" max="12754" customWidth="1" width="9.140625"/>
    <col min="12755" max="12755" customWidth="1" width="9.140625"/>
    <col min="12756" max="12756" customWidth="1" width="9.140625"/>
    <col min="12757" max="12757" customWidth="1" width="9.140625"/>
    <col min="12758" max="12758" customWidth="1" width="9.140625"/>
    <col min="12759" max="12759" customWidth="1" width="9.140625"/>
    <col min="12760" max="12760" customWidth="1" width="9.140625"/>
    <col min="12761" max="12761" customWidth="1" width="9.140625"/>
    <col min="12762" max="12762" customWidth="1" width="9.140625"/>
    <col min="12763" max="12763" customWidth="1" width="9.140625"/>
    <col min="12764" max="12764" customWidth="1" width="9.140625"/>
    <col min="12765" max="12765" customWidth="1" width="9.140625"/>
    <col min="12766" max="12766" customWidth="1" width="9.140625"/>
    <col min="12767" max="12767" customWidth="1" width="9.140625"/>
    <col min="12768" max="12768" customWidth="1" width="9.140625"/>
    <col min="12769" max="12769" customWidth="1" width="9.140625"/>
    <col min="12770" max="12770" customWidth="1" width="9.140625"/>
    <col min="12771" max="12771" customWidth="1" width="9.140625"/>
    <col min="12772" max="12772" customWidth="1" width="9.140625"/>
    <col min="12773" max="12773" customWidth="1" width="9.140625"/>
    <col min="12774" max="12774" customWidth="1" width="9.140625"/>
    <col min="12775" max="12775" customWidth="1" width="9.140625"/>
    <col min="12776" max="12776" customWidth="1" width="9.140625"/>
    <col min="12777" max="12777" customWidth="1" width="9.140625"/>
    <col min="12778" max="12778" customWidth="1" width="9.140625"/>
    <col min="12779" max="12779" customWidth="1" width="9.140625"/>
    <col min="12780" max="12780" customWidth="1" width="9.140625"/>
    <col min="12781" max="12781" customWidth="1" width="9.140625"/>
    <col min="12782" max="12782" customWidth="1" width="9.140625"/>
    <col min="12783" max="12783" customWidth="1" width="9.140625"/>
    <col min="12784" max="12784" customWidth="1" width="9.140625"/>
    <col min="12785" max="12785" customWidth="1" width="9.140625"/>
    <col min="12786" max="12786" customWidth="1" width="9.140625"/>
    <col min="12787" max="12787" customWidth="1" width="9.140625"/>
    <col min="12788" max="12788" customWidth="1" width="9.140625"/>
    <col min="12789" max="12789" customWidth="1" width="9.140625"/>
    <col min="12790" max="12790" customWidth="1" width="9.140625"/>
    <col min="12791" max="12791" customWidth="1" width="9.140625"/>
    <col min="12792" max="12792" customWidth="1" width="9.140625"/>
    <col min="12793" max="12793" customWidth="1" width="9.140625"/>
    <col min="12794" max="12794" customWidth="1" width="9.140625"/>
    <col min="12795" max="12795" customWidth="1" width="9.140625"/>
    <col min="12796" max="12796" customWidth="1" width="9.140625"/>
    <col min="12797" max="12797" customWidth="1" width="9.140625"/>
    <col min="12798" max="12798" customWidth="1" width="9.140625"/>
    <col min="12799" max="12799" customWidth="1" width="9.140625"/>
    <col min="12800" max="12800" customWidth="1" width="9.140625"/>
    <col min="12801" max="12801" customWidth="1" width="9.140625"/>
    <col min="12802" max="12802" customWidth="1" width="9.140625"/>
    <col min="12803" max="12803" customWidth="1" width="9.140625"/>
    <col min="12804" max="12804" customWidth="1" width="9.140625"/>
    <col min="12805" max="12805" customWidth="1" width="9.140625"/>
    <col min="12806" max="12806" customWidth="1" width="9.140625"/>
    <col min="12807" max="12807" customWidth="1" width="9.140625"/>
    <col min="12808" max="12808" customWidth="1" width="9.140625"/>
    <col min="12809" max="12809" customWidth="1" width="9.140625"/>
    <col min="12810" max="12810" customWidth="1" width="9.140625"/>
    <col min="12811" max="12811" customWidth="1" width="9.140625"/>
    <col min="12812" max="12812" customWidth="1" width="9.140625"/>
    <col min="12813" max="12813" customWidth="1" width="9.140625"/>
    <col min="12814" max="12814" customWidth="1" width="9.140625"/>
    <col min="12815" max="12815" customWidth="1" width="9.140625"/>
    <col min="12816" max="12816" customWidth="1" width="9.140625"/>
    <col min="12817" max="12817" customWidth="1" width="9.140625"/>
    <col min="12818" max="12818" customWidth="1" width="9.140625"/>
    <col min="12819" max="12819" customWidth="1" width="9.140625"/>
    <col min="12820" max="12820" customWidth="1" width="9.140625"/>
    <col min="12821" max="12821" customWidth="1" width="9.140625"/>
    <col min="12822" max="12822" customWidth="1" width="9.140625"/>
    <col min="12823" max="12823" customWidth="1" width="9.140625"/>
    <col min="12824" max="12824" customWidth="1" width="9.140625"/>
    <col min="12825" max="12825" customWidth="1" width="9.140625"/>
    <col min="12826" max="12826" customWidth="1" width="9.140625"/>
    <col min="12827" max="12827" customWidth="1" width="9.140625"/>
    <col min="12828" max="12828" customWidth="1" width="9.140625"/>
    <col min="12829" max="12829" customWidth="1" width="9.140625"/>
    <col min="12830" max="12830" customWidth="1" width="9.140625"/>
    <col min="12831" max="12831" customWidth="1" width="9.140625"/>
    <col min="12832" max="12832" customWidth="1" width="9.140625"/>
    <col min="12833" max="12833" customWidth="1" width="9.140625"/>
    <col min="12834" max="12834" customWidth="1" width="9.140625"/>
    <col min="12835" max="12835" customWidth="1" width="9.140625"/>
    <col min="12836" max="12836" customWidth="1" width="9.140625"/>
    <col min="12837" max="12837" customWidth="1" width="9.140625"/>
    <col min="12838" max="12838" customWidth="1" width="9.140625"/>
    <col min="12839" max="12839" customWidth="1" width="9.140625"/>
    <col min="12840" max="12840" customWidth="1" width="9.140625"/>
    <col min="12841" max="12841" customWidth="1" width="9.140625"/>
    <col min="12842" max="12842" customWidth="1" width="9.140625"/>
    <col min="12843" max="12843" customWidth="1" width="9.140625"/>
    <col min="12844" max="12844" customWidth="1" width="9.140625"/>
    <col min="12845" max="12845" customWidth="1" width="9.140625"/>
    <col min="12846" max="12846" customWidth="1" width="9.140625"/>
    <col min="12847" max="12847" customWidth="1" width="9.140625"/>
    <col min="12848" max="12848" customWidth="1" width="9.140625"/>
    <col min="12849" max="12849" customWidth="1" width="9.140625"/>
    <col min="12850" max="12850" customWidth="1" width="9.140625"/>
    <col min="12851" max="12851" customWidth="1" width="9.140625"/>
    <col min="12852" max="12852" customWidth="1" width="9.140625"/>
    <col min="12853" max="12853" customWidth="1" width="9.140625"/>
    <col min="12854" max="12854" customWidth="1" width="9.140625"/>
    <col min="12855" max="12855" customWidth="1" width="9.140625"/>
    <col min="12856" max="12856" customWidth="1" width="9.140625"/>
    <col min="12857" max="12857" customWidth="1" width="9.140625"/>
    <col min="12858" max="12858" customWidth="1" width="9.140625"/>
    <col min="12859" max="12859" customWidth="1" width="9.140625"/>
    <col min="12860" max="12860" customWidth="1" width="9.140625"/>
    <col min="12861" max="12861" customWidth="1" width="9.140625"/>
    <col min="12862" max="12862" customWidth="1" width="9.140625"/>
    <col min="12863" max="12863" customWidth="1" width="9.140625"/>
    <col min="12864" max="12864" customWidth="1" width="9.140625"/>
    <col min="12865" max="12865" customWidth="1" width="9.140625"/>
    <col min="12866" max="12866" customWidth="1" width="9.140625"/>
    <col min="12867" max="12867" customWidth="1" width="9.140625"/>
    <col min="12868" max="12868" customWidth="1" width="9.140625"/>
    <col min="12869" max="12869" customWidth="1" width="9.140625"/>
    <col min="12870" max="12870" customWidth="1" width="9.140625"/>
    <col min="12871" max="12871" customWidth="1" width="9.140625"/>
    <col min="12872" max="12872" customWidth="1" width="9.140625"/>
    <col min="12873" max="12873" customWidth="1" width="9.140625"/>
    <col min="12874" max="12874" customWidth="1" width="9.140625"/>
    <col min="12875" max="12875" customWidth="1" width="9.140625"/>
    <col min="12876" max="12876" customWidth="1" width="9.140625"/>
    <col min="12877" max="12877" customWidth="1" width="9.140625"/>
    <col min="12878" max="12878" customWidth="1" width="9.140625"/>
    <col min="12879" max="12879" customWidth="1" width="9.140625"/>
    <col min="12880" max="12880" customWidth="1" width="9.140625"/>
    <col min="12881" max="12881" customWidth="1" width="9.140625"/>
    <col min="12882" max="12882" customWidth="1" width="9.140625"/>
    <col min="12883" max="12883" customWidth="1" width="9.140625"/>
    <col min="12884" max="12884" customWidth="1" width="9.140625"/>
    <col min="12885" max="12885" customWidth="1" width="9.140625"/>
    <col min="12886" max="12886" customWidth="1" width="9.140625"/>
    <col min="12887" max="12887" customWidth="1" width="9.140625"/>
    <col min="12888" max="12888" customWidth="1" width="9.140625"/>
    <col min="12889" max="12889" customWidth="1" width="9.140625"/>
    <col min="12890" max="12890" customWidth="1" width="9.140625"/>
    <col min="12891" max="12891" customWidth="1" width="9.140625"/>
    <col min="12892" max="12892" customWidth="1" width="9.140625"/>
    <col min="12893" max="12893" customWidth="1" width="9.140625"/>
    <col min="12894" max="12894" customWidth="1" width="9.140625"/>
    <col min="12895" max="12895" customWidth="1" width="9.140625"/>
    <col min="12896" max="12896" customWidth="1" width="9.140625"/>
    <col min="12897" max="12897" customWidth="1" width="9.140625"/>
    <col min="12898" max="12898" customWidth="1" width="9.140625"/>
    <col min="12899" max="12899" customWidth="1" width="9.140625"/>
    <col min="12900" max="12900" customWidth="1" width="9.140625"/>
    <col min="12901" max="12901" customWidth="1" width="9.140625"/>
    <col min="12902" max="12902" customWidth="1" width="9.140625"/>
    <col min="12903" max="12903" customWidth="1" width="9.140625"/>
    <col min="12904" max="12904" customWidth="1" width="9.140625"/>
    <col min="12905" max="12905" customWidth="1" width="9.140625"/>
    <col min="12906" max="12906" customWidth="1" width="9.140625"/>
    <col min="12907" max="12907" customWidth="1" width="9.140625"/>
    <col min="12908" max="12908" customWidth="1" width="9.140625"/>
    <col min="12909" max="12909" customWidth="1" width="9.140625"/>
    <col min="12910" max="12910" customWidth="1" width="9.140625"/>
    <col min="12911" max="12911" customWidth="1" width="9.140625"/>
    <col min="12912" max="12912" customWidth="1" width="9.140625"/>
    <col min="12913" max="12913" customWidth="1" width="9.140625"/>
    <col min="12914" max="12914" customWidth="1" width="9.140625"/>
    <col min="12915" max="12915" customWidth="1" width="9.140625"/>
    <col min="12916" max="12916" customWidth="1" width="9.140625"/>
    <col min="12917" max="12917" customWidth="1" width="9.140625"/>
    <col min="12918" max="12918" customWidth="1" width="9.140625"/>
    <col min="12919" max="12919" customWidth="1" width="9.140625"/>
    <col min="12920" max="12920" customWidth="1" width="9.140625"/>
    <col min="12921" max="12921" customWidth="1" width="9.140625"/>
    <col min="12922" max="12922" customWidth="1" width="9.140625"/>
    <col min="12923" max="12923" customWidth="1" width="9.140625"/>
    <col min="12924" max="12924" customWidth="1" width="9.140625"/>
    <col min="12925" max="12925" customWidth="1" width="9.140625"/>
    <col min="12926" max="12926" customWidth="1" width="9.140625"/>
    <col min="12927" max="12927" customWidth="1" width="9.140625"/>
    <col min="12928" max="12928" customWidth="1" width="9.140625"/>
    <col min="12929" max="12929" customWidth="1" width="9.140625"/>
    <col min="12930" max="12930" customWidth="1" width="9.140625"/>
    <col min="12931" max="12931" customWidth="1" width="9.140625"/>
    <col min="12932" max="12932" customWidth="1" width="9.140625"/>
    <col min="12933" max="12933" customWidth="1" width="9.140625"/>
    <col min="12934" max="12934" customWidth="1" width="9.140625"/>
    <col min="12935" max="12935" customWidth="1" width="9.140625"/>
    <col min="12936" max="12936" customWidth="1" width="9.140625"/>
    <col min="12937" max="12937" customWidth="1" width="9.140625"/>
    <col min="12938" max="12938" customWidth="1" width="9.140625"/>
    <col min="12939" max="12939" customWidth="1" width="9.140625"/>
    <col min="12940" max="12940" customWidth="1" width="9.140625"/>
    <col min="12941" max="12941" customWidth="1" width="9.140625"/>
    <col min="12942" max="12942" customWidth="1" width="9.140625"/>
    <col min="12943" max="12943" customWidth="1" width="9.140625"/>
    <col min="12944" max="12944" customWidth="1" width="9.140625"/>
    <col min="12945" max="12945" customWidth="1" width="9.140625"/>
    <col min="12946" max="12946" customWidth="1" width="9.140625"/>
    <col min="12947" max="12947" customWidth="1" width="9.140625"/>
    <col min="12948" max="12948" customWidth="1" width="9.140625"/>
    <col min="12949" max="12949" customWidth="1" width="9.140625"/>
    <col min="12950" max="12950" customWidth="1" width="9.140625"/>
    <col min="12951" max="12951" customWidth="1" width="9.140625"/>
    <col min="12952" max="12952" customWidth="1" width="9.140625"/>
    <col min="12953" max="12953" customWidth="1" width="9.140625"/>
    <col min="12954" max="12954" customWidth="1" width="9.140625"/>
    <col min="12955" max="12955" customWidth="1" width="9.140625"/>
    <col min="12956" max="12956" customWidth="1" width="9.140625"/>
    <col min="12957" max="12957" customWidth="1" width="9.140625"/>
    <col min="12958" max="12958" customWidth="1" width="9.140625"/>
    <col min="12959" max="12959" customWidth="1" width="9.140625"/>
    <col min="12960" max="12960" customWidth="1" width="9.140625"/>
    <col min="12961" max="12961" customWidth="1" width="9.140625"/>
    <col min="12962" max="12962" customWidth="1" width="9.140625"/>
    <col min="12963" max="12963" customWidth="1" width="9.140625"/>
    <col min="12964" max="12964" customWidth="1" width="9.140625"/>
    <col min="12965" max="12965" customWidth="1" width="9.140625"/>
    <col min="12966" max="12966" customWidth="1" width="9.140625"/>
    <col min="12967" max="12967" customWidth="1" width="9.140625"/>
    <col min="12968" max="12968" customWidth="1" width="9.140625"/>
    <col min="12969" max="12969" customWidth="1" width="9.140625"/>
    <col min="12970" max="12970" customWidth="1" width="9.140625"/>
    <col min="12971" max="12971" customWidth="1" width="9.140625"/>
    <col min="12972" max="12972" customWidth="1" width="9.140625"/>
    <col min="12973" max="12973" customWidth="1" width="9.140625"/>
    <col min="12974" max="12974" customWidth="1" width="9.140625"/>
    <col min="12975" max="12975" customWidth="1" width="9.140625"/>
    <col min="12976" max="12976" customWidth="1" width="9.140625"/>
    <col min="12977" max="12977" customWidth="1" width="9.140625"/>
    <col min="12978" max="12978" customWidth="1" width="9.140625"/>
    <col min="12979" max="12979" customWidth="1" width="9.140625"/>
    <col min="12980" max="12980" customWidth="1" width="9.140625"/>
    <col min="12981" max="12981" customWidth="1" width="9.140625"/>
    <col min="12982" max="12982" customWidth="1" width="9.140625"/>
    <col min="12983" max="12983" customWidth="1" width="9.140625"/>
    <col min="12984" max="12984" customWidth="1" width="9.140625"/>
    <col min="12985" max="12985" customWidth="1" width="9.140625"/>
    <col min="12986" max="12986" customWidth="1" width="9.140625"/>
    <col min="12987" max="12987" customWidth="1" width="9.140625"/>
    <col min="12988" max="12988" customWidth="1" width="9.140625"/>
    <col min="12989" max="12989" customWidth="1" width="9.140625"/>
    <col min="12990" max="12990" customWidth="1" width="9.140625"/>
    <col min="12991" max="12991" customWidth="1" width="9.140625"/>
    <col min="12992" max="12992" customWidth="1" width="9.140625"/>
    <col min="12993" max="12993" customWidth="1" width="9.140625"/>
    <col min="12994" max="12994" customWidth="1" width="9.140625"/>
    <col min="12995" max="12995" customWidth="1" width="9.140625"/>
    <col min="12996" max="12996" customWidth="1" width="9.140625"/>
    <col min="12997" max="12997" customWidth="1" width="9.140625"/>
    <col min="12998" max="12998" customWidth="1" width="9.140625"/>
    <col min="12999" max="12999" customWidth="1" width="9.140625"/>
    <col min="13000" max="13000" customWidth="1" width="9.140625"/>
    <col min="13001" max="13001" customWidth="1" width="9.140625"/>
    <col min="13002" max="13002" customWidth="1" width="9.140625"/>
    <col min="13003" max="13003" customWidth="1" width="9.140625"/>
    <col min="13004" max="13004" customWidth="1" width="9.140625"/>
    <col min="13005" max="13005" customWidth="1" width="9.140625"/>
    <col min="13006" max="13006" customWidth="1" width="9.140625"/>
    <col min="13007" max="13007" customWidth="1" width="9.140625"/>
    <col min="13008" max="13008" customWidth="1" width="9.140625"/>
    <col min="13009" max="13009" customWidth="1" width="9.140625"/>
    <col min="13010" max="13010" customWidth="1" width="9.140625"/>
    <col min="13011" max="13011" customWidth="1" width="9.140625"/>
    <col min="13012" max="13012" customWidth="1" width="9.140625"/>
    <col min="13013" max="13013" customWidth="1" width="9.140625"/>
    <col min="13014" max="13014" customWidth="1" width="9.140625"/>
    <col min="13015" max="13015" customWidth="1" width="9.140625"/>
    <col min="13016" max="13016" customWidth="1" width="9.140625"/>
    <col min="13017" max="13017" customWidth="1" width="9.140625"/>
    <col min="13018" max="13018" customWidth="1" width="9.140625"/>
    <col min="13019" max="13019" customWidth="1" width="9.140625"/>
    <col min="13020" max="13020" customWidth="1" width="9.140625"/>
    <col min="13021" max="13021" customWidth="1" width="9.140625"/>
    <col min="13022" max="13022" customWidth="1" width="9.140625"/>
    <col min="13023" max="13023" customWidth="1" width="9.140625"/>
    <col min="13024" max="13024" customWidth="1" width="9.140625"/>
    <col min="13025" max="13025" customWidth="1" width="9.140625"/>
    <col min="13026" max="13026" customWidth="1" width="9.140625"/>
    <col min="13027" max="13027" customWidth="1" width="9.140625"/>
    <col min="13028" max="13028" customWidth="1" width="9.140625"/>
    <col min="13029" max="13029" customWidth="1" width="9.140625"/>
    <col min="13030" max="13030" customWidth="1" width="9.140625"/>
    <col min="13031" max="13031" customWidth="1" width="9.140625"/>
    <col min="13032" max="13032" customWidth="1" width="9.140625"/>
    <col min="13033" max="13033" customWidth="1" width="9.140625"/>
    <col min="13034" max="13034" customWidth="1" width="9.140625"/>
    <col min="13035" max="13035" customWidth="1" width="9.140625"/>
    <col min="13036" max="13036" customWidth="1" width="9.140625"/>
    <col min="13037" max="13037" customWidth="1" width="9.140625"/>
    <col min="13038" max="13038" customWidth="1" width="9.140625"/>
    <col min="13039" max="13039" customWidth="1" width="9.140625"/>
    <col min="13040" max="13040" customWidth="1" width="9.140625"/>
    <col min="13041" max="13041" customWidth="1" width="9.140625"/>
    <col min="13042" max="13042" customWidth="1" width="9.140625"/>
    <col min="13043" max="13043" customWidth="1" width="9.140625"/>
    <col min="13044" max="13044" customWidth="1" width="9.140625"/>
    <col min="13045" max="13045" customWidth="1" width="9.140625"/>
    <col min="13046" max="13046" customWidth="1" width="9.140625"/>
    <col min="13047" max="13047" customWidth="1" width="9.140625"/>
    <col min="13048" max="13048" customWidth="1" width="9.140625"/>
    <col min="13049" max="13049" customWidth="1" width="9.140625"/>
    <col min="13050" max="13050" customWidth="1" width="9.140625"/>
    <col min="13051" max="13051" customWidth="1" width="9.140625"/>
    <col min="13052" max="13052" customWidth="1" width="9.140625"/>
    <col min="13053" max="13053" customWidth="1" width="9.140625"/>
    <col min="13054" max="13054" customWidth="1" width="9.140625"/>
    <col min="13055" max="13055" customWidth="1" width="9.140625"/>
    <col min="13056" max="13056" customWidth="1" width="9.140625"/>
    <col min="13057" max="13057" customWidth="1" width="9.140625"/>
    <col min="13058" max="13058" customWidth="1" width="9.140625"/>
    <col min="13059" max="13059" customWidth="1" width="9.140625"/>
    <col min="13060" max="13060" customWidth="1" width="9.140625"/>
    <col min="13061" max="13061" customWidth="1" width="9.140625"/>
    <col min="13062" max="13062" customWidth="1" width="9.140625"/>
    <col min="13063" max="13063" customWidth="1" width="9.140625"/>
    <col min="13064" max="13064" customWidth="1" width="9.140625"/>
    <col min="13065" max="13065" customWidth="1" width="9.140625"/>
    <col min="13066" max="13066" customWidth="1" width="9.140625"/>
    <col min="13067" max="13067" customWidth="1" width="9.140625"/>
    <col min="13068" max="13068" customWidth="1" width="9.140625"/>
    <col min="13069" max="13069" customWidth="1" width="9.140625"/>
    <col min="13070" max="13070" customWidth="1" width="9.140625"/>
    <col min="13071" max="13071" customWidth="1" width="9.140625"/>
    <col min="13072" max="13072" customWidth="1" width="9.140625"/>
    <col min="13073" max="13073" customWidth="1" width="9.140625"/>
    <col min="13074" max="13074" customWidth="1" width="9.140625"/>
    <col min="13075" max="13075" customWidth="1" width="9.140625"/>
    <col min="13076" max="13076" customWidth="1" width="9.140625"/>
    <col min="13077" max="13077" customWidth="1" width="9.140625"/>
    <col min="13078" max="13078" customWidth="1" width="9.140625"/>
    <col min="13079" max="13079" customWidth="1" width="9.140625"/>
    <col min="13080" max="13080" customWidth="1" width="9.140625"/>
    <col min="13081" max="13081" customWidth="1" width="9.140625"/>
    <col min="13082" max="13082" customWidth="1" width="9.140625"/>
    <col min="13083" max="13083" customWidth="1" width="9.140625"/>
    <col min="13084" max="13084" customWidth="1" width="9.140625"/>
    <col min="13085" max="13085" customWidth="1" width="9.140625"/>
    <col min="13086" max="13086" customWidth="1" width="9.140625"/>
    <col min="13087" max="13087" customWidth="1" width="9.140625"/>
    <col min="13088" max="13088" customWidth="1" width="9.140625"/>
    <col min="13089" max="13089" customWidth="1" width="9.140625"/>
    <col min="13090" max="13090" customWidth="1" width="9.140625"/>
    <col min="13091" max="13091" customWidth="1" width="9.140625"/>
    <col min="13092" max="13092" customWidth="1" width="9.140625"/>
    <col min="13093" max="13093" customWidth="1" width="9.140625"/>
    <col min="13094" max="13094" customWidth="1" width="9.140625"/>
    <col min="13095" max="13095" customWidth="1" width="9.140625"/>
    <col min="13096" max="13096" customWidth="1" width="9.140625"/>
    <col min="13097" max="13097" customWidth="1" width="9.140625"/>
    <col min="13098" max="13098" customWidth="1" width="9.140625"/>
    <col min="13099" max="13099" customWidth="1" width="9.140625"/>
    <col min="13100" max="13100" customWidth="1" width="9.140625"/>
    <col min="13101" max="13101" customWidth="1" width="9.140625"/>
    <col min="13102" max="13102" customWidth="1" width="9.140625"/>
    <col min="13103" max="13103" customWidth="1" width="9.140625"/>
    <col min="13104" max="13104" customWidth="1" width="9.140625"/>
    <col min="13105" max="13105" customWidth="1" width="9.140625"/>
    <col min="13106" max="13106" customWidth="1" width="9.140625"/>
    <col min="13107" max="13107" customWidth="1" width="9.140625"/>
    <col min="13108" max="13108" customWidth="1" width="9.140625"/>
    <col min="13109" max="13109" customWidth="1" width="9.140625"/>
    <col min="13110" max="13110" customWidth="1" width="9.140625"/>
    <col min="13111" max="13111" customWidth="1" width="9.140625"/>
    <col min="13112" max="13112" customWidth="1" width="9.140625"/>
    <col min="13113" max="13113" customWidth="1" width="9.140625"/>
    <col min="13114" max="13114" customWidth="1" width="9.140625"/>
    <col min="13115" max="13115" customWidth="1" width="9.140625"/>
    <col min="13116" max="13116" customWidth="1" width="9.140625"/>
    <col min="13117" max="13117" customWidth="1" width="9.140625"/>
    <col min="13118" max="13118" customWidth="1" width="9.140625"/>
    <col min="13119" max="13119" customWidth="1" width="9.140625"/>
    <col min="13120" max="13120" customWidth="1" width="9.140625"/>
    <col min="13121" max="13121" customWidth="1" width="9.140625"/>
    <col min="13122" max="13122" customWidth="1" width="9.140625"/>
    <col min="13123" max="13123" customWidth="1" width="9.140625"/>
    <col min="13124" max="13124" customWidth="1" width="9.140625"/>
    <col min="13125" max="13125" customWidth="1" width="9.140625"/>
    <col min="13126" max="13126" customWidth="1" width="9.140625"/>
    <col min="13127" max="13127" customWidth="1" width="9.140625"/>
    <col min="13128" max="13128" customWidth="1" width="9.140625"/>
    <col min="13129" max="13129" customWidth="1" width="9.140625"/>
    <col min="13130" max="13130" customWidth="1" width="9.140625"/>
    <col min="13131" max="13131" customWidth="1" width="9.140625"/>
    <col min="13132" max="13132" customWidth="1" width="9.140625"/>
    <col min="13133" max="13133" customWidth="1" width="9.140625"/>
    <col min="13134" max="13134" customWidth="1" width="9.140625"/>
    <col min="13135" max="13135" customWidth="1" width="9.140625"/>
    <col min="13136" max="13136" customWidth="1" width="9.140625"/>
    <col min="13137" max="13137" customWidth="1" width="9.140625"/>
    <col min="13138" max="13138" customWidth="1" width="9.140625"/>
    <col min="13139" max="13139" customWidth="1" width="9.140625"/>
    <col min="13140" max="13140" customWidth="1" width="9.140625"/>
    <col min="13141" max="13141" customWidth="1" width="9.140625"/>
    <col min="13142" max="13142" customWidth="1" width="9.140625"/>
    <col min="13143" max="13143" customWidth="1" width="9.140625"/>
    <col min="13144" max="13144" customWidth="1" width="9.140625"/>
    <col min="13145" max="13145" customWidth="1" width="9.140625"/>
    <col min="13146" max="13146" customWidth="1" width="9.140625"/>
    <col min="13147" max="13147" customWidth="1" width="9.140625"/>
    <col min="13148" max="13148" customWidth="1" width="9.140625"/>
    <col min="13149" max="13149" customWidth="1" width="9.140625"/>
    <col min="13150" max="13150" customWidth="1" width="9.140625"/>
    <col min="13151" max="13151" customWidth="1" width="9.140625"/>
    <col min="13152" max="13152" customWidth="1" width="9.140625"/>
    <col min="13153" max="13153" customWidth="1" width="9.140625"/>
    <col min="13154" max="13154" customWidth="1" width="9.140625"/>
    <col min="13155" max="13155" customWidth="1" width="9.140625"/>
    <col min="13156" max="13156" customWidth="1" width="9.140625"/>
    <col min="13157" max="13157" customWidth="1" width="9.140625"/>
    <col min="13158" max="13158" customWidth="1" width="9.140625"/>
    <col min="13159" max="13159" customWidth="1" width="9.140625"/>
    <col min="13160" max="13160" customWidth="1" width="9.140625"/>
    <col min="13161" max="13161" customWidth="1" width="9.140625"/>
    <col min="13162" max="13162" customWidth="1" width="9.140625"/>
    <col min="13163" max="13163" customWidth="1" width="9.140625"/>
    <col min="13164" max="13164" customWidth="1" width="9.140625"/>
    <col min="13165" max="13165" customWidth="1" width="9.140625"/>
    <col min="13166" max="13166" customWidth="1" width="9.140625"/>
    <col min="13167" max="13167" customWidth="1" width="9.140625"/>
    <col min="13168" max="13168" customWidth="1" width="9.140625"/>
    <col min="13169" max="13169" customWidth="1" width="9.140625"/>
    <col min="13170" max="13170" customWidth="1" width="9.140625"/>
    <col min="13171" max="13171" customWidth="1" width="9.140625"/>
    <col min="13172" max="13172" customWidth="1" width="9.140625"/>
    <col min="13173" max="13173" customWidth="1" width="9.140625"/>
    <col min="13174" max="13174" customWidth="1" width="9.140625"/>
    <col min="13175" max="13175" customWidth="1" width="9.140625"/>
    <col min="13176" max="13176" customWidth="1" width="9.140625"/>
    <col min="13177" max="13177" customWidth="1" width="9.140625"/>
    <col min="13178" max="13178" customWidth="1" width="9.140625"/>
    <col min="13179" max="13179" customWidth="1" width="9.140625"/>
    <col min="13180" max="13180" customWidth="1" width="9.140625"/>
    <col min="13181" max="13181" customWidth="1" width="9.140625"/>
    <col min="13182" max="13182" customWidth="1" width="9.140625"/>
    <col min="13183" max="13183" customWidth="1" width="9.140625"/>
    <col min="13184" max="13184" customWidth="1" width="9.140625"/>
    <col min="13185" max="13185" customWidth="1" width="9.140625"/>
    <col min="13186" max="13186" customWidth="1" width="9.140625"/>
    <col min="13187" max="13187" customWidth="1" width="9.140625"/>
    <col min="13188" max="13188" customWidth="1" width="9.140625"/>
    <col min="13189" max="13189" customWidth="1" width="9.140625"/>
    <col min="13190" max="13190" customWidth="1" width="9.140625"/>
    <col min="13191" max="13191" customWidth="1" width="9.140625"/>
    <col min="13192" max="13192" customWidth="1" width="9.140625"/>
    <col min="13193" max="13193" customWidth="1" width="9.140625"/>
    <col min="13194" max="13194" customWidth="1" width="9.140625"/>
    <col min="13195" max="13195" customWidth="1" width="9.140625"/>
    <col min="13196" max="13196" customWidth="1" width="9.140625"/>
    <col min="13197" max="13197" customWidth="1" width="9.140625"/>
    <col min="13198" max="13198" customWidth="1" width="9.140625"/>
    <col min="13199" max="13199" customWidth="1" width="9.140625"/>
    <col min="13200" max="13200" customWidth="1" width="9.140625"/>
    <col min="13201" max="13201" customWidth="1" width="9.140625"/>
    <col min="13202" max="13202" customWidth="1" width="9.140625"/>
    <col min="13203" max="13203" customWidth="1" width="9.140625"/>
    <col min="13204" max="13204" customWidth="1" width="9.140625"/>
    <col min="13205" max="13205" customWidth="1" width="9.140625"/>
    <col min="13206" max="13206" customWidth="1" width="9.140625"/>
    <col min="13207" max="13207" customWidth="1" width="9.140625"/>
    <col min="13208" max="13208" customWidth="1" width="9.140625"/>
    <col min="13209" max="13209" customWidth="1" width="9.140625"/>
    <col min="13210" max="13210" customWidth="1" width="9.140625"/>
    <col min="13211" max="13211" customWidth="1" width="9.140625"/>
    <col min="13212" max="13212" customWidth="1" width="9.140625"/>
    <col min="13213" max="13213" customWidth="1" width="9.140625"/>
    <col min="13214" max="13214" customWidth="1" width="9.140625"/>
    <col min="13215" max="13215" customWidth="1" width="9.140625"/>
    <col min="13216" max="13216" customWidth="1" width="9.140625"/>
    <col min="13217" max="13217" customWidth="1" width="9.140625"/>
    <col min="13218" max="13218" customWidth="1" width="9.140625"/>
    <col min="13219" max="13219" customWidth="1" width="9.140625"/>
    <col min="13220" max="13220" customWidth="1" width="9.140625"/>
    <col min="13221" max="13221" customWidth="1" width="9.140625"/>
    <col min="13222" max="13222" customWidth="1" width="9.140625"/>
    <col min="13223" max="13223" customWidth="1" width="9.140625"/>
    <col min="13224" max="13224" customWidth="1" width="9.140625"/>
    <col min="13225" max="13225" customWidth="1" width="9.140625"/>
    <col min="13226" max="13226" customWidth="1" width="9.140625"/>
    <col min="13227" max="13227" customWidth="1" width="9.140625"/>
    <col min="13228" max="13228" customWidth="1" width="9.140625"/>
    <col min="13229" max="13229" customWidth="1" width="9.140625"/>
    <col min="13230" max="13230" customWidth="1" width="9.140625"/>
    <col min="13231" max="13231" customWidth="1" width="9.140625"/>
    <col min="13232" max="13232" customWidth="1" width="9.140625"/>
    <col min="13233" max="13233" customWidth="1" width="9.140625"/>
    <col min="13234" max="13234" customWidth="1" width="9.140625"/>
    <col min="13235" max="13235" customWidth="1" width="9.140625"/>
    <col min="13236" max="13236" customWidth="1" width="9.140625"/>
    <col min="13237" max="13237" customWidth="1" width="9.140625"/>
    <col min="13238" max="13238" customWidth="1" width="9.140625"/>
    <col min="13239" max="13239" customWidth="1" width="9.140625"/>
    <col min="13240" max="13240" customWidth="1" width="9.140625"/>
    <col min="13241" max="13241" customWidth="1" width="9.140625"/>
    <col min="13242" max="13242" customWidth="1" width="9.140625"/>
    <col min="13243" max="13243" customWidth="1" width="9.140625"/>
    <col min="13244" max="13244" customWidth="1" width="9.140625"/>
    <col min="13245" max="13245" customWidth="1" width="9.140625"/>
    <col min="13246" max="13246" customWidth="1" width="9.140625"/>
    <col min="13247" max="13247" customWidth="1" width="9.140625"/>
    <col min="13248" max="13248" customWidth="1" width="9.140625"/>
    <col min="13249" max="13249" customWidth="1" width="9.140625"/>
    <col min="13250" max="13250" customWidth="1" width="9.140625"/>
    <col min="13251" max="13251" customWidth="1" width="9.140625"/>
    <col min="13252" max="13252" customWidth="1" width="9.140625"/>
    <col min="13253" max="13253" customWidth="1" width="9.140625"/>
    <col min="13254" max="13254" customWidth="1" width="9.140625"/>
    <col min="13255" max="13255" customWidth="1" width="9.140625"/>
    <col min="13256" max="13256" customWidth="1" width="9.140625"/>
    <col min="13257" max="13257" customWidth="1" width="9.140625"/>
    <col min="13258" max="13258" customWidth="1" width="9.140625"/>
    <col min="13259" max="13259" customWidth="1" width="9.140625"/>
    <col min="13260" max="13260" customWidth="1" width="9.140625"/>
    <col min="13261" max="13261" customWidth="1" width="9.140625"/>
    <col min="13262" max="13262" customWidth="1" width="9.140625"/>
    <col min="13263" max="13263" customWidth="1" width="9.140625"/>
    <col min="13264" max="13264" customWidth="1" width="9.140625"/>
    <col min="13265" max="13265" customWidth="1" width="9.140625"/>
    <col min="13266" max="13266" customWidth="1" width="9.140625"/>
    <col min="13267" max="13267" customWidth="1" width="9.140625"/>
    <col min="13268" max="13268" customWidth="1" width="9.140625"/>
    <col min="13269" max="13269" customWidth="1" width="9.140625"/>
    <col min="13270" max="13270" customWidth="1" width="9.140625"/>
    <col min="13271" max="13271" customWidth="1" width="9.140625"/>
    <col min="13272" max="13272" customWidth="1" width="9.140625"/>
    <col min="13273" max="13273" customWidth="1" width="9.140625"/>
    <col min="13274" max="13274" customWidth="1" width="9.140625"/>
    <col min="13275" max="13275" customWidth="1" width="9.140625"/>
    <col min="13276" max="13276" customWidth="1" width="9.140625"/>
    <col min="13277" max="13277" customWidth="1" width="9.140625"/>
    <col min="13278" max="13278" customWidth="1" width="9.140625"/>
    <col min="13279" max="13279" customWidth="1" width="9.140625"/>
    <col min="13280" max="13280" customWidth="1" width="9.140625"/>
    <col min="13281" max="13281" customWidth="1" width="9.140625"/>
    <col min="13282" max="13282" customWidth="1" width="9.140625"/>
    <col min="13283" max="13283" customWidth="1" width="9.140625"/>
    <col min="13284" max="13284" customWidth="1" width="9.140625"/>
    <col min="13285" max="13285" customWidth="1" width="9.140625"/>
    <col min="13286" max="13286" customWidth="1" width="9.140625"/>
    <col min="13287" max="13287" customWidth="1" width="9.140625"/>
    <col min="13288" max="13288" customWidth="1" width="9.140625"/>
    <col min="13289" max="13289" customWidth="1" width="9.140625"/>
    <col min="13290" max="13290" customWidth="1" width="9.140625"/>
    <col min="13291" max="13291" customWidth="1" width="9.140625"/>
    <col min="13292" max="13292" customWidth="1" width="9.140625"/>
    <col min="13293" max="13293" customWidth="1" width="9.140625"/>
    <col min="13294" max="13294" customWidth="1" width="9.140625"/>
    <col min="13295" max="13295" customWidth="1" width="9.140625"/>
    <col min="13296" max="13296" customWidth="1" width="9.140625"/>
    <col min="13297" max="13297" customWidth="1" width="9.140625"/>
    <col min="13298" max="13298" customWidth="1" width="9.140625"/>
    <col min="13299" max="13299" customWidth="1" width="9.140625"/>
    <col min="13300" max="13300" customWidth="1" width="9.140625"/>
    <col min="13301" max="13301" customWidth="1" width="9.140625"/>
    <col min="13302" max="13302" customWidth="1" width="9.140625"/>
    <col min="13303" max="13303" customWidth="1" width="9.140625"/>
    <col min="13304" max="13304" customWidth="1" width="9.140625"/>
    <col min="13305" max="13305" customWidth="1" width="9.140625"/>
    <col min="13306" max="13306" customWidth="1" width="9.140625"/>
    <col min="13307" max="13307" customWidth="1" width="9.140625"/>
    <col min="13308" max="13308" customWidth="1" width="9.140625"/>
    <col min="13309" max="13309" customWidth="1" width="9.140625"/>
    <col min="13310" max="13310" customWidth="1" width="9.140625"/>
    <col min="13311" max="13311" customWidth="1" width="9.140625"/>
    <col min="13312" max="13312" customWidth="1" width="9.140625"/>
    <col min="13313" max="13313" customWidth="1" width="9.140625"/>
    <col min="13314" max="13314" customWidth="1" width="9.140625"/>
    <col min="13315" max="13315" customWidth="1" width="9.140625"/>
    <col min="13316" max="13316" customWidth="1" width="9.140625"/>
    <col min="13317" max="13317" customWidth="1" width="9.140625"/>
    <col min="13318" max="13318" customWidth="1" width="9.140625"/>
    <col min="13319" max="13319" customWidth="1" width="9.140625"/>
    <col min="13320" max="13320" customWidth="1" width="9.140625"/>
    <col min="13321" max="13321" customWidth="1" width="9.140625"/>
    <col min="13322" max="13322" customWidth="1" width="9.140625"/>
    <col min="13323" max="13323" customWidth="1" width="9.140625"/>
    <col min="13324" max="13324" customWidth="1" width="9.140625"/>
    <col min="13325" max="13325" customWidth="1" width="9.140625"/>
    <col min="13326" max="13326" customWidth="1" width="9.140625"/>
    <col min="13327" max="13327" customWidth="1" width="9.140625"/>
    <col min="13328" max="13328" customWidth="1" width="9.140625"/>
    <col min="13329" max="13329" customWidth="1" width="9.140625"/>
    <col min="13330" max="13330" customWidth="1" width="9.140625"/>
    <col min="13331" max="13331" customWidth="1" width="9.140625"/>
    <col min="13332" max="13332" customWidth="1" width="9.140625"/>
    <col min="13333" max="13333" customWidth="1" width="9.140625"/>
    <col min="13334" max="13334" customWidth="1" width="9.140625"/>
    <col min="13335" max="13335" customWidth="1" width="9.140625"/>
    <col min="13336" max="13336" customWidth="1" width="9.140625"/>
    <col min="13337" max="13337" customWidth="1" width="9.140625"/>
    <col min="13338" max="13338" customWidth="1" width="9.140625"/>
    <col min="13339" max="13339" customWidth="1" width="9.140625"/>
    <col min="13340" max="13340" customWidth="1" width="9.140625"/>
    <col min="13341" max="13341" customWidth="1" width="9.140625"/>
    <col min="13342" max="13342" customWidth="1" width="9.140625"/>
    <col min="13343" max="13343" customWidth="1" width="9.140625"/>
    <col min="13344" max="13344" customWidth="1" width="9.140625"/>
    <col min="13345" max="13345" customWidth="1" width="9.140625"/>
    <col min="13346" max="13346" customWidth="1" width="9.140625"/>
    <col min="13347" max="13347" customWidth="1" width="9.140625"/>
    <col min="13348" max="13348" customWidth="1" width="9.140625"/>
    <col min="13349" max="13349" customWidth="1" width="9.140625"/>
    <col min="13350" max="13350" customWidth="1" width="9.140625"/>
    <col min="13351" max="13351" customWidth="1" width="9.140625"/>
    <col min="13352" max="13352" customWidth="1" width="9.140625"/>
    <col min="13353" max="13353" customWidth="1" width="9.140625"/>
    <col min="13354" max="13354" customWidth="1" width="9.140625"/>
    <col min="13355" max="13355" customWidth="1" width="9.140625"/>
    <col min="13356" max="13356" customWidth="1" width="9.140625"/>
    <col min="13357" max="13357" customWidth="1" width="9.140625"/>
    <col min="13358" max="13358" customWidth="1" width="9.140625"/>
    <col min="13359" max="13359" customWidth="1" width="9.140625"/>
    <col min="13360" max="13360" customWidth="1" width="9.140625"/>
    <col min="13361" max="13361" customWidth="1" width="9.140625"/>
    <col min="13362" max="13362" customWidth="1" width="9.140625"/>
    <col min="13363" max="13363" customWidth="1" width="9.140625"/>
    <col min="13364" max="13364" customWidth="1" width="9.140625"/>
    <col min="13365" max="13365" customWidth="1" width="9.140625"/>
    <col min="13366" max="13366" customWidth="1" width="9.140625"/>
    <col min="13367" max="13367" customWidth="1" width="9.140625"/>
    <col min="13368" max="13368" customWidth="1" width="9.140625"/>
    <col min="13369" max="13369" customWidth="1" width="9.140625"/>
    <col min="13370" max="13370" customWidth="1" width="9.140625"/>
    <col min="13371" max="13371" customWidth="1" width="9.140625"/>
    <col min="13372" max="13372" customWidth="1" width="9.140625"/>
    <col min="13373" max="13373" customWidth="1" width="9.140625"/>
    <col min="13374" max="13374" customWidth="1" width="9.140625"/>
    <col min="13375" max="13375" customWidth="1" width="9.140625"/>
    <col min="13376" max="13376" customWidth="1" width="9.140625"/>
    <col min="13377" max="13377" customWidth="1" width="9.140625"/>
    <col min="13378" max="13378" customWidth="1" width="9.140625"/>
    <col min="13379" max="13379" customWidth="1" width="9.140625"/>
    <col min="13380" max="13380" customWidth="1" width="9.140625"/>
    <col min="13381" max="13381" customWidth="1" width="9.140625"/>
    <col min="13382" max="13382" customWidth="1" width="9.140625"/>
    <col min="13383" max="13383" customWidth="1" width="9.140625"/>
    <col min="13384" max="13384" customWidth="1" width="9.140625"/>
    <col min="13385" max="13385" customWidth="1" width="9.140625"/>
    <col min="13386" max="13386" customWidth="1" width="9.140625"/>
    <col min="13387" max="13387" customWidth="1" width="9.140625"/>
    <col min="13388" max="13388" customWidth="1" width="9.140625"/>
    <col min="13389" max="13389" customWidth="1" width="9.140625"/>
    <col min="13390" max="13390" customWidth="1" width="9.140625"/>
    <col min="13391" max="13391" customWidth="1" width="9.140625"/>
    <col min="13392" max="13392" customWidth="1" width="9.140625"/>
    <col min="13393" max="13393" customWidth="1" width="9.140625"/>
    <col min="13394" max="13394" customWidth="1" width="9.140625"/>
    <col min="13395" max="13395" customWidth="1" width="9.140625"/>
    <col min="13396" max="13396" customWidth="1" width="9.140625"/>
    <col min="13397" max="13397" customWidth="1" width="9.140625"/>
    <col min="13398" max="13398" customWidth="1" width="9.140625"/>
    <col min="13399" max="13399" customWidth="1" width="9.140625"/>
    <col min="13400" max="13400" customWidth="1" width="9.140625"/>
    <col min="13401" max="13401" customWidth="1" width="9.140625"/>
    <col min="13402" max="13402" customWidth="1" width="9.140625"/>
    <col min="13403" max="13403" customWidth="1" width="9.140625"/>
    <col min="13404" max="13404" customWidth="1" width="9.140625"/>
    <col min="13405" max="13405" customWidth="1" width="9.140625"/>
    <col min="13406" max="13406" customWidth="1" width="9.140625"/>
    <col min="13407" max="13407" customWidth="1" width="9.140625"/>
    <col min="13408" max="13408" customWidth="1" width="9.140625"/>
    <col min="13409" max="13409" customWidth="1" width="9.140625"/>
    <col min="13410" max="13410" customWidth="1" width="9.140625"/>
    <col min="13411" max="13411" customWidth="1" width="9.140625"/>
    <col min="13412" max="13412" customWidth="1" width="9.140625"/>
    <col min="13413" max="13413" customWidth="1" width="9.140625"/>
    <col min="13414" max="13414" customWidth="1" width="9.140625"/>
    <col min="13415" max="13415" customWidth="1" width="9.140625"/>
    <col min="13416" max="13416" customWidth="1" width="9.140625"/>
    <col min="13417" max="13417" customWidth="1" width="9.140625"/>
    <col min="13418" max="13418" customWidth="1" width="9.140625"/>
    <col min="13419" max="13419" customWidth="1" width="9.140625"/>
    <col min="13420" max="13420" customWidth="1" width="9.140625"/>
    <col min="13421" max="13421" customWidth="1" width="9.140625"/>
    <col min="13422" max="13422" customWidth="1" width="9.140625"/>
    <col min="13423" max="13423" customWidth="1" width="9.140625"/>
    <col min="13424" max="13424" customWidth="1" width="9.140625"/>
    <col min="13425" max="13425" customWidth="1" width="9.140625"/>
    <col min="13426" max="13426" customWidth="1" width="9.140625"/>
    <col min="13427" max="13427" customWidth="1" width="9.140625"/>
    <col min="13428" max="13428" customWidth="1" width="9.140625"/>
    <col min="13429" max="13429" customWidth="1" width="9.140625"/>
    <col min="13430" max="13430" customWidth="1" width="9.140625"/>
    <col min="13431" max="13431" customWidth="1" width="9.140625"/>
    <col min="13432" max="13432" customWidth="1" width="9.140625"/>
    <col min="13433" max="13433" customWidth="1" width="9.140625"/>
    <col min="13434" max="13434" customWidth="1" width="9.140625"/>
    <col min="13435" max="13435" customWidth="1" width="9.140625"/>
    <col min="13436" max="13436" customWidth="1" width="9.140625"/>
    <col min="13437" max="13437" customWidth="1" width="9.140625"/>
    <col min="13438" max="13438" customWidth="1" width="9.140625"/>
    <col min="13439" max="13439" customWidth="1" width="9.140625"/>
    <col min="13440" max="13440" customWidth="1" width="9.140625"/>
    <col min="13441" max="13441" customWidth="1" width="9.140625"/>
    <col min="13442" max="13442" customWidth="1" width="9.140625"/>
    <col min="13443" max="13443" customWidth="1" width="9.140625"/>
    <col min="13444" max="13444" customWidth="1" width="9.140625"/>
    <col min="13445" max="13445" customWidth="1" width="9.140625"/>
    <col min="13446" max="13446" customWidth="1" width="9.140625"/>
    <col min="13447" max="13447" customWidth="1" width="9.140625"/>
    <col min="13448" max="13448" customWidth="1" width="9.140625"/>
    <col min="13449" max="13449" customWidth="1" width="9.140625"/>
    <col min="13450" max="13450" customWidth="1" width="9.140625"/>
    <col min="13451" max="13451" customWidth="1" width="9.140625"/>
    <col min="13452" max="13452" customWidth="1" width="9.140625"/>
    <col min="13453" max="13453" customWidth="1" width="9.140625"/>
    <col min="13454" max="13454" customWidth="1" width="9.140625"/>
    <col min="13455" max="13455" customWidth="1" width="9.140625"/>
    <col min="13456" max="13456" customWidth="1" width="9.140625"/>
    <col min="13457" max="13457" customWidth="1" width="9.140625"/>
    <col min="13458" max="13458" customWidth="1" width="9.140625"/>
    <col min="13459" max="13459" customWidth="1" width="9.140625"/>
    <col min="13460" max="13460" customWidth="1" width="9.140625"/>
    <col min="13461" max="13461" customWidth="1" width="9.140625"/>
    <col min="13462" max="13462" customWidth="1" width="9.140625"/>
    <col min="13463" max="13463" customWidth="1" width="9.140625"/>
    <col min="13464" max="13464" customWidth="1" width="9.140625"/>
    <col min="13465" max="13465" customWidth="1" width="9.140625"/>
    <col min="13466" max="13466" customWidth="1" width="9.140625"/>
    <col min="13467" max="13467" customWidth="1" width="9.140625"/>
    <col min="13468" max="13468" customWidth="1" width="9.140625"/>
    <col min="13469" max="13469" customWidth="1" width="9.140625"/>
    <col min="13470" max="13470" customWidth="1" width="9.140625"/>
    <col min="13471" max="13471" customWidth="1" width="9.140625"/>
    <col min="13472" max="13472" customWidth="1" width="9.140625"/>
    <col min="13473" max="13473" customWidth="1" width="9.140625"/>
    <col min="13474" max="13474" customWidth="1" width="9.140625"/>
    <col min="13475" max="13475" customWidth="1" width="9.140625"/>
    <col min="13476" max="13476" customWidth="1" width="9.140625"/>
    <col min="13477" max="13477" customWidth="1" width="9.140625"/>
    <col min="13478" max="13478" customWidth="1" width="9.140625"/>
    <col min="13479" max="13479" customWidth="1" width="9.140625"/>
    <col min="13480" max="13480" customWidth="1" width="9.140625"/>
    <col min="13481" max="13481" customWidth="1" width="9.140625"/>
    <col min="13482" max="13482" customWidth="1" width="9.140625"/>
    <col min="13483" max="13483" customWidth="1" width="9.140625"/>
    <col min="13484" max="13484" customWidth="1" width="9.140625"/>
    <col min="13485" max="13485" customWidth="1" width="9.140625"/>
    <col min="13486" max="13486" customWidth="1" width="9.140625"/>
    <col min="13487" max="13487" customWidth="1" width="9.140625"/>
    <col min="13488" max="13488" customWidth="1" width="9.140625"/>
    <col min="13489" max="13489" customWidth="1" width="9.140625"/>
    <col min="13490" max="13490" customWidth="1" width="9.140625"/>
    <col min="13491" max="13491" customWidth="1" width="9.140625"/>
    <col min="13492" max="13492" customWidth="1" width="9.140625"/>
    <col min="13493" max="13493" customWidth="1" width="9.140625"/>
    <col min="13494" max="13494" customWidth="1" width="9.140625"/>
    <col min="13495" max="13495" customWidth="1" width="9.140625"/>
    <col min="13496" max="13496" customWidth="1" width="9.140625"/>
    <col min="13497" max="13497" customWidth="1" width="9.140625"/>
    <col min="13498" max="13498" customWidth="1" width="9.140625"/>
    <col min="13499" max="13499" customWidth="1" width="9.140625"/>
    <col min="13500" max="13500" customWidth="1" width="9.140625"/>
    <col min="13501" max="13501" customWidth="1" width="9.140625"/>
    <col min="13502" max="13502" customWidth="1" width="9.140625"/>
    <col min="13503" max="13503" customWidth="1" width="9.140625"/>
    <col min="13504" max="13504" customWidth="1" width="9.140625"/>
    <col min="13505" max="13505" customWidth="1" width="9.140625"/>
    <col min="13506" max="13506" customWidth="1" width="9.140625"/>
    <col min="13507" max="13507" customWidth="1" width="9.140625"/>
    <col min="13508" max="13508" customWidth="1" width="9.140625"/>
    <col min="13509" max="13509" customWidth="1" width="9.140625"/>
    <col min="13510" max="13510" customWidth="1" width="9.140625"/>
    <col min="13511" max="13511" customWidth="1" width="9.140625"/>
    <col min="13512" max="13512" customWidth="1" width="9.140625"/>
    <col min="13513" max="13513" customWidth="1" width="9.140625"/>
    <col min="13514" max="13514" customWidth="1" width="9.140625"/>
    <col min="13515" max="13515" customWidth="1" width="9.140625"/>
    <col min="13516" max="13516" customWidth="1" width="9.140625"/>
    <col min="13517" max="13517" customWidth="1" width="9.140625"/>
    <col min="13518" max="13518" customWidth="1" width="9.140625"/>
    <col min="13519" max="13519" customWidth="1" width="9.140625"/>
    <col min="13520" max="13520" customWidth="1" width="9.140625"/>
    <col min="13521" max="13521" customWidth="1" width="9.140625"/>
    <col min="13522" max="13522" customWidth="1" width="9.140625"/>
    <col min="13523" max="13523" customWidth="1" width="9.140625"/>
    <col min="13524" max="13524" customWidth="1" width="9.140625"/>
    <col min="13525" max="13525" customWidth="1" width="9.140625"/>
    <col min="13526" max="13526" customWidth="1" width="9.140625"/>
    <col min="13527" max="13527" customWidth="1" width="9.140625"/>
    <col min="13528" max="13528" customWidth="1" width="9.140625"/>
    <col min="13529" max="13529" customWidth="1" width="9.140625"/>
    <col min="13530" max="13530" customWidth="1" width="9.140625"/>
    <col min="13531" max="13531" customWidth="1" width="9.140625"/>
    <col min="13532" max="13532" customWidth="1" width="9.140625"/>
    <col min="13533" max="13533" customWidth="1" width="9.140625"/>
    <col min="13534" max="13534" customWidth="1" width="9.140625"/>
    <col min="13535" max="13535" customWidth="1" width="9.140625"/>
    <col min="13536" max="13536" customWidth="1" width="9.140625"/>
    <col min="13537" max="13537" customWidth="1" width="9.140625"/>
    <col min="13538" max="13538" customWidth="1" width="9.140625"/>
    <col min="13539" max="13539" customWidth="1" width="9.140625"/>
    <col min="13540" max="13540" customWidth="1" width="9.140625"/>
    <col min="13541" max="13541" customWidth="1" width="9.140625"/>
    <col min="13542" max="13542" customWidth="1" width="9.140625"/>
    <col min="13543" max="13543" customWidth="1" width="9.140625"/>
    <col min="13544" max="13544" customWidth="1" width="9.140625"/>
    <col min="13545" max="13545" customWidth="1" width="9.140625"/>
    <col min="13546" max="13546" customWidth="1" width="9.140625"/>
    <col min="13547" max="13547" customWidth="1" width="9.140625"/>
    <col min="13548" max="13548" customWidth="1" width="9.140625"/>
    <col min="13549" max="13549" customWidth="1" width="9.140625"/>
    <col min="13550" max="13550" customWidth="1" width="9.140625"/>
    <col min="13551" max="13551" customWidth="1" width="9.140625"/>
    <col min="13552" max="13552" customWidth="1" width="9.140625"/>
    <col min="13553" max="13553" customWidth="1" width="9.140625"/>
    <col min="13554" max="13554" customWidth="1" width="9.140625"/>
    <col min="13555" max="13555" customWidth="1" width="9.140625"/>
    <col min="13556" max="13556" customWidth="1" width="9.140625"/>
    <col min="13557" max="13557" customWidth="1" width="9.140625"/>
    <col min="13558" max="13558" customWidth="1" width="9.140625"/>
    <col min="13559" max="13559" customWidth="1" width="9.140625"/>
    <col min="13560" max="13560" customWidth="1" width="9.140625"/>
    <col min="13561" max="13561" customWidth="1" width="9.140625"/>
    <col min="13562" max="13562" customWidth="1" width="9.140625"/>
    <col min="13563" max="13563" customWidth="1" width="9.140625"/>
    <col min="13564" max="13564" customWidth="1" width="9.140625"/>
    <col min="13565" max="13565" customWidth="1" width="9.140625"/>
    <col min="13566" max="13566" customWidth="1" width="9.140625"/>
    <col min="13567" max="13567" customWidth="1" width="9.140625"/>
    <col min="13568" max="13568" customWidth="1" width="9.140625"/>
    <col min="13569" max="13569" customWidth="1" width="9.140625"/>
    <col min="13570" max="13570" customWidth="1" width="9.140625"/>
    <col min="13571" max="13571" customWidth="1" width="9.140625"/>
    <col min="13572" max="13572" customWidth="1" width="9.140625"/>
    <col min="13573" max="13573" customWidth="1" width="9.140625"/>
    <col min="13574" max="13574" customWidth="1" width="9.140625"/>
    <col min="13575" max="13575" customWidth="1" width="9.140625"/>
    <col min="13576" max="13576" customWidth="1" width="9.140625"/>
    <col min="13577" max="13577" customWidth="1" width="9.140625"/>
    <col min="13578" max="13578" customWidth="1" width="9.140625"/>
    <col min="13579" max="13579" customWidth="1" width="9.140625"/>
    <col min="13580" max="13580" customWidth="1" width="9.140625"/>
    <col min="13581" max="13581" customWidth="1" width="9.140625"/>
    <col min="13582" max="13582" customWidth="1" width="9.140625"/>
    <col min="13583" max="13583" customWidth="1" width="9.140625"/>
    <col min="13584" max="13584" customWidth="1" width="9.140625"/>
    <col min="13585" max="13585" customWidth="1" width="9.140625"/>
    <col min="13586" max="13586" customWidth="1" width="9.140625"/>
    <col min="13587" max="13587" customWidth="1" width="9.140625"/>
    <col min="13588" max="13588" customWidth="1" width="9.140625"/>
    <col min="13589" max="13589" customWidth="1" width="9.140625"/>
    <col min="13590" max="13590" customWidth="1" width="9.140625"/>
    <col min="13591" max="13591" customWidth="1" width="9.140625"/>
    <col min="13592" max="13592" customWidth="1" width="9.140625"/>
    <col min="13593" max="13593" customWidth="1" width="9.140625"/>
    <col min="13594" max="13594" customWidth="1" width="9.140625"/>
    <col min="13595" max="13595" customWidth="1" width="9.140625"/>
    <col min="13596" max="13596" customWidth="1" width="9.140625"/>
    <col min="13597" max="13597" customWidth="1" width="9.140625"/>
    <col min="13598" max="13598" customWidth="1" width="9.140625"/>
    <col min="13599" max="13599" customWidth="1" width="9.140625"/>
    <col min="13600" max="13600" customWidth="1" width="9.140625"/>
    <col min="13601" max="13601" customWidth="1" width="9.140625"/>
    <col min="13602" max="13602" customWidth="1" width="9.140625"/>
    <col min="13603" max="13603" customWidth="1" width="9.140625"/>
    <col min="13604" max="13604" customWidth="1" width="9.140625"/>
    <col min="13605" max="13605" customWidth="1" width="9.140625"/>
    <col min="13606" max="13606" customWidth="1" width="9.140625"/>
    <col min="13607" max="13607" customWidth="1" width="9.140625"/>
    <col min="13608" max="13608" customWidth="1" width="9.140625"/>
    <col min="13609" max="13609" customWidth="1" width="9.140625"/>
    <col min="13610" max="13610" customWidth="1" width="9.140625"/>
    <col min="13611" max="13611" customWidth="1" width="9.140625"/>
    <col min="13612" max="13612" customWidth="1" width="9.140625"/>
    <col min="13613" max="13613" customWidth="1" width="9.140625"/>
    <col min="13614" max="13614" customWidth="1" width="9.140625"/>
    <col min="13615" max="13615" customWidth="1" width="9.140625"/>
    <col min="13616" max="13616" customWidth="1" width="9.140625"/>
    <col min="13617" max="13617" customWidth="1" width="9.140625"/>
    <col min="13618" max="13618" customWidth="1" width="9.140625"/>
    <col min="13619" max="13619" customWidth="1" width="9.140625"/>
    <col min="13620" max="13620" customWidth="1" width="9.140625"/>
    <col min="13621" max="13621" customWidth="1" width="9.140625"/>
    <col min="13622" max="13622" customWidth="1" width="9.140625"/>
    <col min="13623" max="13623" customWidth="1" width="9.140625"/>
    <col min="13624" max="13624" customWidth="1" width="9.140625"/>
    <col min="13625" max="13625" customWidth="1" width="9.140625"/>
    <col min="13626" max="13626" customWidth="1" width="9.140625"/>
    <col min="13627" max="13627" customWidth="1" width="9.140625"/>
    <col min="13628" max="13628" customWidth="1" width="9.140625"/>
    <col min="13629" max="13629" customWidth="1" width="9.140625"/>
    <col min="13630" max="13630" customWidth="1" width="9.140625"/>
    <col min="13631" max="13631" customWidth="1" width="9.140625"/>
    <col min="13632" max="13632" customWidth="1" width="9.140625"/>
    <col min="13633" max="13633" customWidth="1" width="9.140625"/>
    <col min="13634" max="13634" customWidth="1" width="9.140625"/>
    <col min="13635" max="13635" customWidth="1" width="9.140625"/>
    <col min="13636" max="13636" customWidth="1" width="9.140625"/>
    <col min="13637" max="13637" customWidth="1" width="9.140625"/>
    <col min="13638" max="13638" customWidth="1" width="9.140625"/>
    <col min="13639" max="13639" customWidth="1" width="9.140625"/>
    <col min="13640" max="13640" customWidth="1" width="9.140625"/>
    <col min="13641" max="13641" customWidth="1" width="9.140625"/>
    <col min="13642" max="13642" customWidth="1" width="9.140625"/>
    <col min="13643" max="13643" customWidth="1" width="9.140625"/>
    <col min="13644" max="13644" customWidth="1" width="9.140625"/>
    <col min="13645" max="13645" customWidth="1" width="9.140625"/>
    <col min="13646" max="13646" customWidth="1" width="9.140625"/>
    <col min="13647" max="13647" customWidth="1" width="9.140625"/>
    <col min="13648" max="13648" customWidth="1" width="9.140625"/>
    <col min="13649" max="13649" customWidth="1" width="9.140625"/>
    <col min="13650" max="13650" customWidth="1" width="9.140625"/>
    <col min="13651" max="13651" customWidth="1" width="9.140625"/>
    <col min="13652" max="13652" customWidth="1" width="9.140625"/>
    <col min="13653" max="13653" customWidth="1" width="9.140625"/>
    <col min="13654" max="13654" customWidth="1" width="9.140625"/>
    <col min="13655" max="13655" customWidth="1" width="9.140625"/>
    <col min="13656" max="13656" customWidth="1" width="9.140625"/>
    <col min="13657" max="13657" customWidth="1" width="9.140625"/>
    <col min="13658" max="13658" customWidth="1" width="9.140625"/>
    <col min="13659" max="13659" customWidth="1" width="9.140625"/>
    <col min="13660" max="13660" customWidth="1" width="9.140625"/>
    <col min="13661" max="13661" customWidth="1" width="9.140625"/>
    <col min="13662" max="13662" customWidth="1" width="9.140625"/>
    <col min="13663" max="13663" customWidth="1" width="9.140625"/>
    <col min="13664" max="13664" customWidth="1" width="9.140625"/>
    <col min="13665" max="13665" customWidth="1" width="9.140625"/>
    <col min="13666" max="13666" customWidth="1" width="9.140625"/>
    <col min="13667" max="13667" customWidth="1" width="9.140625"/>
    <col min="13668" max="13668" customWidth="1" width="9.140625"/>
    <col min="13669" max="13669" customWidth="1" width="9.140625"/>
    <col min="13670" max="13670" customWidth="1" width="9.140625"/>
    <col min="13671" max="13671" customWidth="1" width="9.140625"/>
    <col min="13672" max="13672" customWidth="1" width="9.140625"/>
    <col min="13673" max="13673" customWidth="1" width="9.140625"/>
    <col min="13674" max="13674" customWidth="1" width="9.140625"/>
    <col min="13675" max="13675" customWidth="1" width="9.140625"/>
    <col min="13676" max="13676" customWidth="1" width="9.140625"/>
    <col min="13677" max="13677" customWidth="1" width="9.140625"/>
    <col min="13678" max="13678" customWidth="1" width="9.140625"/>
    <col min="13679" max="13679" customWidth="1" width="9.140625"/>
    <col min="13680" max="13680" customWidth="1" width="9.140625"/>
    <col min="13681" max="13681" customWidth="1" width="9.140625"/>
    <col min="13682" max="13682" customWidth="1" width="9.140625"/>
    <col min="13683" max="13683" customWidth="1" width="9.140625"/>
    <col min="13684" max="13684" customWidth="1" width="9.140625"/>
    <col min="13685" max="13685" customWidth="1" width="9.140625"/>
    <col min="13686" max="13686" customWidth="1" width="9.140625"/>
    <col min="13687" max="13687" customWidth="1" width="9.140625"/>
    <col min="13688" max="13688" customWidth="1" width="9.140625"/>
    <col min="13689" max="13689" customWidth="1" width="9.140625"/>
    <col min="13690" max="13690" customWidth="1" width="9.140625"/>
    <col min="13691" max="13691" customWidth="1" width="9.140625"/>
    <col min="13692" max="13692" customWidth="1" width="9.140625"/>
    <col min="13693" max="13693" customWidth="1" width="9.140625"/>
    <col min="13694" max="13694" customWidth="1" width="9.140625"/>
    <col min="13695" max="13695" customWidth="1" width="9.140625"/>
    <col min="13696" max="13696" customWidth="1" width="9.140625"/>
    <col min="13697" max="13697" customWidth="1" width="9.140625"/>
    <col min="13698" max="13698" customWidth="1" width="9.140625"/>
    <col min="13699" max="13699" customWidth="1" width="9.140625"/>
    <col min="13700" max="13700" customWidth="1" width="9.140625"/>
    <col min="13701" max="13701" customWidth="1" width="9.140625"/>
    <col min="13702" max="13702" customWidth="1" width="9.140625"/>
    <col min="13703" max="13703" customWidth="1" width="9.140625"/>
    <col min="13704" max="13704" customWidth="1" width="9.140625"/>
    <col min="13705" max="13705" customWidth="1" width="9.140625"/>
    <col min="13706" max="13706" customWidth="1" width="9.140625"/>
    <col min="13707" max="13707" customWidth="1" width="9.140625"/>
    <col min="13708" max="13708" customWidth="1" width="9.140625"/>
    <col min="13709" max="13709" customWidth="1" width="9.140625"/>
    <col min="13710" max="13710" customWidth="1" width="9.140625"/>
    <col min="13711" max="13711" customWidth="1" width="9.140625"/>
    <col min="13712" max="13712" customWidth="1" width="9.140625"/>
    <col min="13713" max="13713" customWidth="1" width="9.140625"/>
    <col min="13714" max="13714" customWidth="1" width="9.140625"/>
    <col min="13715" max="13715" customWidth="1" width="9.140625"/>
    <col min="13716" max="13716" customWidth="1" width="9.140625"/>
    <col min="13717" max="13717" customWidth="1" width="9.140625"/>
    <col min="13718" max="13718" customWidth="1" width="9.140625"/>
    <col min="13719" max="13719" customWidth="1" width="9.140625"/>
    <col min="13720" max="13720" customWidth="1" width="9.140625"/>
    <col min="13721" max="13721" customWidth="1" width="9.140625"/>
    <col min="13722" max="13722" customWidth="1" width="9.140625"/>
    <col min="13723" max="13723" customWidth="1" width="9.140625"/>
    <col min="13724" max="13724" customWidth="1" width="9.140625"/>
    <col min="13725" max="13725" customWidth="1" width="9.140625"/>
    <col min="13726" max="13726" customWidth="1" width="9.140625"/>
    <col min="13727" max="13727" customWidth="1" width="9.140625"/>
    <col min="13728" max="13728" customWidth="1" width="9.140625"/>
    <col min="13729" max="13729" customWidth="1" width="9.140625"/>
    <col min="13730" max="13730" customWidth="1" width="9.140625"/>
    <col min="13731" max="13731" customWidth="1" width="9.140625"/>
    <col min="13732" max="13732" customWidth="1" width="9.140625"/>
    <col min="13733" max="13733" customWidth="1" width="9.140625"/>
    <col min="13734" max="13734" customWidth="1" width="9.140625"/>
    <col min="13735" max="13735" customWidth="1" width="9.140625"/>
    <col min="13736" max="13736" customWidth="1" width="9.140625"/>
    <col min="13737" max="13737" customWidth="1" width="9.140625"/>
    <col min="13738" max="13738" customWidth="1" width="9.140625"/>
    <col min="13739" max="13739" customWidth="1" width="9.140625"/>
    <col min="13740" max="13740" customWidth="1" width="9.140625"/>
    <col min="13741" max="13741" customWidth="1" width="9.140625"/>
    <col min="13742" max="13742" customWidth="1" width="9.140625"/>
    <col min="13743" max="13743" customWidth="1" width="9.140625"/>
    <col min="13744" max="13744" customWidth="1" width="9.140625"/>
    <col min="13745" max="13745" customWidth="1" width="9.140625"/>
    <col min="13746" max="13746" customWidth="1" width="9.140625"/>
    <col min="13747" max="13747" customWidth="1" width="9.140625"/>
    <col min="13748" max="13748" customWidth="1" width="9.140625"/>
    <col min="13749" max="13749" customWidth="1" width="9.140625"/>
    <col min="13750" max="13750" customWidth="1" width="9.140625"/>
    <col min="13751" max="13751" customWidth="1" width="9.140625"/>
    <col min="13752" max="13752" customWidth="1" width="9.140625"/>
    <col min="13753" max="13753" customWidth="1" width="9.140625"/>
    <col min="13754" max="13754" customWidth="1" width="9.140625"/>
    <col min="13755" max="13755" customWidth="1" width="9.140625"/>
    <col min="13756" max="13756" customWidth="1" width="9.140625"/>
    <col min="13757" max="13757" customWidth="1" width="9.140625"/>
    <col min="13758" max="13758" customWidth="1" width="9.140625"/>
    <col min="13759" max="13759" customWidth="1" width="9.140625"/>
    <col min="13760" max="13760" customWidth="1" width="9.140625"/>
    <col min="13761" max="13761" customWidth="1" width="9.140625"/>
    <col min="13762" max="13762" customWidth="1" width="9.140625"/>
    <col min="13763" max="13763" customWidth="1" width="9.140625"/>
    <col min="13764" max="13764" customWidth="1" width="9.140625"/>
    <col min="13765" max="13765" customWidth="1" width="9.140625"/>
    <col min="13766" max="13766" customWidth="1" width="9.140625"/>
    <col min="13767" max="13767" customWidth="1" width="9.140625"/>
    <col min="13768" max="13768" customWidth="1" width="9.140625"/>
    <col min="13769" max="13769" customWidth="1" width="9.140625"/>
    <col min="13770" max="13770" customWidth="1" width="9.140625"/>
    <col min="13771" max="13771" customWidth="1" width="9.140625"/>
    <col min="13772" max="13772" customWidth="1" width="9.140625"/>
    <col min="13773" max="13773" customWidth="1" width="9.140625"/>
    <col min="13774" max="13774" customWidth="1" width="9.140625"/>
    <col min="13775" max="13775" customWidth="1" width="9.140625"/>
    <col min="13776" max="13776" customWidth="1" width="9.140625"/>
    <col min="13777" max="13777" customWidth="1" width="9.140625"/>
    <col min="13778" max="13778" customWidth="1" width="9.140625"/>
    <col min="13779" max="13779" customWidth="1" width="9.140625"/>
    <col min="13780" max="13780" customWidth="1" width="9.140625"/>
    <col min="13781" max="13781" customWidth="1" width="9.140625"/>
    <col min="13782" max="13782" customWidth="1" width="9.140625"/>
    <col min="13783" max="13783" customWidth="1" width="9.140625"/>
    <col min="13784" max="13784" customWidth="1" width="9.140625"/>
    <col min="13785" max="13785" customWidth="1" width="9.140625"/>
    <col min="13786" max="13786" customWidth="1" width="9.140625"/>
    <col min="13787" max="13787" customWidth="1" width="9.140625"/>
    <col min="13788" max="13788" customWidth="1" width="9.140625"/>
    <col min="13789" max="13789" customWidth="1" width="9.140625"/>
    <col min="13790" max="13790" customWidth="1" width="9.140625"/>
    <col min="13791" max="13791" customWidth="1" width="9.140625"/>
    <col min="13792" max="13792" customWidth="1" width="9.140625"/>
    <col min="13793" max="13793" customWidth="1" width="9.140625"/>
    <col min="13794" max="13794" customWidth="1" width="9.140625"/>
    <col min="13795" max="13795" customWidth="1" width="9.140625"/>
    <col min="13796" max="13796" customWidth="1" width="9.140625"/>
    <col min="13797" max="13797" customWidth="1" width="9.140625"/>
    <col min="13798" max="13798" customWidth="1" width="9.140625"/>
    <col min="13799" max="13799" customWidth="1" width="9.140625"/>
    <col min="13800" max="13800" customWidth="1" width="9.140625"/>
    <col min="13801" max="13801" customWidth="1" width="9.140625"/>
    <col min="13802" max="13802" customWidth="1" width="9.140625"/>
    <col min="13803" max="13803" customWidth="1" width="9.140625"/>
    <col min="13804" max="13804" customWidth="1" width="9.140625"/>
    <col min="13805" max="13805" customWidth="1" width="9.140625"/>
    <col min="13806" max="13806" customWidth="1" width="9.140625"/>
    <col min="13807" max="13807" customWidth="1" width="9.140625"/>
    <col min="13808" max="13808" customWidth="1" width="9.140625"/>
    <col min="13809" max="13809" customWidth="1" width="9.140625"/>
    <col min="13810" max="13810" customWidth="1" width="9.140625"/>
    <col min="13811" max="13811" customWidth="1" width="9.140625"/>
    <col min="13812" max="13812" customWidth="1" width="9.140625"/>
    <col min="13813" max="13813" customWidth="1" width="9.140625"/>
    <col min="13814" max="13814" customWidth="1" width="9.140625"/>
    <col min="13815" max="13815" customWidth="1" width="9.140625"/>
    <col min="13816" max="13816" customWidth="1" width="9.140625"/>
    <col min="13817" max="13817" customWidth="1" width="9.140625"/>
    <col min="13818" max="13818" customWidth="1" width="9.140625"/>
    <col min="13819" max="13819" customWidth="1" width="9.140625"/>
    <col min="13820" max="13820" customWidth="1" width="9.140625"/>
    <col min="13821" max="13821" customWidth="1" width="9.140625"/>
    <col min="13822" max="13822" customWidth="1" width="9.140625"/>
    <col min="13823" max="13823" customWidth="1" width="9.140625"/>
    <col min="13824" max="13824" customWidth="1" width="9.140625"/>
    <col min="13825" max="13825" customWidth="1" width="9.140625"/>
    <col min="13826" max="13826" customWidth="1" width="9.140625"/>
    <col min="13827" max="13827" customWidth="1" width="9.140625"/>
    <col min="13828" max="13828" customWidth="1" width="9.140625"/>
    <col min="13829" max="13829" customWidth="1" width="9.140625"/>
    <col min="13830" max="13830" customWidth="1" width="9.140625"/>
    <col min="13831" max="13831" customWidth="1" width="9.140625"/>
    <col min="13832" max="13832" customWidth="1" width="9.140625"/>
    <col min="13833" max="13833" customWidth="1" width="9.140625"/>
    <col min="13834" max="13834" customWidth="1" width="9.140625"/>
    <col min="13835" max="13835" customWidth="1" width="9.140625"/>
    <col min="13836" max="13836" customWidth="1" width="9.140625"/>
    <col min="13837" max="13837" customWidth="1" width="9.140625"/>
    <col min="13838" max="13838" customWidth="1" width="9.140625"/>
    <col min="13839" max="13839" customWidth="1" width="9.140625"/>
    <col min="13840" max="13840" customWidth="1" width="9.140625"/>
    <col min="13841" max="13841" customWidth="1" width="9.140625"/>
    <col min="13842" max="13842" customWidth="1" width="9.140625"/>
    <col min="13843" max="13843" customWidth="1" width="9.140625"/>
    <col min="13844" max="13844" customWidth="1" width="9.140625"/>
    <col min="13845" max="13845" customWidth="1" width="9.140625"/>
    <col min="13846" max="13846" customWidth="1" width="9.140625"/>
    <col min="13847" max="13847" customWidth="1" width="9.140625"/>
    <col min="13848" max="13848" customWidth="1" width="9.140625"/>
    <col min="13849" max="13849" customWidth="1" width="9.140625"/>
    <col min="13850" max="13850" customWidth="1" width="9.140625"/>
    <col min="13851" max="13851" customWidth="1" width="9.140625"/>
    <col min="13852" max="13852" customWidth="1" width="9.140625"/>
    <col min="13853" max="13853" customWidth="1" width="9.140625"/>
    <col min="13854" max="13854" customWidth="1" width="9.140625"/>
    <col min="13855" max="13855" customWidth="1" width="9.140625"/>
    <col min="13856" max="13856" customWidth="1" width="9.140625"/>
    <col min="13857" max="13857" customWidth="1" width="9.140625"/>
    <col min="13858" max="13858" customWidth="1" width="9.140625"/>
    <col min="13859" max="13859" customWidth="1" width="9.140625"/>
    <col min="13860" max="13860" customWidth="1" width="9.140625"/>
    <col min="13861" max="13861" customWidth="1" width="9.140625"/>
    <col min="13862" max="13862" customWidth="1" width="9.140625"/>
    <col min="13863" max="13863" customWidth="1" width="9.140625"/>
    <col min="13864" max="13864" customWidth="1" width="9.140625"/>
    <col min="13865" max="13865" customWidth="1" width="9.140625"/>
    <col min="13866" max="13866" customWidth="1" width="9.140625"/>
    <col min="13867" max="13867" customWidth="1" width="9.140625"/>
    <col min="13868" max="13868" customWidth="1" width="9.140625"/>
    <col min="13869" max="13869" customWidth="1" width="9.140625"/>
    <col min="13870" max="13870" customWidth="1" width="9.140625"/>
    <col min="13871" max="13871" customWidth="1" width="9.140625"/>
    <col min="13872" max="13872" customWidth="1" width="9.140625"/>
    <col min="13873" max="13873" customWidth="1" width="9.140625"/>
    <col min="13874" max="13874" customWidth="1" width="9.140625"/>
    <col min="13875" max="13875" customWidth="1" width="9.140625"/>
    <col min="13876" max="13876" customWidth="1" width="9.140625"/>
    <col min="13877" max="13877" customWidth="1" width="9.140625"/>
    <col min="13878" max="13878" customWidth="1" width="9.140625"/>
    <col min="13879" max="13879" customWidth="1" width="9.140625"/>
    <col min="13880" max="13880" customWidth="1" width="9.140625"/>
    <col min="13881" max="13881" customWidth="1" width="9.140625"/>
    <col min="13882" max="13882" customWidth="1" width="9.140625"/>
    <col min="13883" max="13883" customWidth="1" width="9.140625"/>
    <col min="13884" max="13884" customWidth="1" width="9.140625"/>
    <col min="13885" max="13885" customWidth="1" width="9.140625"/>
    <col min="13886" max="13886" customWidth="1" width="9.140625"/>
    <col min="13887" max="13887" customWidth="1" width="9.140625"/>
    <col min="13888" max="13888" customWidth="1" width="9.140625"/>
    <col min="13889" max="13889" customWidth="1" width="9.140625"/>
    <col min="13890" max="13890" customWidth="1" width="9.140625"/>
    <col min="13891" max="13891" customWidth="1" width="9.140625"/>
    <col min="13892" max="13892" customWidth="1" width="9.140625"/>
    <col min="13893" max="13893" customWidth="1" width="9.140625"/>
    <col min="13894" max="13894" customWidth="1" width="9.140625"/>
    <col min="13895" max="13895" customWidth="1" width="9.140625"/>
    <col min="13896" max="13896" customWidth="1" width="9.140625"/>
    <col min="13897" max="13897" customWidth="1" width="9.140625"/>
    <col min="13898" max="13898" customWidth="1" width="9.140625"/>
    <col min="13899" max="13899" customWidth="1" width="9.140625"/>
    <col min="13900" max="13900" customWidth="1" width="9.140625"/>
    <col min="13901" max="13901" customWidth="1" width="9.140625"/>
    <col min="13902" max="13902" customWidth="1" width="9.140625"/>
    <col min="13903" max="13903" customWidth="1" width="9.140625"/>
    <col min="13904" max="13904" customWidth="1" width="9.140625"/>
    <col min="13905" max="13905" customWidth="1" width="9.140625"/>
    <col min="13906" max="13906" customWidth="1" width="9.140625"/>
    <col min="13907" max="13907" customWidth="1" width="9.140625"/>
    <col min="13908" max="13908" customWidth="1" width="9.140625"/>
    <col min="13909" max="13909" customWidth="1" width="9.140625"/>
    <col min="13910" max="13910" customWidth="1" width="9.140625"/>
    <col min="13911" max="13911" customWidth="1" width="9.140625"/>
    <col min="13912" max="13912" customWidth="1" width="9.140625"/>
    <col min="13913" max="13913" customWidth="1" width="9.140625"/>
    <col min="13914" max="13914" customWidth="1" width="9.140625"/>
    <col min="13915" max="13915" customWidth="1" width="9.140625"/>
    <col min="13916" max="13916" customWidth="1" width="9.140625"/>
    <col min="13917" max="13917" customWidth="1" width="9.140625"/>
    <col min="13918" max="13918" customWidth="1" width="9.140625"/>
    <col min="13919" max="13919" customWidth="1" width="9.140625"/>
    <col min="13920" max="13920" customWidth="1" width="9.140625"/>
    <col min="13921" max="13921" customWidth="1" width="9.140625"/>
    <col min="13922" max="13922" customWidth="1" width="9.140625"/>
    <col min="13923" max="13923" customWidth="1" width="9.140625"/>
    <col min="13924" max="13924" customWidth="1" width="9.140625"/>
    <col min="13925" max="13925" customWidth="1" width="9.140625"/>
    <col min="13926" max="13926" customWidth="1" width="9.140625"/>
    <col min="13927" max="13927" customWidth="1" width="9.140625"/>
    <col min="13928" max="13928" customWidth="1" width="9.140625"/>
    <col min="13929" max="13929" customWidth="1" width="9.140625"/>
    <col min="13930" max="13930" customWidth="1" width="9.140625"/>
    <col min="13931" max="13931" customWidth="1" width="9.140625"/>
    <col min="13932" max="13932" customWidth="1" width="9.140625"/>
    <col min="13933" max="13933" customWidth="1" width="9.140625"/>
    <col min="13934" max="13934" customWidth="1" width="9.140625"/>
    <col min="13935" max="13935" customWidth="1" width="9.140625"/>
    <col min="13936" max="13936" customWidth="1" width="9.140625"/>
    <col min="13937" max="13937" customWidth="1" width="9.140625"/>
    <col min="13938" max="13938" customWidth="1" width="9.140625"/>
    <col min="13939" max="13939" customWidth="1" width="9.140625"/>
    <col min="13940" max="13940" customWidth="1" width="9.140625"/>
    <col min="13941" max="13941" customWidth="1" width="9.140625"/>
    <col min="13942" max="13942" customWidth="1" width="9.140625"/>
    <col min="13943" max="13943" customWidth="1" width="9.140625"/>
    <col min="13944" max="13944" customWidth="1" width="9.140625"/>
    <col min="13945" max="13945" customWidth="1" width="9.140625"/>
    <col min="13946" max="13946" customWidth="1" width="9.140625"/>
    <col min="13947" max="13947" customWidth="1" width="9.140625"/>
    <col min="13948" max="13948" customWidth="1" width="9.140625"/>
    <col min="13949" max="13949" customWidth="1" width="9.140625"/>
    <col min="13950" max="13950" customWidth="1" width="9.140625"/>
    <col min="13951" max="13951" customWidth="1" width="9.140625"/>
    <col min="13952" max="13952" customWidth="1" width="9.140625"/>
    <col min="13953" max="13953" customWidth="1" width="9.140625"/>
    <col min="13954" max="13954" customWidth="1" width="9.140625"/>
    <col min="13955" max="13955" customWidth="1" width="9.140625"/>
    <col min="13956" max="13956" customWidth="1" width="9.140625"/>
    <col min="13957" max="13957" customWidth="1" width="9.140625"/>
    <col min="13958" max="13958" customWidth="1" width="9.140625"/>
    <col min="13959" max="13959" customWidth="1" width="9.140625"/>
    <col min="13960" max="13960" customWidth="1" width="9.140625"/>
    <col min="13961" max="13961" customWidth="1" width="9.140625"/>
    <col min="13962" max="13962" customWidth="1" width="9.140625"/>
    <col min="13963" max="13963" customWidth="1" width="9.140625"/>
    <col min="13964" max="13964" customWidth="1" width="9.140625"/>
    <col min="13965" max="13965" customWidth="1" width="9.140625"/>
    <col min="13966" max="13966" customWidth="1" width="9.140625"/>
    <col min="13967" max="13967" customWidth="1" width="9.140625"/>
    <col min="13968" max="13968" customWidth="1" width="9.140625"/>
    <col min="13969" max="13969" customWidth="1" width="9.140625"/>
    <col min="13970" max="13970" customWidth="1" width="9.140625"/>
    <col min="13971" max="13971" customWidth="1" width="9.140625"/>
    <col min="13972" max="13972" customWidth="1" width="9.140625"/>
    <col min="13973" max="13973" customWidth="1" width="9.140625"/>
    <col min="13974" max="13974" customWidth="1" width="9.140625"/>
    <col min="13975" max="13975" customWidth="1" width="9.140625"/>
    <col min="13976" max="13976" customWidth="1" width="9.140625"/>
    <col min="13977" max="13977" customWidth="1" width="9.140625"/>
    <col min="13978" max="13978" customWidth="1" width="9.140625"/>
    <col min="13979" max="13979" customWidth="1" width="9.140625"/>
    <col min="13980" max="13980" customWidth="1" width="9.140625"/>
    <col min="13981" max="13981" customWidth="1" width="9.140625"/>
    <col min="13982" max="13982" customWidth="1" width="9.140625"/>
    <col min="13983" max="13983" customWidth="1" width="9.140625"/>
    <col min="13984" max="13984" customWidth="1" width="9.140625"/>
    <col min="13985" max="13985" customWidth="1" width="9.140625"/>
    <col min="13986" max="13986" customWidth="1" width="9.140625"/>
    <col min="13987" max="13987" customWidth="1" width="9.140625"/>
    <col min="13988" max="13988" customWidth="1" width="9.140625"/>
    <col min="13989" max="13989" customWidth="1" width="9.140625"/>
    <col min="13990" max="13990" customWidth="1" width="9.140625"/>
    <col min="13991" max="13991" customWidth="1" width="9.140625"/>
    <col min="13992" max="13992" customWidth="1" width="9.140625"/>
    <col min="13993" max="13993" customWidth="1" width="9.140625"/>
    <col min="13994" max="13994" customWidth="1" width="9.140625"/>
    <col min="13995" max="13995" customWidth="1" width="9.140625"/>
    <col min="13996" max="13996" customWidth="1" width="9.140625"/>
    <col min="13997" max="13997" customWidth="1" width="9.140625"/>
    <col min="13998" max="13998" customWidth="1" width="9.140625"/>
    <col min="13999" max="13999" customWidth="1" width="9.140625"/>
    <col min="14000" max="14000" customWidth="1" width="9.140625"/>
    <col min="14001" max="14001" customWidth="1" width="9.140625"/>
    <col min="14002" max="14002" customWidth="1" width="9.140625"/>
    <col min="14003" max="14003" customWidth="1" width="9.140625"/>
    <col min="14004" max="14004" customWidth="1" width="9.140625"/>
    <col min="14005" max="14005" customWidth="1" width="9.140625"/>
    <col min="14006" max="14006" customWidth="1" width="9.140625"/>
    <col min="14007" max="14007" customWidth="1" width="9.140625"/>
    <col min="14008" max="14008" customWidth="1" width="9.140625"/>
    <col min="14009" max="14009" customWidth="1" width="9.140625"/>
    <col min="14010" max="14010" customWidth="1" width="9.140625"/>
    <col min="14011" max="14011" customWidth="1" width="9.140625"/>
    <col min="14012" max="14012" customWidth="1" width="9.140625"/>
    <col min="14013" max="14013" customWidth="1" width="9.140625"/>
    <col min="14014" max="14014" customWidth="1" width="9.140625"/>
    <col min="14015" max="14015" customWidth="1" width="9.140625"/>
    <col min="14016" max="14016" customWidth="1" width="9.140625"/>
    <col min="14017" max="14017" customWidth="1" width="9.140625"/>
    <col min="14018" max="14018" customWidth="1" width="9.140625"/>
    <col min="14019" max="14019" customWidth="1" width="9.140625"/>
    <col min="14020" max="14020" customWidth="1" width="9.140625"/>
    <col min="14021" max="14021" customWidth="1" width="9.140625"/>
    <col min="14022" max="14022" customWidth="1" width="9.140625"/>
    <col min="14023" max="14023" customWidth="1" width="9.140625"/>
    <col min="14024" max="14024" customWidth="1" width="9.140625"/>
    <col min="14025" max="14025" customWidth="1" width="9.140625"/>
    <col min="14026" max="14026" customWidth="1" width="9.140625"/>
    <col min="14027" max="14027" customWidth="1" width="9.140625"/>
    <col min="14028" max="14028" customWidth="1" width="9.140625"/>
    <col min="14029" max="14029" customWidth="1" width="9.140625"/>
    <col min="14030" max="14030" customWidth="1" width="9.140625"/>
    <col min="14031" max="14031" customWidth="1" width="9.140625"/>
    <col min="14032" max="14032" customWidth="1" width="9.140625"/>
    <col min="14033" max="14033" customWidth="1" width="9.140625"/>
    <col min="14034" max="14034" customWidth="1" width="9.140625"/>
    <col min="14035" max="14035" customWidth="1" width="9.140625"/>
    <col min="14036" max="14036" customWidth="1" width="9.140625"/>
    <col min="14037" max="14037" customWidth="1" width="9.140625"/>
    <col min="14038" max="14038" customWidth="1" width="9.140625"/>
    <col min="14039" max="14039" customWidth="1" width="9.140625"/>
    <col min="14040" max="14040" customWidth="1" width="9.140625"/>
    <col min="14041" max="14041" customWidth="1" width="9.140625"/>
    <col min="14042" max="14042" customWidth="1" width="9.140625"/>
    <col min="14043" max="14043" customWidth="1" width="9.140625"/>
    <col min="14044" max="14044" customWidth="1" width="9.140625"/>
    <col min="14045" max="14045" customWidth="1" width="9.140625"/>
    <col min="14046" max="14046" customWidth="1" width="9.140625"/>
    <col min="14047" max="14047" customWidth="1" width="9.140625"/>
    <col min="14048" max="14048" customWidth="1" width="9.140625"/>
    <col min="14049" max="14049" customWidth="1" width="9.140625"/>
    <col min="14050" max="14050" customWidth="1" width="9.140625"/>
    <col min="14051" max="14051" customWidth="1" width="9.140625"/>
    <col min="14052" max="14052" customWidth="1" width="9.140625"/>
    <col min="14053" max="14053" customWidth="1" width="9.140625"/>
    <col min="14054" max="14054" customWidth="1" width="9.140625"/>
    <col min="14055" max="14055" customWidth="1" width="9.140625"/>
    <col min="14056" max="14056" customWidth="1" width="9.140625"/>
    <col min="14057" max="14057" customWidth="1" width="9.140625"/>
    <col min="14058" max="14058" customWidth="1" width="9.140625"/>
    <col min="14059" max="14059" customWidth="1" width="9.140625"/>
    <col min="14060" max="14060" customWidth="1" width="9.140625"/>
    <col min="14061" max="14061" customWidth="1" width="9.140625"/>
    <col min="14062" max="14062" customWidth="1" width="9.140625"/>
    <col min="14063" max="14063" customWidth="1" width="9.140625"/>
    <col min="14064" max="14064" customWidth="1" width="9.140625"/>
    <col min="14065" max="14065" customWidth="1" width="9.140625"/>
    <col min="14066" max="14066" customWidth="1" width="9.140625"/>
    <col min="14067" max="14067" customWidth="1" width="9.140625"/>
    <col min="14068" max="14068" customWidth="1" width="9.140625"/>
    <col min="14069" max="14069" customWidth="1" width="9.140625"/>
    <col min="14070" max="14070" customWidth="1" width="9.140625"/>
    <col min="14071" max="14071" customWidth="1" width="9.140625"/>
    <col min="14072" max="14072" customWidth="1" width="9.140625"/>
    <col min="14073" max="14073" customWidth="1" width="9.140625"/>
    <col min="14074" max="14074" customWidth="1" width="9.140625"/>
    <col min="14075" max="14075" customWidth="1" width="9.140625"/>
    <col min="14076" max="14076" customWidth="1" width="9.140625"/>
    <col min="14077" max="14077" customWidth="1" width="9.140625"/>
    <col min="14078" max="14078" customWidth="1" width="9.140625"/>
    <col min="14079" max="14079" customWidth="1" width="9.140625"/>
    <col min="14080" max="14080" customWidth="1" width="9.140625"/>
    <col min="14081" max="14081" customWidth="1" width="9.140625"/>
    <col min="14082" max="14082" customWidth="1" width="9.140625"/>
    <col min="14083" max="14083" customWidth="1" width="9.140625"/>
    <col min="14084" max="14084" customWidth="1" width="9.140625"/>
    <col min="14085" max="14085" customWidth="1" width="9.140625"/>
    <col min="14086" max="14086" customWidth="1" width="9.140625"/>
    <col min="14087" max="14087" customWidth="1" width="9.140625"/>
    <col min="14088" max="14088" customWidth="1" width="9.140625"/>
    <col min="14089" max="14089" customWidth="1" width="9.140625"/>
    <col min="14090" max="14090" customWidth="1" width="9.140625"/>
    <col min="14091" max="14091" customWidth="1" width="9.140625"/>
    <col min="14092" max="14092" customWidth="1" width="9.140625"/>
    <col min="14093" max="14093" customWidth="1" width="9.140625"/>
    <col min="14094" max="14094" customWidth="1" width="9.140625"/>
    <col min="14095" max="14095" customWidth="1" width="9.140625"/>
    <col min="14096" max="14096" customWidth="1" width="9.140625"/>
    <col min="14097" max="14097" customWidth="1" width="9.140625"/>
    <col min="14098" max="14098" customWidth="1" width="9.140625"/>
    <col min="14099" max="14099" customWidth="1" width="9.140625"/>
    <col min="14100" max="14100" customWidth="1" width="9.140625"/>
    <col min="14101" max="14101" customWidth="1" width="9.140625"/>
    <col min="14102" max="14102" customWidth="1" width="9.140625"/>
    <col min="14103" max="14103" customWidth="1" width="9.140625"/>
    <col min="14104" max="14104" customWidth="1" width="9.140625"/>
    <col min="14105" max="14105" customWidth="1" width="9.140625"/>
    <col min="14106" max="14106" customWidth="1" width="9.140625"/>
    <col min="14107" max="14107" customWidth="1" width="9.140625"/>
    <col min="14108" max="14108" customWidth="1" width="9.140625"/>
    <col min="14109" max="14109" customWidth="1" width="9.140625"/>
    <col min="14110" max="14110" customWidth="1" width="9.140625"/>
    <col min="14111" max="14111" customWidth="1" width="9.140625"/>
    <col min="14112" max="14112" customWidth="1" width="9.140625"/>
    <col min="14113" max="14113" customWidth="1" width="9.140625"/>
    <col min="14114" max="14114" customWidth="1" width="9.140625"/>
    <col min="14115" max="14115" customWidth="1" width="9.140625"/>
    <col min="14116" max="14116" customWidth="1" width="9.140625"/>
    <col min="14117" max="14117" customWidth="1" width="9.140625"/>
    <col min="14118" max="14118" customWidth="1" width="9.140625"/>
    <col min="14119" max="14119" customWidth="1" width="9.140625"/>
    <col min="14120" max="14120" customWidth="1" width="9.140625"/>
    <col min="14121" max="14121" customWidth="1" width="9.140625"/>
    <col min="14122" max="14122" customWidth="1" width="9.140625"/>
    <col min="14123" max="14123" customWidth="1" width="9.140625"/>
    <col min="14124" max="14124" customWidth="1" width="9.140625"/>
    <col min="14125" max="14125" customWidth="1" width="9.140625"/>
    <col min="14126" max="14126" customWidth="1" width="9.140625"/>
    <col min="14127" max="14127" customWidth="1" width="9.140625"/>
    <col min="14128" max="14128" customWidth="1" width="9.140625"/>
    <col min="14129" max="14129" customWidth="1" width="9.140625"/>
    <col min="14130" max="14130" customWidth="1" width="9.140625"/>
    <col min="14131" max="14131" customWidth="1" width="9.140625"/>
    <col min="14132" max="14132" customWidth="1" width="9.140625"/>
    <col min="14133" max="14133" customWidth="1" width="9.140625"/>
    <col min="14134" max="14134" customWidth="1" width="9.140625"/>
    <col min="14135" max="14135" customWidth="1" width="9.140625"/>
    <col min="14136" max="14136" customWidth="1" width="9.140625"/>
    <col min="14137" max="14137" customWidth="1" width="9.140625"/>
    <col min="14138" max="14138" customWidth="1" width="9.140625"/>
    <col min="14139" max="14139" customWidth="1" width="9.140625"/>
    <col min="14140" max="14140" customWidth="1" width="9.140625"/>
    <col min="14141" max="14141" customWidth="1" width="9.140625"/>
    <col min="14142" max="14142" customWidth="1" width="9.140625"/>
    <col min="14143" max="14143" customWidth="1" width="9.140625"/>
    <col min="14144" max="14144" customWidth="1" width="9.140625"/>
    <col min="14145" max="14145" customWidth="1" width="9.140625"/>
    <col min="14146" max="14146" customWidth="1" width="9.140625"/>
    <col min="14147" max="14147" customWidth="1" width="9.140625"/>
    <col min="14148" max="14148" customWidth="1" width="9.140625"/>
    <col min="14149" max="14149" customWidth="1" width="9.140625"/>
    <col min="14150" max="14150" customWidth="1" width="9.140625"/>
    <col min="14151" max="14151" customWidth="1" width="9.140625"/>
    <col min="14152" max="14152" customWidth="1" width="9.140625"/>
    <col min="14153" max="14153" customWidth="1" width="9.140625"/>
    <col min="14154" max="14154" customWidth="1" width="9.140625"/>
    <col min="14155" max="14155" customWidth="1" width="9.140625"/>
    <col min="14156" max="14156" customWidth="1" width="9.140625"/>
    <col min="14157" max="14157" customWidth="1" width="9.140625"/>
    <col min="14158" max="14158" customWidth="1" width="9.140625"/>
    <col min="14159" max="14159" customWidth="1" width="9.140625"/>
    <col min="14160" max="14160" customWidth="1" width="9.140625"/>
    <col min="14161" max="14161" customWidth="1" width="9.140625"/>
    <col min="14162" max="14162" customWidth="1" width="9.140625"/>
    <col min="14163" max="14163" customWidth="1" width="9.140625"/>
    <col min="14164" max="14164" customWidth="1" width="9.140625"/>
    <col min="14165" max="14165" customWidth="1" width="9.140625"/>
    <col min="14166" max="14166" customWidth="1" width="9.140625"/>
    <col min="14167" max="14167" customWidth="1" width="9.140625"/>
    <col min="14168" max="14168" customWidth="1" width="9.140625"/>
    <col min="14169" max="14169" customWidth="1" width="9.140625"/>
    <col min="14170" max="14170" customWidth="1" width="9.140625"/>
    <col min="14171" max="14171" customWidth="1" width="9.140625"/>
    <col min="14172" max="14172" customWidth="1" width="9.140625"/>
    <col min="14173" max="14173" customWidth="1" width="9.140625"/>
    <col min="14174" max="14174" customWidth="1" width="9.140625"/>
    <col min="14175" max="14175" customWidth="1" width="9.140625"/>
    <col min="14176" max="14176" customWidth="1" width="9.140625"/>
    <col min="14177" max="14177" customWidth="1" width="9.140625"/>
    <col min="14178" max="14178" customWidth="1" width="9.140625"/>
    <col min="14179" max="14179" customWidth="1" width="9.140625"/>
    <col min="14180" max="14180" customWidth="1" width="9.140625"/>
    <col min="14181" max="14181" customWidth="1" width="9.140625"/>
    <col min="14182" max="14182" customWidth="1" width="9.140625"/>
    <col min="14183" max="14183" customWidth="1" width="9.140625"/>
    <col min="14184" max="14184" customWidth="1" width="9.140625"/>
    <col min="14185" max="14185" customWidth="1" width="9.140625"/>
    <col min="14186" max="14186" customWidth="1" width="9.140625"/>
    <col min="14187" max="14187" customWidth="1" width="9.140625"/>
    <col min="14188" max="14188" customWidth="1" width="9.140625"/>
    <col min="14189" max="14189" customWidth="1" width="9.140625"/>
    <col min="14190" max="14190" customWidth="1" width="9.140625"/>
    <col min="14191" max="14191" customWidth="1" width="9.140625"/>
    <col min="14192" max="14192" customWidth="1" width="9.140625"/>
    <col min="14193" max="14193" customWidth="1" width="9.140625"/>
    <col min="14194" max="14194" customWidth="1" width="9.140625"/>
    <col min="14195" max="14195" customWidth="1" width="9.140625"/>
    <col min="14196" max="14196" customWidth="1" width="9.140625"/>
    <col min="14197" max="14197" customWidth="1" width="9.140625"/>
    <col min="14198" max="14198" customWidth="1" width="9.140625"/>
    <col min="14199" max="14199" customWidth="1" width="9.140625"/>
    <col min="14200" max="14200" customWidth="1" width="9.140625"/>
    <col min="14201" max="14201" customWidth="1" width="9.140625"/>
    <col min="14202" max="14202" customWidth="1" width="9.140625"/>
    <col min="14203" max="14203" customWidth="1" width="9.140625"/>
    <col min="14204" max="14204" customWidth="1" width="9.140625"/>
    <col min="14205" max="14205" customWidth="1" width="9.140625"/>
    <col min="14206" max="14206" customWidth="1" width="9.140625"/>
    <col min="14207" max="14207" customWidth="1" width="9.140625"/>
    <col min="14208" max="14208" customWidth="1" width="9.140625"/>
    <col min="14209" max="14209" customWidth="1" width="9.140625"/>
    <col min="14210" max="14210" customWidth="1" width="9.140625"/>
    <col min="14211" max="14211" customWidth="1" width="9.140625"/>
    <col min="14212" max="14212" customWidth="1" width="9.140625"/>
    <col min="14213" max="14213" customWidth="1" width="9.140625"/>
    <col min="14214" max="14214" customWidth="1" width="9.140625"/>
    <col min="14215" max="14215" customWidth="1" width="9.140625"/>
    <col min="14216" max="14216" customWidth="1" width="9.140625"/>
    <col min="14217" max="14217" customWidth="1" width="9.140625"/>
    <col min="14218" max="14218" customWidth="1" width="9.140625"/>
    <col min="14219" max="14219" customWidth="1" width="9.140625"/>
    <col min="14220" max="14220" customWidth="1" width="9.140625"/>
    <col min="14221" max="14221" customWidth="1" width="9.140625"/>
    <col min="14222" max="14222" customWidth="1" width="9.140625"/>
    <col min="14223" max="14223" customWidth="1" width="9.140625"/>
    <col min="14224" max="14224" customWidth="1" width="9.140625"/>
    <col min="14225" max="14225" customWidth="1" width="9.140625"/>
    <col min="14226" max="14226" customWidth="1" width="9.140625"/>
    <col min="14227" max="14227" customWidth="1" width="9.140625"/>
    <col min="14228" max="14228" customWidth="1" width="9.140625"/>
    <col min="14229" max="14229" customWidth="1" width="9.140625"/>
    <col min="14230" max="14230" customWidth="1" width="9.140625"/>
    <col min="14231" max="14231" customWidth="1" width="9.140625"/>
    <col min="14232" max="14232" customWidth="1" width="9.140625"/>
    <col min="14233" max="14233" customWidth="1" width="9.140625"/>
    <col min="14234" max="14234" customWidth="1" width="9.140625"/>
    <col min="14235" max="14235" customWidth="1" width="9.140625"/>
    <col min="14236" max="14236" customWidth="1" width="9.140625"/>
    <col min="14237" max="14237" customWidth="1" width="9.140625"/>
    <col min="14238" max="14238" customWidth="1" width="9.140625"/>
    <col min="14239" max="14239" customWidth="1" width="9.140625"/>
    <col min="14240" max="14240" customWidth="1" width="9.140625"/>
    <col min="14241" max="14241" customWidth="1" width="9.140625"/>
    <col min="14242" max="14242" customWidth="1" width="9.140625"/>
    <col min="14243" max="14243" customWidth="1" width="9.140625"/>
    <col min="14244" max="14244" customWidth="1" width="9.140625"/>
    <col min="14245" max="14245" customWidth="1" width="9.140625"/>
    <col min="14246" max="14246" customWidth="1" width="9.140625"/>
    <col min="14247" max="14247" customWidth="1" width="9.140625"/>
    <col min="14248" max="14248" customWidth="1" width="9.140625"/>
    <col min="14249" max="14249" customWidth="1" width="9.140625"/>
    <col min="14250" max="14250" customWidth="1" width="9.140625"/>
    <col min="14251" max="14251" customWidth="1" width="9.140625"/>
    <col min="14252" max="14252" customWidth="1" width="9.140625"/>
    <col min="14253" max="14253" customWidth="1" width="9.140625"/>
    <col min="14254" max="14254" customWidth="1" width="9.140625"/>
    <col min="14255" max="14255" customWidth="1" width="9.140625"/>
    <col min="14256" max="14256" customWidth="1" width="9.140625"/>
    <col min="14257" max="14257" customWidth="1" width="9.140625"/>
    <col min="14258" max="14258" customWidth="1" width="9.140625"/>
    <col min="14259" max="14259" customWidth="1" width="9.140625"/>
    <col min="14260" max="14260" customWidth="1" width="9.140625"/>
    <col min="14261" max="14261" customWidth="1" width="9.140625"/>
    <col min="14262" max="14262" customWidth="1" width="9.140625"/>
    <col min="14263" max="14263" customWidth="1" width="9.140625"/>
    <col min="14264" max="14264" customWidth="1" width="9.140625"/>
    <col min="14265" max="14265" customWidth="1" width="9.140625"/>
    <col min="14266" max="14266" customWidth="1" width="9.140625"/>
    <col min="14267" max="14267" customWidth="1" width="9.140625"/>
    <col min="14268" max="14268" customWidth="1" width="9.140625"/>
    <col min="14269" max="14269" customWidth="1" width="9.140625"/>
    <col min="14270" max="14270" customWidth="1" width="9.140625"/>
    <col min="14271" max="14271" customWidth="1" width="9.140625"/>
    <col min="14272" max="14272" customWidth="1" width="9.140625"/>
    <col min="14273" max="14273" customWidth="1" width="9.140625"/>
    <col min="14274" max="14274" customWidth="1" width="9.140625"/>
    <col min="14275" max="14275" customWidth="1" width="9.140625"/>
    <col min="14276" max="14276" customWidth="1" width="9.140625"/>
    <col min="14277" max="14277" customWidth="1" width="9.140625"/>
    <col min="14278" max="14278" customWidth="1" width="9.140625"/>
    <col min="14279" max="14279" customWidth="1" width="9.140625"/>
    <col min="14280" max="14280" customWidth="1" width="9.140625"/>
    <col min="14281" max="14281" customWidth="1" width="9.140625"/>
    <col min="14282" max="14282" customWidth="1" width="9.140625"/>
    <col min="14283" max="14283" customWidth="1" width="9.140625"/>
    <col min="14284" max="14284" customWidth="1" width="9.140625"/>
    <col min="14285" max="14285" customWidth="1" width="9.140625"/>
    <col min="14286" max="14286" customWidth="1" width="9.140625"/>
    <col min="14287" max="14287" customWidth="1" width="9.140625"/>
    <col min="14288" max="14288" customWidth="1" width="9.140625"/>
    <col min="14289" max="14289" customWidth="1" width="9.140625"/>
    <col min="14290" max="14290" customWidth="1" width="9.140625"/>
    <col min="14291" max="14291" customWidth="1" width="9.140625"/>
    <col min="14292" max="14292" customWidth="1" width="9.140625"/>
    <col min="14293" max="14293" customWidth="1" width="9.140625"/>
    <col min="14294" max="14294" customWidth="1" width="9.140625"/>
    <col min="14295" max="14295" customWidth="1" width="9.140625"/>
    <col min="14296" max="14296" customWidth="1" width="9.140625"/>
    <col min="14297" max="14297" customWidth="1" width="9.140625"/>
    <col min="14298" max="14298" customWidth="1" width="9.140625"/>
    <col min="14299" max="14299" customWidth="1" width="9.140625"/>
    <col min="14300" max="14300" customWidth="1" width="9.140625"/>
    <col min="14301" max="14301" customWidth="1" width="9.140625"/>
    <col min="14302" max="14302" customWidth="1" width="9.140625"/>
    <col min="14303" max="14303" customWidth="1" width="9.140625"/>
    <col min="14304" max="14304" customWidth="1" width="9.140625"/>
    <col min="14305" max="14305" customWidth="1" width="9.140625"/>
    <col min="14306" max="14306" customWidth="1" width="9.140625"/>
    <col min="14307" max="14307" customWidth="1" width="9.140625"/>
    <col min="14308" max="14308" customWidth="1" width="9.140625"/>
    <col min="14309" max="14309" customWidth="1" width="9.140625"/>
    <col min="14310" max="14310" customWidth="1" width="9.140625"/>
    <col min="14311" max="14311" customWidth="1" width="9.140625"/>
    <col min="14312" max="14312" customWidth="1" width="9.140625"/>
    <col min="14313" max="14313" customWidth="1" width="9.140625"/>
    <col min="14314" max="14314" customWidth="1" width="9.140625"/>
    <col min="14315" max="14315" customWidth="1" width="9.140625"/>
    <col min="14316" max="14316" customWidth="1" width="9.140625"/>
    <col min="14317" max="14317" customWidth="1" width="9.140625"/>
    <col min="14318" max="14318" customWidth="1" width="9.140625"/>
    <col min="14319" max="14319" customWidth="1" width="9.140625"/>
    <col min="14320" max="14320" customWidth="1" width="9.140625"/>
    <col min="14321" max="14321" customWidth="1" width="9.140625"/>
    <col min="14322" max="14322" customWidth="1" width="9.140625"/>
    <col min="14323" max="14323" customWidth="1" width="9.140625"/>
    <col min="14324" max="14324" customWidth="1" width="9.140625"/>
    <col min="14325" max="14325" customWidth="1" width="9.140625"/>
    <col min="14326" max="14326" customWidth="1" width="9.140625"/>
    <col min="14327" max="14327" customWidth="1" width="9.140625"/>
    <col min="14328" max="14328" customWidth="1" width="9.140625"/>
    <col min="14329" max="14329" customWidth="1" width="9.140625"/>
    <col min="14330" max="14330" customWidth="1" width="9.140625"/>
    <col min="14331" max="14331" customWidth="1" width="9.140625"/>
    <col min="14332" max="14332" customWidth="1" width="9.140625"/>
    <col min="14333" max="14333" customWidth="1" width="9.140625"/>
    <col min="14334" max="14334" customWidth="1" width="9.140625"/>
    <col min="14335" max="14335" customWidth="1" width="9.140625"/>
    <col min="14336" max="14336" customWidth="1" width="9.140625"/>
    <col min="14337" max="14337" customWidth="1" width="9.140625"/>
    <col min="14338" max="14338" customWidth="1" width="9.140625"/>
    <col min="14339" max="14339" customWidth="1" width="9.140625"/>
    <col min="14340" max="14340" customWidth="1" width="9.140625"/>
    <col min="14341" max="14341" customWidth="1" width="9.140625"/>
    <col min="14342" max="14342" customWidth="1" width="9.140625"/>
    <col min="14343" max="14343" customWidth="1" width="9.140625"/>
    <col min="14344" max="14344" customWidth="1" width="9.140625"/>
    <col min="14345" max="14345" customWidth="1" width="9.140625"/>
    <col min="14346" max="14346" customWidth="1" width="9.140625"/>
    <col min="14347" max="14347" customWidth="1" width="9.140625"/>
    <col min="14348" max="14348" customWidth="1" width="9.140625"/>
    <col min="14349" max="14349" customWidth="1" width="9.140625"/>
    <col min="14350" max="14350" customWidth="1" width="9.140625"/>
    <col min="14351" max="14351" customWidth="1" width="9.140625"/>
    <col min="14352" max="14352" customWidth="1" width="9.140625"/>
    <col min="14353" max="14353" customWidth="1" width="9.140625"/>
    <col min="14354" max="14354" customWidth="1" width="9.140625"/>
    <col min="14355" max="14355" customWidth="1" width="9.140625"/>
    <col min="14356" max="14356" customWidth="1" width="9.140625"/>
    <col min="14357" max="14357" customWidth="1" width="9.140625"/>
    <col min="14358" max="14358" customWidth="1" width="9.140625"/>
    <col min="14359" max="14359" customWidth="1" width="9.140625"/>
    <col min="14360" max="14360" customWidth="1" width="9.140625"/>
    <col min="14361" max="14361" customWidth="1" width="9.140625"/>
    <col min="14362" max="14362" customWidth="1" width="9.140625"/>
    <col min="14363" max="14363" customWidth="1" width="9.140625"/>
    <col min="14364" max="14364" customWidth="1" width="9.140625"/>
    <col min="14365" max="14365" customWidth="1" width="9.140625"/>
    <col min="14366" max="14366" customWidth="1" width="9.140625"/>
    <col min="14367" max="14367" customWidth="1" width="9.140625"/>
    <col min="14368" max="14368" customWidth="1" width="9.140625"/>
    <col min="14369" max="14369" customWidth="1" width="9.140625"/>
    <col min="14370" max="14370" customWidth="1" width="9.140625"/>
    <col min="14371" max="14371" customWidth="1" width="9.140625"/>
    <col min="14372" max="14372" customWidth="1" width="9.140625"/>
    <col min="14373" max="14373" customWidth="1" width="9.140625"/>
    <col min="14374" max="14374" customWidth="1" width="9.140625"/>
    <col min="14375" max="14375" customWidth="1" width="9.140625"/>
    <col min="14376" max="14376" customWidth="1" width="9.140625"/>
    <col min="14377" max="14377" customWidth="1" width="9.140625"/>
    <col min="14378" max="14378" customWidth="1" width="9.140625"/>
    <col min="14379" max="14379" customWidth="1" width="9.140625"/>
    <col min="14380" max="14380" customWidth="1" width="9.140625"/>
    <col min="14381" max="14381" customWidth="1" width="9.140625"/>
    <col min="14382" max="14382" customWidth="1" width="9.140625"/>
    <col min="14383" max="14383" customWidth="1" width="9.140625"/>
    <col min="14384" max="14384" customWidth="1" width="9.140625"/>
    <col min="14385" max="14385" customWidth="1" width="9.140625"/>
    <col min="14386" max="14386" customWidth="1" width="9.140625"/>
    <col min="14387" max="14387" customWidth="1" width="9.140625"/>
    <col min="14388" max="14388" customWidth="1" width="9.140625"/>
    <col min="14389" max="14389" customWidth="1" width="9.140625"/>
    <col min="14390" max="14390" customWidth="1" width="9.140625"/>
    <col min="14391" max="14391" customWidth="1" width="9.140625"/>
    <col min="14392" max="14392" customWidth="1" width="9.140625"/>
    <col min="14393" max="14393" customWidth="1" width="9.140625"/>
    <col min="14394" max="14394" customWidth="1" width="9.140625"/>
    <col min="14395" max="14395" customWidth="1" width="9.140625"/>
    <col min="14396" max="14396" customWidth="1" width="9.140625"/>
    <col min="14397" max="14397" customWidth="1" width="9.140625"/>
    <col min="14398" max="14398" customWidth="1" width="9.140625"/>
    <col min="14399" max="14399" customWidth="1" width="9.140625"/>
    <col min="14400" max="14400" customWidth="1" width="9.140625"/>
    <col min="14401" max="14401" customWidth="1" width="9.140625"/>
    <col min="14402" max="14402" customWidth="1" width="9.140625"/>
    <col min="14403" max="14403" customWidth="1" width="9.140625"/>
    <col min="14404" max="14404" customWidth="1" width="9.140625"/>
    <col min="14405" max="14405" customWidth="1" width="9.140625"/>
    <col min="14406" max="14406" customWidth="1" width="9.140625"/>
    <col min="14407" max="14407" customWidth="1" width="9.140625"/>
    <col min="14408" max="14408" customWidth="1" width="9.140625"/>
    <col min="14409" max="14409" customWidth="1" width="9.140625"/>
    <col min="14410" max="14410" customWidth="1" width="9.140625"/>
    <col min="14411" max="14411" customWidth="1" width="9.140625"/>
    <col min="14412" max="14412" customWidth="1" width="9.140625"/>
    <col min="14413" max="14413" customWidth="1" width="9.140625"/>
    <col min="14414" max="14414" customWidth="1" width="9.140625"/>
    <col min="14415" max="14415" customWidth="1" width="9.140625"/>
    <col min="14416" max="14416" customWidth="1" width="9.140625"/>
    <col min="14417" max="14417" customWidth="1" width="9.140625"/>
    <col min="14418" max="14418" customWidth="1" width="9.140625"/>
    <col min="14419" max="14419" customWidth="1" width="9.140625"/>
    <col min="14420" max="14420" customWidth="1" width="9.140625"/>
    <col min="14421" max="14421" customWidth="1" width="9.140625"/>
    <col min="14422" max="14422" customWidth="1" width="9.140625"/>
    <col min="14423" max="14423" customWidth="1" width="9.140625"/>
    <col min="14424" max="14424" customWidth="1" width="9.140625"/>
    <col min="14425" max="14425" customWidth="1" width="9.140625"/>
    <col min="14426" max="14426" customWidth="1" width="9.140625"/>
    <col min="14427" max="14427" customWidth="1" width="9.140625"/>
    <col min="14428" max="14428" customWidth="1" width="9.140625"/>
    <col min="14429" max="14429" customWidth="1" width="9.140625"/>
    <col min="14430" max="14430" customWidth="1" width="9.140625"/>
    <col min="14431" max="14431" customWidth="1" width="9.140625"/>
    <col min="14432" max="14432" customWidth="1" width="9.140625"/>
    <col min="14433" max="14433" customWidth="1" width="9.140625"/>
    <col min="14434" max="14434" customWidth="1" width="9.140625"/>
    <col min="14435" max="14435" customWidth="1" width="9.140625"/>
    <col min="14436" max="14436" customWidth="1" width="9.140625"/>
    <col min="14437" max="14437" customWidth="1" width="9.140625"/>
    <col min="14438" max="14438" customWidth="1" width="9.140625"/>
    <col min="14439" max="14439" customWidth="1" width="9.140625"/>
    <col min="14440" max="14440" customWidth="1" width="9.140625"/>
    <col min="14441" max="14441" customWidth="1" width="9.140625"/>
    <col min="14442" max="14442" customWidth="1" width="9.140625"/>
    <col min="14443" max="14443" customWidth="1" width="9.140625"/>
    <col min="14444" max="14444" customWidth="1" width="9.140625"/>
    <col min="14445" max="14445" customWidth="1" width="9.140625"/>
    <col min="14446" max="14446" customWidth="1" width="9.140625"/>
    <col min="14447" max="14447" customWidth="1" width="9.140625"/>
    <col min="14448" max="14448" customWidth="1" width="9.140625"/>
    <col min="14449" max="14449" customWidth="1" width="9.140625"/>
    <col min="14450" max="14450" customWidth="1" width="9.140625"/>
    <col min="14451" max="14451" customWidth="1" width="9.140625"/>
    <col min="14452" max="14452" customWidth="1" width="9.140625"/>
    <col min="14453" max="14453" customWidth="1" width="9.140625"/>
    <col min="14454" max="14454" customWidth="1" width="9.140625"/>
    <col min="14455" max="14455" customWidth="1" width="9.140625"/>
    <col min="14456" max="14456" customWidth="1" width="9.140625"/>
    <col min="14457" max="14457" customWidth="1" width="9.140625"/>
    <col min="14458" max="14458" customWidth="1" width="9.140625"/>
    <col min="14459" max="14459" customWidth="1" width="9.140625"/>
    <col min="14460" max="14460" customWidth="1" width="9.140625"/>
    <col min="14461" max="14461" customWidth="1" width="9.140625"/>
    <col min="14462" max="14462" customWidth="1" width="9.140625"/>
    <col min="14463" max="14463" customWidth="1" width="9.140625"/>
    <col min="14464" max="14464" customWidth="1" width="9.140625"/>
    <col min="14465" max="14465" customWidth="1" width="9.140625"/>
    <col min="14466" max="14466" customWidth="1" width="9.140625"/>
    <col min="14467" max="14467" customWidth="1" width="9.140625"/>
    <col min="14468" max="14468" customWidth="1" width="9.140625"/>
    <col min="14469" max="14469" customWidth="1" width="9.140625"/>
    <col min="14470" max="14470" customWidth="1" width="9.140625"/>
    <col min="14471" max="14471" customWidth="1" width="9.140625"/>
    <col min="14472" max="14472" customWidth="1" width="9.140625"/>
    <col min="14473" max="14473" customWidth="1" width="9.140625"/>
    <col min="14474" max="14474" customWidth="1" width="9.140625"/>
    <col min="14475" max="14475" customWidth="1" width="9.140625"/>
    <col min="14476" max="14476" customWidth="1" width="9.140625"/>
    <col min="14477" max="14477" customWidth="1" width="9.140625"/>
    <col min="14478" max="14478" customWidth="1" width="9.140625"/>
    <col min="14479" max="14479" customWidth="1" width="9.140625"/>
    <col min="14480" max="14480" customWidth="1" width="9.140625"/>
    <col min="14481" max="14481" customWidth="1" width="9.140625"/>
    <col min="14482" max="14482" customWidth="1" width="9.140625"/>
    <col min="14483" max="14483" customWidth="1" width="9.140625"/>
    <col min="14484" max="14484" customWidth="1" width="9.140625"/>
    <col min="14485" max="14485" customWidth="1" width="9.140625"/>
    <col min="14486" max="14486" customWidth="1" width="9.140625"/>
    <col min="14487" max="14487" customWidth="1" width="9.140625"/>
    <col min="14488" max="14488" customWidth="1" width="9.140625"/>
    <col min="14489" max="14489" customWidth="1" width="9.140625"/>
    <col min="14490" max="14490" customWidth="1" width="9.140625"/>
    <col min="14491" max="14491" customWidth="1" width="9.140625"/>
    <col min="14492" max="14492" customWidth="1" width="9.140625"/>
    <col min="14493" max="14493" customWidth="1" width="9.140625"/>
    <col min="14494" max="14494" customWidth="1" width="9.140625"/>
    <col min="14495" max="14495" customWidth="1" width="9.140625"/>
    <col min="14496" max="14496" customWidth="1" width="9.140625"/>
    <col min="14497" max="14497" customWidth="1" width="9.140625"/>
    <col min="14498" max="14498" customWidth="1" width="9.140625"/>
    <col min="14499" max="14499" customWidth="1" width="9.140625"/>
    <col min="14500" max="14500" customWidth="1" width="9.140625"/>
    <col min="14501" max="14501" customWidth="1" width="9.140625"/>
    <col min="14502" max="14502" customWidth="1" width="9.140625"/>
    <col min="14503" max="14503" customWidth="1" width="9.140625"/>
    <col min="14504" max="14504" customWidth="1" width="9.140625"/>
    <col min="14505" max="14505" customWidth="1" width="9.140625"/>
    <col min="14506" max="14506" customWidth="1" width="9.140625"/>
    <col min="14507" max="14507" customWidth="1" width="9.140625"/>
    <col min="14508" max="14508" customWidth="1" width="9.140625"/>
    <col min="14509" max="14509" customWidth="1" width="9.140625"/>
    <col min="14510" max="14510" customWidth="1" width="9.140625"/>
    <col min="14511" max="14511" customWidth="1" width="9.140625"/>
    <col min="14512" max="14512" customWidth="1" width="9.140625"/>
    <col min="14513" max="14513" customWidth="1" width="9.140625"/>
    <col min="14514" max="14514" customWidth="1" width="9.140625"/>
    <col min="14515" max="14515" customWidth="1" width="9.140625"/>
    <col min="14516" max="14516" customWidth="1" width="9.140625"/>
    <col min="14517" max="14517" customWidth="1" width="9.140625"/>
    <col min="14518" max="14518" customWidth="1" width="9.140625"/>
    <col min="14519" max="14519" customWidth="1" width="9.140625"/>
    <col min="14520" max="14520" customWidth="1" width="9.140625"/>
    <col min="14521" max="14521" customWidth="1" width="9.140625"/>
    <col min="14522" max="14522" customWidth="1" width="9.140625"/>
    <col min="14523" max="14523" customWidth="1" width="9.140625"/>
    <col min="14524" max="14524" customWidth="1" width="9.140625"/>
    <col min="14525" max="14525" customWidth="1" width="9.140625"/>
    <col min="14526" max="14526" customWidth="1" width="9.140625"/>
    <col min="14527" max="14527" customWidth="1" width="9.140625"/>
    <col min="14528" max="14528" customWidth="1" width="9.140625"/>
    <col min="14529" max="14529" customWidth="1" width="9.140625"/>
    <col min="14530" max="14530" customWidth="1" width="9.140625"/>
    <col min="14531" max="14531" customWidth="1" width="9.140625"/>
    <col min="14532" max="14532" customWidth="1" width="9.140625"/>
    <col min="14533" max="14533" customWidth="1" width="9.140625"/>
    <col min="14534" max="14534" customWidth="1" width="9.140625"/>
    <col min="14535" max="14535" customWidth="1" width="9.140625"/>
    <col min="14536" max="14536" customWidth="1" width="9.140625"/>
    <col min="14537" max="14537" customWidth="1" width="9.140625"/>
    <col min="14538" max="14538" customWidth="1" width="9.140625"/>
    <col min="14539" max="14539" customWidth="1" width="9.140625"/>
    <col min="14540" max="14540" customWidth="1" width="9.140625"/>
    <col min="14541" max="14541" customWidth="1" width="9.140625"/>
    <col min="14542" max="14542" customWidth="1" width="9.140625"/>
    <col min="14543" max="14543" customWidth="1" width="9.140625"/>
    <col min="14544" max="14544" customWidth="1" width="9.140625"/>
    <col min="14545" max="14545" customWidth="1" width="9.140625"/>
    <col min="14546" max="14546" customWidth="1" width="9.140625"/>
    <col min="14547" max="14547" customWidth="1" width="9.140625"/>
    <col min="14548" max="14548" customWidth="1" width="9.140625"/>
    <col min="14549" max="14549" customWidth="1" width="9.140625"/>
    <col min="14550" max="14550" customWidth="1" width="9.140625"/>
    <col min="14551" max="14551" customWidth="1" width="9.140625"/>
    <col min="14552" max="14552" customWidth="1" width="9.140625"/>
    <col min="14553" max="14553" customWidth="1" width="9.140625"/>
    <col min="14554" max="14554" customWidth="1" width="9.140625"/>
    <col min="14555" max="14555" customWidth="1" width="9.140625"/>
    <col min="14556" max="14556" customWidth="1" width="9.140625"/>
    <col min="14557" max="14557" customWidth="1" width="9.140625"/>
    <col min="14558" max="14558" customWidth="1" width="9.140625"/>
    <col min="14559" max="14559" customWidth="1" width="9.140625"/>
    <col min="14560" max="14560" customWidth="1" width="9.140625"/>
    <col min="14561" max="14561" customWidth="1" width="9.140625"/>
    <col min="14562" max="14562" customWidth="1" width="9.140625"/>
    <col min="14563" max="14563" customWidth="1" width="9.140625"/>
    <col min="14564" max="14564" customWidth="1" width="9.140625"/>
    <col min="14565" max="14565" customWidth="1" width="9.140625"/>
    <col min="14566" max="14566" customWidth="1" width="9.140625"/>
    <col min="14567" max="14567" customWidth="1" width="9.140625"/>
    <col min="14568" max="14568" customWidth="1" width="9.140625"/>
    <col min="14569" max="14569" customWidth="1" width="9.140625"/>
    <col min="14570" max="14570" customWidth="1" width="9.140625"/>
    <col min="14571" max="14571" customWidth="1" width="9.140625"/>
    <col min="14572" max="14572" customWidth="1" width="9.140625"/>
    <col min="14573" max="14573" customWidth="1" width="9.140625"/>
    <col min="14574" max="14574" customWidth="1" width="9.140625"/>
    <col min="14575" max="14575" customWidth="1" width="9.140625"/>
    <col min="14576" max="14576" customWidth="1" width="9.140625"/>
    <col min="14577" max="14577" customWidth="1" width="9.140625"/>
    <col min="14578" max="14578" customWidth="1" width="9.140625"/>
    <col min="14579" max="14579" customWidth="1" width="9.140625"/>
    <col min="14580" max="14580" customWidth="1" width="9.140625"/>
    <col min="14581" max="14581" customWidth="1" width="9.140625"/>
    <col min="14582" max="14582" customWidth="1" width="9.140625"/>
    <col min="14583" max="14583" customWidth="1" width="9.140625"/>
    <col min="14584" max="14584" customWidth="1" width="9.140625"/>
    <col min="14585" max="14585" customWidth="1" width="9.140625"/>
    <col min="14586" max="14586" customWidth="1" width="9.140625"/>
    <col min="14587" max="14587" customWidth="1" width="9.140625"/>
    <col min="14588" max="14588" customWidth="1" width="9.140625"/>
    <col min="14589" max="14589" customWidth="1" width="9.140625"/>
    <col min="14590" max="14590" customWidth="1" width="9.140625"/>
    <col min="14591" max="14591" customWidth="1" width="9.140625"/>
    <col min="14592" max="14592" customWidth="1" width="9.140625"/>
    <col min="14593" max="14593" customWidth="1" width="9.140625"/>
    <col min="14594" max="14594" customWidth="1" width="9.140625"/>
    <col min="14595" max="14595" customWidth="1" width="9.140625"/>
    <col min="14596" max="14596" customWidth="1" width="9.140625"/>
    <col min="14597" max="14597" customWidth="1" width="9.140625"/>
    <col min="14598" max="14598" customWidth="1" width="9.140625"/>
    <col min="14599" max="14599" customWidth="1" width="9.140625"/>
    <col min="14600" max="14600" customWidth="1" width="9.140625"/>
    <col min="14601" max="14601" customWidth="1" width="9.140625"/>
    <col min="14602" max="14602" customWidth="1" width="9.140625"/>
    <col min="14603" max="14603" customWidth="1" width="9.140625"/>
    <col min="14604" max="14604" customWidth="1" width="9.140625"/>
    <col min="14605" max="14605" customWidth="1" width="9.140625"/>
    <col min="14606" max="14606" customWidth="1" width="9.140625"/>
    <col min="14607" max="14607" customWidth="1" width="9.140625"/>
    <col min="14608" max="14608" customWidth="1" width="9.140625"/>
    <col min="14609" max="14609" customWidth="1" width="9.140625"/>
    <col min="14610" max="14610" customWidth="1" width="9.140625"/>
    <col min="14611" max="14611" customWidth="1" width="9.140625"/>
    <col min="14612" max="14612" customWidth="1" width="9.140625"/>
    <col min="14613" max="14613" customWidth="1" width="9.140625"/>
    <col min="14614" max="14614" customWidth="1" width="9.140625"/>
    <col min="14615" max="14615" customWidth="1" width="9.140625"/>
    <col min="14616" max="14616" customWidth="1" width="9.140625"/>
    <col min="14617" max="14617" customWidth="1" width="9.140625"/>
    <col min="14618" max="14618" customWidth="1" width="9.140625"/>
    <col min="14619" max="14619" customWidth="1" width="9.140625"/>
    <col min="14620" max="14620" customWidth="1" width="9.140625"/>
    <col min="14621" max="14621" customWidth="1" width="9.140625"/>
    <col min="14622" max="14622" customWidth="1" width="9.140625"/>
    <col min="14623" max="14623" customWidth="1" width="9.140625"/>
    <col min="14624" max="14624" customWidth="1" width="9.140625"/>
    <col min="14625" max="14625" customWidth="1" width="9.140625"/>
    <col min="14626" max="14626" customWidth="1" width="9.140625"/>
    <col min="14627" max="14627" customWidth="1" width="9.140625"/>
    <col min="14628" max="14628" customWidth="1" width="9.140625"/>
    <col min="14629" max="14629" customWidth="1" width="9.140625"/>
    <col min="14630" max="14630" customWidth="1" width="9.140625"/>
    <col min="14631" max="14631" customWidth="1" width="9.140625"/>
    <col min="14632" max="14632" customWidth="1" width="9.140625"/>
    <col min="14633" max="14633" customWidth="1" width="9.140625"/>
    <col min="14634" max="14634" customWidth="1" width="9.140625"/>
    <col min="14635" max="14635" customWidth="1" width="9.140625"/>
    <col min="14636" max="14636" customWidth="1" width="9.140625"/>
    <col min="14637" max="14637" customWidth="1" width="9.140625"/>
    <col min="14638" max="14638" customWidth="1" width="9.140625"/>
    <col min="14639" max="14639" customWidth="1" width="9.140625"/>
    <col min="14640" max="14640" customWidth="1" width="9.140625"/>
    <col min="14641" max="14641" customWidth="1" width="9.140625"/>
    <col min="14642" max="14642" customWidth="1" width="9.140625"/>
    <col min="14643" max="14643" customWidth="1" width="9.140625"/>
    <col min="14644" max="14644" customWidth="1" width="9.140625"/>
    <col min="14645" max="14645" customWidth="1" width="9.140625"/>
    <col min="14646" max="14646" customWidth="1" width="9.140625"/>
    <col min="14647" max="14647" customWidth="1" width="9.140625"/>
    <col min="14648" max="14648" customWidth="1" width="9.140625"/>
    <col min="14649" max="14649" customWidth="1" width="9.140625"/>
    <col min="14650" max="14650" customWidth="1" width="9.140625"/>
    <col min="14651" max="14651" customWidth="1" width="9.140625"/>
    <col min="14652" max="14652" customWidth="1" width="9.140625"/>
    <col min="14653" max="14653" customWidth="1" width="9.140625"/>
    <col min="14654" max="14654" customWidth="1" width="9.140625"/>
    <col min="14655" max="14655" customWidth="1" width="9.140625"/>
    <col min="14656" max="14656" customWidth="1" width="9.140625"/>
    <col min="14657" max="14657" customWidth="1" width="9.140625"/>
    <col min="14658" max="14658" customWidth="1" width="9.140625"/>
    <col min="14659" max="14659" customWidth="1" width="9.140625"/>
    <col min="14660" max="14660" customWidth="1" width="9.140625"/>
    <col min="14661" max="14661" customWidth="1" width="9.140625"/>
    <col min="14662" max="14662" customWidth="1" width="9.140625"/>
    <col min="14663" max="14663" customWidth="1" width="9.140625"/>
    <col min="14664" max="14664" customWidth="1" width="9.140625"/>
    <col min="14665" max="14665" customWidth="1" width="9.140625"/>
    <col min="14666" max="14666" customWidth="1" width="9.140625"/>
    <col min="14667" max="14667" customWidth="1" width="9.140625"/>
    <col min="14668" max="14668" customWidth="1" width="9.140625"/>
    <col min="14669" max="14669" customWidth="1" width="9.140625"/>
    <col min="14670" max="14670" customWidth="1" width="9.140625"/>
    <col min="14671" max="14671" customWidth="1" width="9.140625"/>
    <col min="14672" max="14672" customWidth="1" width="9.140625"/>
    <col min="14673" max="14673" customWidth="1" width="9.140625"/>
    <col min="14674" max="14674" customWidth="1" width="9.140625"/>
    <col min="14675" max="14675" customWidth="1" width="9.140625"/>
    <col min="14676" max="14676" customWidth="1" width="9.140625"/>
    <col min="14677" max="14677" customWidth="1" width="9.140625"/>
    <col min="14678" max="14678" customWidth="1" width="9.140625"/>
    <col min="14679" max="14679" customWidth="1" width="9.140625"/>
    <col min="14680" max="14680" customWidth="1" width="9.140625"/>
    <col min="14681" max="14681" customWidth="1" width="9.140625"/>
    <col min="14682" max="14682" customWidth="1" width="9.140625"/>
    <col min="14683" max="14683" customWidth="1" width="9.140625"/>
    <col min="14684" max="14684" customWidth="1" width="9.140625"/>
    <col min="14685" max="14685" customWidth="1" width="9.140625"/>
    <col min="14686" max="14686" customWidth="1" width="9.140625"/>
    <col min="14687" max="14687" customWidth="1" width="9.140625"/>
    <col min="14688" max="14688" customWidth="1" width="9.140625"/>
    <col min="14689" max="14689" customWidth="1" width="9.140625"/>
    <col min="14690" max="14690" customWidth="1" width="9.140625"/>
    <col min="14691" max="14691" customWidth="1" width="9.140625"/>
    <col min="14692" max="14692" customWidth="1" width="9.140625"/>
    <col min="14693" max="14693" customWidth="1" width="9.140625"/>
    <col min="14694" max="14694" customWidth="1" width="9.140625"/>
    <col min="14695" max="14695" customWidth="1" width="9.140625"/>
    <col min="14696" max="14696" customWidth="1" width="9.140625"/>
    <col min="14697" max="14697" customWidth="1" width="9.140625"/>
    <col min="14698" max="14698" customWidth="1" width="9.140625"/>
    <col min="14699" max="14699" customWidth="1" width="9.140625"/>
    <col min="14700" max="14700" customWidth="1" width="9.140625"/>
    <col min="14701" max="14701" customWidth="1" width="9.140625"/>
    <col min="14702" max="14702" customWidth="1" width="9.140625"/>
    <col min="14703" max="14703" customWidth="1" width="9.140625"/>
    <col min="14704" max="14704" customWidth="1" width="9.140625"/>
    <col min="14705" max="14705" customWidth="1" width="9.140625"/>
    <col min="14706" max="14706" customWidth="1" width="9.140625"/>
    <col min="14707" max="14707" customWidth="1" width="9.140625"/>
    <col min="14708" max="14708" customWidth="1" width="9.140625"/>
    <col min="14709" max="14709" customWidth="1" width="9.140625"/>
    <col min="14710" max="14710" customWidth="1" width="9.140625"/>
    <col min="14711" max="14711" customWidth="1" width="9.140625"/>
    <col min="14712" max="14712" customWidth="1" width="9.140625"/>
    <col min="14713" max="14713" customWidth="1" width="9.140625"/>
    <col min="14714" max="14714" customWidth="1" width="9.140625"/>
    <col min="14715" max="14715" customWidth="1" width="9.140625"/>
    <col min="14716" max="14716" customWidth="1" width="9.140625"/>
    <col min="14717" max="14717" customWidth="1" width="9.140625"/>
    <col min="14718" max="14718" customWidth="1" width="9.140625"/>
    <col min="14719" max="14719" customWidth="1" width="9.140625"/>
    <col min="14720" max="14720" customWidth="1" width="9.140625"/>
    <col min="14721" max="14721" customWidth="1" width="9.140625"/>
    <col min="14722" max="14722" customWidth="1" width="9.140625"/>
    <col min="14723" max="14723" customWidth="1" width="9.140625"/>
    <col min="14724" max="14724" customWidth="1" width="9.140625"/>
    <col min="14725" max="14725" customWidth="1" width="9.140625"/>
    <col min="14726" max="14726" customWidth="1" width="9.140625"/>
    <col min="14727" max="14727" customWidth="1" width="9.140625"/>
    <col min="14728" max="14728" customWidth="1" width="9.140625"/>
    <col min="14729" max="14729" customWidth="1" width="9.140625"/>
    <col min="14730" max="14730" customWidth="1" width="9.140625"/>
    <col min="14731" max="14731" customWidth="1" width="9.140625"/>
    <col min="14732" max="14732" customWidth="1" width="9.140625"/>
    <col min="14733" max="14733" customWidth="1" width="9.140625"/>
    <col min="14734" max="14734" customWidth="1" width="9.140625"/>
    <col min="14735" max="14735" customWidth="1" width="9.140625"/>
    <col min="14736" max="14736" customWidth="1" width="9.140625"/>
    <col min="14737" max="14737" customWidth="1" width="9.140625"/>
    <col min="14738" max="14738" customWidth="1" width="9.140625"/>
    <col min="14739" max="14739" customWidth="1" width="9.140625"/>
    <col min="14740" max="14740" customWidth="1" width="9.140625"/>
    <col min="14741" max="14741" customWidth="1" width="9.140625"/>
    <col min="14742" max="14742" customWidth="1" width="9.140625"/>
    <col min="14743" max="14743" customWidth="1" width="9.140625"/>
    <col min="14744" max="14744" customWidth="1" width="9.140625"/>
    <col min="14745" max="14745" customWidth="1" width="9.140625"/>
    <col min="14746" max="14746" customWidth="1" width="9.140625"/>
    <col min="14747" max="14747" customWidth="1" width="9.140625"/>
    <col min="14748" max="14748" customWidth="1" width="9.140625"/>
    <col min="14749" max="14749" customWidth="1" width="9.140625"/>
    <col min="14750" max="14750" customWidth="1" width="9.140625"/>
    <col min="14751" max="14751" customWidth="1" width="9.140625"/>
    <col min="14752" max="14752" customWidth="1" width="9.140625"/>
    <col min="14753" max="14753" customWidth="1" width="9.140625"/>
    <col min="14754" max="14754" customWidth="1" width="9.140625"/>
    <col min="14755" max="14755" customWidth="1" width="9.140625"/>
    <col min="14756" max="14756" customWidth="1" width="9.140625"/>
    <col min="14757" max="14757" customWidth="1" width="9.140625"/>
    <col min="14758" max="14758" customWidth="1" width="9.140625"/>
    <col min="14759" max="14759" customWidth="1" width="9.140625"/>
    <col min="14760" max="14760" customWidth="1" width="9.140625"/>
    <col min="14761" max="14761" customWidth="1" width="9.140625"/>
    <col min="14762" max="14762" customWidth="1" width="9.140625"/>
    <col min="14763" max="14763" customWidth="1" width="9.140625"/>
    <col min="14764" max="14764" customWidth="1" width="9.140625"/>
    <col min="14765" max="14765" customWidth="1" width="9.140625"/>
    <col min="14766" max="14766" customWidth="1" width="9.140625"/>
    <col min="14767" max="14767" customWidth="1" width="9.140625"/>
    <col min="14768" max="14768" customWidth="1" width="9.140625"/>
    <col min="14769" max="14769" customWidth="1" width="9.140625"/>
    <col min="14770" max="14770" customWidth="1" width="9.140625"/>
    <col min="14771" max="14771" customWidth="1" width="9.140625"/>
    <col min="14772" max="14772" customWidth="1" width="9.140625"/>
    <col min="14773" max="14773" customWidth="1" width="9.140625"/>
    <col min="14774" max="14774" customWidth="1" width="9.140625"/>
    <col min="14775" max="14775" customWidth="1" width="9.140625"/>
    <col min="14776" max="14776" customWidth="1" width="9.140625"/>
    <col min="14777" max="14777" customWidth="1" width="9.140625"/>
    <col min="14778" max="14778" customWidth="1" width="9.140625"/>
    <col min="14779" max="14779" customWidth="1" width="9.140625"/>
    <col min="14780" max="14780" customWidth="1" width="9.140625"/>
    <col min="14781" max="14781" customWidth="1" width="9.140625"/>
    <col min="14782" max="14782" customWidth="1" width="9.140625"/>
    <col min="14783" max="14783" customWidth="1" width="9.140625"/>
    <col min="14784" max="14784" customWidth="1" width="9.140625"/>
    <col min="14785" max="14785" customWidth="1" width="9.140625"/>
    <col min="14786" max="14786" customWidth="1" width="9.140625"/>
    <col min="14787" max="14787" customWidth="1" width="9.140625"/>
    <col min="14788" max="14788" customWidth="1" width="9.140625"/>
    <col min="14789" max="14789" customWidth="1" width="9.140625"/>
    <col min="14790" max="14790" customWidth="1" width="9.140625"/>
    <col min="14791" max="14791" customWidth="1" width="9.140625"/>
    <col min="14792" max="14792" customWidth="1" width="9.140625"/>
    <col min="14793" max="14793" customWidth="1" width="9.140625"/>
    <col min="14794" max="14794" customWidth="1" width="9.140625"/>
    <col min="14795" max="14795" customWidth="1" width="9.140625"/>
    <col min="14796" max="14796" customWidth="1" width="9.140625"/>
    <col min="14797" max="14797" customWidth="1" width="9.140625"/>
    <col min="14798" max="14798" customWidth="1" width="9.140625"/>
    <col min="14799" max="14799" customWidth="1" width="9.140625"/>
    <col min="14800" max="14800" customWidth="1" width="9.140625"/>
    <col min="14801" max="14801" customWidth="1" width="9.140625"/>
    <col min="14802" max="14802" customWidth="1" width="9.140625"/>
    <col min="14803" max="14803" customWidth="1" width="9.140625"/>
    <col min="14804" max="14804" customWidth="1" width="9.140625"/>
    <col min="14805" max="14805" customWidth="1" width="9.140625"/>
    <col min="14806" max="14806" customWidth="1" width="9.140625"/>
    <col min="14807" max="14807" customWidth="1" width="9.140625"/>
    <col min="14808" max="14808" customWidth="1" width="9.140625"/>
    <col min="14809" max="14809" customWidth="1" width="9.140625"/>
    <col min="14810" max="14810" customWidth="1" width="9.140625"/>
    <col min="14811" max="14811" customWidth="1" width="9.140625"/>
    <col min="14812" max="14812" customWidth="1" width="9.140625"/>
    <col min="14813" max="14813" customWidth="1" width="9.140625"/>
    <col min="14814" max="14814" customWidth="1" width="9.140625"/>
    <col min="14815" max="14815" customWidth="1" width="9.140625"/>
    <col min="14816" max="14816" customWidth="1" width="9.140625"/>
    <col min="14817" max="14817" customWidth="1" width="9.140625"/>
    <col min="14818" max="14818" customWidth="1" width="9.140625"/>
    <col min="14819" max="14819" customWidth="1" width="9.140625"/>
    <col min="14820" max="14820" customWidth="1" width="9.140625"/>
    <col min="14821" max="14821" customWidth="1" width="9.140625"/>
    <col min="14822" max="14822" customWidth="1" width="9.140625"/>
    <col min="14823" max="14823" customWidth="1" width="9.140625"/>
    <col min="14824" max="14824" customWidth="1" width="9.140625"/>
    <col min="14825" max="14825" customWidth="1" width="9.140625"/>
    <col min="14826" max="14826" customWidth="1" width="9.140625"/>
    <col min="14827" max="14827" customWidth="1" width="9.140625"/>
    <col min="14828" max="14828" customWidth="1" width="9.140625"/>
    <col min="14829" max="14829" customWidth="1" width="9.140625"/>
    <col min="14830" max="14830" customWidth="1" width="9.140625"/>
    <col min="14831" max="14831" customWidth="1" width="9.140625"/>
    <col min="14832" max="14832" customWidth="1" width="9.140625"/>
    <col min="14833" max="14833" customWidth="1" width="9.140625"/>
    <col min="14834" max="14834" customWidth="1" width="9.140625"/>
    <col min="14835" max="14835" customWidth="1" width="9.140625"/>
    <col min="14836" max="14836" customWidth="1" width="9.140625"/>
    <col min="14837" max="14837" customWidth="1" width="9.140625"/>
    <col min="14838" max="14838" customWidth="1" width="9.140625"/>
    <col min="14839" max="14839" customWidth="1" width="9.140625"/>
    <col min="14840" max="14840" customWidth="1" width="9.140625"/>
    <col min="14841" max="14841" customWidth="1" width="9.140625"/>
    <col min="14842" max="14842" customWidth="1" width="9.140625"/>
    <col min="14843" max="14843" customWidth="1" width="9.140625"/>
    <col min="14844" max="14844" customWidth="1" width="9.140625"/>
    <col min="14845" max="14845" customWidth="1" width="9.140625"/>
    <col min="14846" max="14846" customWidth="1" width="9.140625"/>
    <col min="14847" max="14847" customWidth="1" width="9.140625"/>
    <col min="14848" max="14848" customWidth="1" width="9.140625"/>
    <col min="14849" max="14849" customWidth="1" width="9.140625"/>
    <col min="14850" max="14850" customWidth="1" width="9.140625"/>
    <col min="14851" max="14851" customWidth="1" width="9.140625"/>
    <col min="14852" max="14852" customWidth="1" width="9.140625"/>
    <col min="14853" max="14853" customWidth="1" width="9.140625"/>
    <col min="14854" max="14854" customWidth="1" width="9.140625"/>
    <col min="14855" max="14855" customWidth="1" width="9.140625"/>
    <col min="14856" max="14856" customWidth="1" width="9.140625"/>
    <col min="14857" max="14857" customWidth="1" width="9.140625"/>
    <col min="14858" max="14858" customWidth="1" width="9.140625"/>
    <col min="14859" max="14859" customWidth="1" width="9.140625"/>
    <col min="14860" max="14860" customWidth="1" width="9.140625"/>
    <col min="14861" max="14861" customWidth="1" width="9.140625"/>
    <col min="14862" max="14862" customWidth="1" width="9.140625"/>
    <col min="14863" max="14863" customWidth="1" width="9.140625"/>
    <col min="14864" max="14864" customWidth="1" width="9.140625"/>
    <col min="14865" max="14865" customWidth="1" width="9.140625"/>
    <col min="14866" max="14866" customWidth="1" width="9.140625"/>
    <col min="14867" max="14867" customWidth="1" width="9.140625"/>
    <col min="14868" max="14868" customWidth="1" width="9.140625"/>
    <col min="14869" max="14869" customWidth="1" width="9.140625"/>
    <col min="14870" max="14870" customWidth="1" width="9.140625"/>
    <col min="14871" max="14871" customWidth="1" width="9.140625"/>
    <col min="14872" max="14872" customWidth="1" width="9.140625"/>
    <col min="14873" max="14873" customWidth="1" width="9.140625"/>
    <col min="14874" max="14874" customWidth="1" width="9.140625"/>
    <col min="14875" max="14875" customWidth="1" width="9.140625"/>
    <col min="14876" max="14876" customWidth="1" width="9.140625"/>
    <col min="14877" max="14877" customWidth="1" width="9.140625"/>
    <col min="14878" max="14878" customWidth="1" width="9.140625"/>
    <col min="14879" max="14879" customWidth="1" width="9.140625"/>
    <col min="14880" max="14880" customWidth="1" width="9.140625"/>
    <col min="14881" max="14881" customWidth="1" width="9.140625"/>
    <col min="14882" max="14882" customWidth="1" width="9.140625"/>
    <col min="14883" max="14883" customWidth="1" width="9.140625"/>
    <col min="14884" max="14884" customWidth="1" width="9.140625"/>
    <col min="14885" max="14885" customWidth="1" width="9.140625"/>
    <col min="14886" max="14886" customWidth="1" width="9.140625"/>
    <col min="14887" max="14887" customWidth="1" width="9.140625"/>
    <col min="14888" max="14888" customWidth="1" width="9.140625"/>
    <col min="14889" max="14889" customWidth="1" width="9.140625"/>
    <col min="14890" max="14890" customWidth="1" width="9.140625"/>
    <col min="14891" max="14891" customWidth="1" width="9.140625"/>
    <col min="14892" max="14892" customWidth="1" width="9.140625"/>
    <col min="14893" max="14893" customWidth="1" width="9.140625"/>
    <col min="14894" max="14894" customWidth="1" width="9.140625"/>
    <col min="14895" max="14895" customWidth="1" width="9.140625"/>
    <col min="14896" max="14896" customWidth="1" width="9.140625"/>
    <col min="14897" max="14897" customWidth="1" width="9.140625"/>
    <col min="14898" max="14898" customWidth="1" width="9.140625"/>
    <col min="14899" max="14899" customWidth="1" width="9.140625"/>
    <col min="14900" max="14900" customWidth="1" width="9.140625"/>
    <col min="14901" max="14901" customWidth="1" width="9.140625"/>
    <col min="14902" max="14902" customWidth="1" width="9.140625"/>
    <col min="14903" max="14903" customWidth="1" width="9.140625"/>
    <col min="14904" max="14904" customWidth="1" width="9.140625"/>
    <col min="14905" max="14905" customWidth="1" width="9.140625"/>
    <col min="14906" max="14906" customWidth="1" width="9.140625"/>
    <col min="14907" max="14907" customWidth="1" width="9.140625"/>
    <col min="14908" max="14908" customWidth="1" width="9.140625"/>
    <col min="14909" max="14909" customWidth="1" width="9.140625"/>
    <col min="14910" max="14910" customWidth="1" width="9.140625"/>
    <col min="14911" max="14911" customWidth="1" width="9.140625"/>
    <col min="14912" max="14912" customWidth="1" width="9.140625"/>
    <col min="14913" max="14913" customWidth="1" width="9.140625"/>
    <col min="14914" max="14914" customWidth="1" width="9.140625"/>
    <col min="14915" max="14915" customWidth="1" width="9.140625"/>
    <col min="14916" max="14916" customWidth="1" width="9.140625"/>
    <col min="14917" max="14917" customWidth="1" width="9.140625"/>
    <col min="14918" max="14918" customWidth="1" width="9.140625"/>
    <col min="14919" max="14919" customWidth="1" width="9.140625"/>
    <col min="14920" max="14920" customWidth="1" width="9.140625"/>
    <col min="14921" max="14921" customWidth="1" width="9.140625"/>
    <col min="14922" max="14922" customWidth="1" width="9.140625"/>
    <col min="14923" max="14923" customWidth="1" width="9.140625"/>
    <col min="14924" max="14924" customWidth="1" width="9.140625"/>
    <col min="14925" max="14925" customWidth="1" width="9.140625"/>
    <col min="14926" max="14926" customWidth="1" width="9.140625"/>
    <col min="14927" max="14927" customWidth="1" width="9.140625"/>
    <col min="14928" max="14928" customWidth="1" width="9.140625"/>
    <col min="14929" max="14929" customWidth="1" width="9.140625"/>
    <col min="14930" max="14930" customWidth="1" width="9.140625"/>
    <col min="14931" max="14931" customWidth="1" width="9.140625"/>
    <col min="14932" max="14932" customWidth="1" width="9.140625"/>
    <col min="14933" max="14933" customWidth="1" width="9.140625"/>
    <col min="14934" max="14934" customWidth="1" width="9.140625"/>
    <col min="14935" max="14935" customWidth="1" width="9.140625"/>
    <col min="14936" max="14936" customWidth="1" width="9.140625"/>
    <col min="14937" max="14937" customWidth="1" width="9.140625"/>
    <col min="14938" max="14938" customWidth="1" width="9.140625"/>
    <col min="14939" max="14939" customWidth="1" width="9.140625"/>
    <col min="14940" max="14940" customWidth="1" width="9.140625"/>
    <col min="14941" max="14941" customWidth="1" width="9.140625"/>
    <col min="14942" max="14942" customWidth="1" width="9.140625"/>
    <col min="14943" max="14943" customWidth="1" width="9.140625"/>
    <col min="14944" max="14944" customWidth="1" width="9.140625"/>
    <col min="14945" max="14945" customWidth="1" width="9.140625"/>
    <col min="14946" max="14946" customWidth="1" width="9.140625"/>
    <col min="14947" max="14947" customWidth="1" width="9.140625"/>
    <col min="14948" max="14948" customWidth="1" width="9.140625"/>
    <col min="14949" max="14949" customWidth="1" width="9.140625"/>
    <col min="14950" max="14950" customWidth="1" width="9.140625"/>
    <col min="14951" max="14951" customWidth="1" width="9.140625"/>
    <col min="14952" max="14952" customWidth="1" width="9.140625"/>
    <col min="14953" max="14953" customWidth="1" width="9.140625"/>
    <col min="14954" max="14954" customWidth="1" width="9.140625"/>
    <col min="14955" max="14955" customWidth="1" width="9.140625"/>
    <col min="14956" max="14956" customWidth="1" width="9.140625"/>
    <col min="14957" max="14957" customWidth="1" width="9.140625"/>
    <col min="14958" max="14958" customWidth="1" width="9.140625"/>
    <col min="14959" max="14959" customWidth="1" width="9.140625"/>
    <col min="14960" max="14960" customWidth="1" width="9.140625"/>
    <col min="14961" max="14961" customWidth="1" width="9.140625"/>
    <col min="14962" max="14962" customWidth="1" width="9.140625"/>
    <col min="14963" max="14963" customWidth="1" width="9.140625"/>
    <col min="14964" max="14964" customWidth="1" width="9.140625"/>
    <col min="14965" max="14965" customWidth="1" width="9.140625"/>
    <col min="14966" max="14966" customWidth="1" width="9.140625"/>
    <col min="14967" max="14967" customWidth="1" width="9.140625"/>
    <col min="14968" max="14968" customWidth="1" width="9.140625"/>
    <col min="14969" max="14969" customWidth="1" width="9.140625"/>
    <col min="14970" max="14970" customWidth="1" width="9.140625"/>
    <col min="14971" max="14971" customWidth="1" width="9.140625"/>
    <col min="14972" max="14972" customWidth="1" width="9.140625"/>
    <col min="14973" max="14973" customWidth="1" width="9.140625"/>
    <col min="14974" max="14974" customWidth="1" width="9.140625"/>
    <col min="14975" max="14975" customWidth="1" width="9.140625"/>
    <col min="14976" max="14976" customWidth="1" width="9.140625"/>
    <col min="14977" max="14977" customWidth="1" width="9.140625"/>
    <col min="14978" max="14978" customWidth="1" width="9.140625"/>
    <col min="14979" max="14979" customWidth="1" width="9.140625"/>
    <col min="14980" max="14980" customWidth="1" width="9.140625"/>
    <col min="14981" max="14981" customWidth="1" width="9.140625"/>
    <col min="14982" max="14982" customWidth="1" width="9.140625"/>
    <col min="14983" max="14983" customWidth="1" width="9.140625"/>
    <col min="14984" max="14984" customWidth="1" width="9.140625"/>
    <col min="14985" max="14985" customWidth="1" width="9.140625"/>
    <col min="14986" max="14986" customWidth="1" width="9.140625"/>
    <col min="14987" max="14987" customWidth="1" width="9.140625"/>
    <col min="14988" max="14988" customWidth="1" width="9.140625"/>
    <col min="14989" max="14989" customWidth="1" width="9.140625"/>
    <col min="14990" max="14990" customWidth="1" width="9.140625"/>
    <col min="14991" max="14991" customWidth="1" width="9.140625"/>
    <col min="14992" max="14992" customWidth="1" width="9.140625"/>
    <col min="14993" max="14993" customWidth="1" width="9.140625"/>
    <col min="14994" max="14994" customWidth="1" width="9.140625"/>
    <col min="14995" max="14995" customWidth="1" width="9.140625"/>
    <col min="14996" max="14996" customWidth="1" width="9.140625"/>
    <col min="14997" max="14997" customWidth="1" width="9.140625"/>
    <col min="14998" max="14998" customWidth="1" width="9.140625"/>
    <col min="14999" max="14999" customWidth="1" width="9.140625"/>
    <col min="15000" max="15000" customWidth="1" width="9.140625"/>
    <col min="15001" max="15001" customWidth="1" width="9.140625"/>
    <col min="15002" max="15002" customWidth="1" width="9.140625"/>
    <col min="15003" max="15003" customWidth="1" width="9.140625"/>
    <col min="15004" max="15004" customWidth="1" width="9.140625"/>
    <col min="15005" max="15005" customWidth="1" width="9.140625"/>
    <col min="15006" max="15006" customWidth="1" width="9.140625"/>
    <col min="15007" max="15007" customWidth="1" width="9.140625"/>
    <col min="15008" max="15008" customWidth="1" width="9.140625"/>
    <col min="15009" max="15009" customWidth="1" width="9.140625"/>
    <col min="15010" max="15010" customWidth="1" width="9.140625"/>
    <col min="15011" max="15011" customWidth="1" width="9.140625"/>
    <col min="15012" max="15012" customWidth="1" width="9.140625"/>
    <col min="15013" max="15013" customWidth="1" width="9.140625"/>
    <col min="15014" max="15014" customWidth="1" width="9.140625"/>
    <col min="15015" max="15015" customWidth="1" width="9.140625"/>
    <col min="15016" max="15016" customWidth="1" width="9.140625"/>
    <col min="15017" max="15017" customWidth="1" width="9.140625"/>
    <col min="15018" max="15018" customWidth="1" width="9.140625"/>
    <col min="15019" max="15019" customWidth="1" width="9.140625"/>
    <col min="15020" max="15020" customWidth="1" width="9.140625"/>
    <col min="15021" max="15021" customWidth="1" width="9.140625"/>
    <col min="15022" max="15022" customWidth="1" width="9.140625"/>
    <col min="15023" max="15023" customWidth="1" width="9.140625"/>
    <col min="15024" max="15024" customWidth="1" width="9.140625"/>
    <col min="15025" max="15025" customWidth="1" width="9.140625"/>
    <col min="15026" max="15026" customWidth="1" width="9.140625"/>
    <col min="15027" max="15027" customWidth="1" width="9.140625"/>
    <col min="15028" max="15028" customWidth="1" width="9.140625"/>
    <col min="15029" max="15029" customWidth="1" width="9.140625"/>
    <col min="15030" max="15030" customWidth="1" width="9.140625"/>
    <col min="15031" max="15031" customWidth="1" width="9.140625"/>
    <col min="15032" max="15032" customWidth="1" width="9.140625"/>
    <col min="15033" max="15033" customWidth="1" width="9.140625"/>
    <col min="15034" max="15034" customWidth="1" width="9.140625"/>
    <col min="15035" max="15035" customWidth="1" width="9.140625"/>
    <col min="15036" max="15036" customWidth="1" width="9.140625"/>
    <col min="15037" max="15037" customWidth="1" width="9.140625"/>
    <col min="15038" max="15038" customWidth="1" width="9.140625"/>
    <col min="15039" max="15039" customWidth="1" width="9.140625"/>
    <col min="15040" max="15040" customWidth="1" width="9.140625"/>
    <col min="15041" max="15041" customWidth="1" width="9.140625"/>
    <col min="15042" max="15042" customWidth="1" width="9.140625"/>
    <col min="15043" max="15043" customWidth="1" width="9.140625"/>
    <col min="15044" max="15044" customWidth="1" width="9.140625"/>
    <col min="15045" max="15045" customWidth="1" width="9.140625"/>
    <col min="15046" max="15046" customWidth="1" width="9.140625"/>
    <col min="15047" max="15047" customWidth="1" width="9.140625"/>
    <col min="15048" max="15048" customWidth="1" width="9.140625"/>
    <col min="15049" max="15049" customWidth="1" width="9.140625"/>
    <col min="15050" max="15050" customWidth="1" width="9.140625"/>
    <col min="15051" max="15051" customWidth="1" width="9.140625"/>
    <col min="15052" max="15052" customWidth="1" width="9.140625"/>
    <col min="15053" max="15053" customWidth="1" width="9.140625"/>
    <col min="15054" max="15054" customWidth="1" width="9.140625"/>
    <col min="15055" max="15055" customWidth="1" width="9.140625"/>
    <col min="15056" max="15056" customWidth="1" width="9.140625"/>
    <col min="15057" max="15057" customWidth="1" width="9.140625"/>
    <col min="15058" max="15058" customWidth="1" width="9.140625"/>
    <col min="15059" max="15059" customWidth="1" width="9.140625"/>
    <col min="15060" max="15060" customWidth="1" width="9.140625"/>
    <col min="15061" max="15061" customWidth="1" width="9.140625"/>
    <col min="15062" max="15062" customWidth="1" width="9.140625"/>
    <col min="15063" max="15063" customWidth="1" width="9.140625"/>
    <col min="15064" max="15064" customWidth="1" width="9.140625"/>
    <col min="15065" max="15065" customWidth="1" width="9.140625"/>
    <col min="15066" max="15066" customWidth="1" width="9.140625"/>
    <col min="15067" max="15067" customWidth="1" width="9.140625"/>
    <col min="15068" max="15068" customWidth="1" width="9.140625"/>
    <col min="15069" max="15069" customWidth="1" width="9.140625"/>
    <col min="15070" max="15070" customWidth="1" width="9.140625"/>
    <col min="15071" max="15071" customWidth="1" width="9.140625"/>
    <col min="15072" max="15072" customWidth="1" width="9.140625"/>
    <col min="15073" max="15073" customWidth="1" width="9.140625"/>
    <col min="15074" max="15074" customWidth="1" width="9.140625"/>
    <col min="15075" max="15075" customWidth="1" width="9.140625"/>
    <col min="15076" max="15076" customWidth="1" width="9.140625"/>
    <col min="15077" max="15077" customWidth="1" width="9.140625"/>
    <col min="15078" max="15078" customWidth="1" width="9.140625"/>
    <col min="15079" max="15079" customWidth="1" width="9.140625"/>
    <col min="15080" max="15080" customWidth="1" width="9.140625"/>
    <col min="15081" max="15081" customWidth="1" width="9.140625"/>
    <col min="15082" max="15082" customWidth="1" width="9.140625"/>
    <col min="15083" max="15083" customWidth="1" width="9.140625"/>
    <col min="15084" max="15084" customWidth="1" width="9.140625"/>
    <col min="15085" max="15085" customWidth="1" width="9.140625"/>
    <col min="15086" max="15086" customWidth="1" width="9.140625"/>
    <col min="15087" max="15087" customWidth="1" width="9.140625"/>
    <col min="15088" max="15088" customWidth="1" width="9.140625"/>
    <col min="15089" max="15089" customWidth="1" width="9.140625"/>
    <col min="15090" max="15090" customWidth="1" width="9.140625"/>
    <col min="15091" max="15091" customWidth="1" width="9.140625"/>
    <col min="15092" max="15092" customWidth="1" width="9.140625"/>
    <col min="15093" max="15093" customWidth="1" width="9.140625"/>
    <col min="15094" max="15094" customWidth="1" width="9.140625"/>
    <col min="15095" max="15095" customWidth="1" width="9.140625"/>
    <col min="15096" max="15096" customWidth="1" width="9.140625"/>
    <col min="15097" max="15097" customWidth="1" width="9.140625"/>
    <col min="15098" max="15098" customWidth="1" width="9.140625"/>
    <col min="15099" max="15099" customWidth="1" width="9.140625"/>
    <col min="15100" max="15100" customWidth="1" width="9.140625"/>
    <col min="15101" max="15101" customWidth="1" width="9.140625"/>
    <col min="15102" max="15102" customWidth="1" width="9.140625"/>
    <col min="15103" max="15103" customWidth="1" width="9.140625"/>
    <col min="15104" max="15104" customWidth="1" width="9.140625"/>
    <col min="15105" max="15105" customWidth="1" width="9.140625"/>
    <col min="15106" max="15106" customWidth="1" width="9.140625"/>
    <col min="15107" max="15107" customWidth="1" width="9.140625"/>
    <col min="15108" max="15108" customWidth="1" width="9.140625"/>
    <col min="15109" max="15109" customWidth="1" width="9.140625"/>
    <col min="15110" max="15110" customWidth="1" width="9.140625"/>
    <col min="15111" max="15111" customWidth="1" width="9.140625"/>
    <col min="15112" max="15112" customWidth="1" width="9.140625"/>
    <col min="15113" max="15113" customWidth="1" width="9.140625"/>
    <col min="15114" max="15114" customWidth="1" width="9.140625"/>
    <col min="15115" max="15115" customWidth="1" width="9.140625"/>
    <col min="15116" max="15116" customWidth="1" width="9.140625"/>
    <col min="15117" max="15117" customWidth="1" width="9.140625"/>
    <col min="15118" max="15118" customWidth="1" width="9.140625"/>
    <col min="15119" max="15119" customWidth="1" width="9.140625"/>
    <col min="15120" max="15120" customWidth="1" width="9.140625"/>
    <col min="15121" max="15121" customWidth="1" width="9.140625"/>
    <col min="15122" max="15122" customWidth="1" width="9.140625"/>
    <col min="15123" max="15123" customWidth="1" width="9.140625"/>
    <col min="15124" max="15124" customWidth="1" width="9.140625"/>
    <col min="15125" max="15125" customWidth="1" width="9.140625"/>
    <col min="15126" max="15126" customWidth="1" width="9.140625"/>
    <col min="15127" max="15127" customWidth="1" width="9.140625"/>
    <col min="15128" max="15128" customWidth="1" width="9.140625"/>
    <col min="15129" max="15129" customWidth="1" width="9.140625"/>
    <col min="15130" max="15130" customWidth="1" width="9.140625"/>
    <col min="15131" max="15131" customWidth="1" width="9.140625"/>
    <col min="15132" max="15132" customWidth="1" width="9.140625"/>
    <col min="15133" max="15133" customWidth="1" width="9.140625"/>
    <col min="15134" max="15134" customWidth="1" width="9.140625"/>
    <col min="15135" max="15135" customWidth="1" width="9.140625"/>
    <col min="15136" max="15136" customWidth="1" width="9.140625"/>
    <col min="15137" max="15137" customWidth="1" width="9.140625"/>
    <col min="15138" max="15138" customWidth="1" width="9.140625"/>
    <col min="15139" max="15139" customWidth="1" width="9.140625"/>
    <col min="15140" max="15140" customWidth="1" width="9.140625"/>
    <col min="15141" max="15141" customWidth="1" width="9.140625"/>
    <col min="15142" max="15142" customWidth="1" width="9.140625"/>
    <col min="15143" max="15143" customWidth="1" width="9.140625"/>
    <col min="15144" max="15144" customWidth="1" width="9.140625"/>
    <col min="15145" max="15145" customWidth="1" width="9.140625"/>
    <col min="15146" max="15146" customWidth="1" width="9.140625"/>
    <col min="15147" max="15147" customWidth="1" width="9.140625"/>
    <col min="15148" max="15148" customWidth="1" width="9.140625"/>
    <col min="15149" max="15149" customWidth="1" width="9.140625"/>
    <col min="15150" max="15150" customWidth="1" width="9.140625"/>
    <col min="15151" max="15151" customWidth="1" width="9.140625"/>
    <col min="15152" max="15152" customWidth="1" width="9.140625"/>
    <col min="15153" max="15153" customWidth="1" width="9.140625"/>
    <col min="15154" max="15154" customWidth="1" width="9.140625"/>
    <col min="15155" max="15155" customWidth="1" width="9.140625"/>
    <col min="15156" max="15156" customWidth="1" width="9.140625"/>
    <col min="15157" max="15157" customWidth="1" width="9.140625"/>
    <col min="15158" max="15158" customWidth="1" width="9.140625"/>
    <col min="15159" max="15159" customWidth="1" width="9.140625"/>
    <col min="15160" max="15160" customWidth="1" width="9.140625"/>
    <col min="15161" max="15161" customWidth="1" width="9.140625"/>
    <col min="15162" max="15162" customWidth="1" width="9.140625"/>
    <col min="15163" max="15163" customWidth="1" width="9.140625"/>
    <col min="15164" max="15164" customWidth="1" width="9.140625"/>
    <col min="15165" max="15165" customWidth="1" width="9.140625"/>
    <col min="15166" max="15166" customWidth="1" width="9.140625"/>
    <col min="15167" max="15167" customWidth="1" width="9.140625"/>
    <col min="15168" max="15168" customWidth="1" width="9.140625"/>
    <col min="15169" max="15169" customWidth="1" width="9.140625"/>
    <col min="15170" max="15170" customWidth="1" width="9.140625"/>
    <col min="15171" max="15171" customWidth="1" width="9.140625"/>
    <col min="15172" max="15172" customWidth="1" width="9.140625"/>
    <col min="15173" max="15173" customWidth="1" width="9.140625"/>
    <col min="15174" max="15174" customWidth="1" width="9.140625"/>
    <col min="15175" max="15175" customWidth="1" width="9.140625"/>
    <col min="15176" max="15176" customWidth="1" width="9.140625"/>
    <col min="15177" max="15177" customWidth="1" width="9.140625"/>
    <col min="15178" max="15178" customWidth="1" width="9.140625"/>
    <col min="15179" max="15179" customWidth="1" width="9.140625"/>
    <col min="15180" max="15180" customWidth="1" width="9.140625"/>
    <col min="15181" max="15181" customWidth="1" width="9.140625"/>
    <col min="15182" max="15182" customWidth="1" width="9.140625"/>
    <col min="15183" max="15183" customWidth="1" width="9.140625"/>
    <col min="15184" max="15184" customWidth="1" width="9.140625"/>
    <col min="15185" max="15185" customWidth="1" width="9.140625"/>
    <col min="15186" max="15186" customWidth="1" width="9.140625"/>
    <col min="15187" max="15187" customWidth="1" width="9.140625"/>
    <col min="15188" max="15188" customWidth="1" width="9.140625"/>
    <col min="15189" max="15189" customWidth="1" width="9.140625"/>
    <col min="15190" max="15190" customWidth="1" width="9.140625"/>
    <col min="15191" max="15191" customWidth="1" width="9.140625"/>
    <col min="15192" max="15192" customWidth="1" width="9.140625"/>
    <col min="15193" max="15193" customWidth="1" width="9.140625"/>
    <col min="15194" max="15194" customWidth="1" width="9.140625"/>
    <col min="15195" max="15195" customWidth="1" width="9.140625"/>
    <col min="15196" max="15196" customWidth="1" width="9.140625"/>
    <col min="15197" max="15197" customWidth="1" width="9.140625"/>
    <col min="15198" max="15198" customWidth="1" width="9.140625"/>
    <col min="15199" max="15199" customWidth="1" width="9.140625"/>
    <col min="15200" max="15200" customWidth="1" width="9.140625"/>
    <col min="15201" max="15201" customWidth="1" width="9.140625"/>
    <col min="15202" max="15202" customWidth="1" width="9.140625"/>
    <col min="15203" max="15203" customWidth="1" width="9.140625"/>
    <col min="15204" max="15204" customWidth="1" width="9.140625"/>
    <col min="15205" max="15205" customWidth="1" width="9.140625"/>
    <col min="15206" max="15206" customWidth="1" width="9.140625"/>
    <col min="15207" max="15207" customWidth="1" width="9.140625"/>
    <col min="15208" max="15208" customWidth="1" width="9.140625"/>
    <col min="15209" max="15209" customWidth="1" width="9.140625"/>
    <col min="15210" max="15210" customWidth="1" width="9.140625"/>
    <col min="15211" max="15211" customWidth="1" width="9.140625"/>
    <col min="15212" max="15212" customWidth="1" width="9.140625"/>
    <col min="15213" max="15213" customWidth="1" width="9.140625"/>
    <col min="15214" max="15214" customWidth="1" width="9.140625"/>
    <col min="15215" max="15215" customWidth="1" width="9.140625"/>
    <col min="15216" max="15216" customWidth="1" width="9.140625"/>
    <col min="15217" max="15217" customWidth="1" width="9.140625"/>
    <col min="15218" max="15218" customWidth="1" width="9.140625"/>
    <col min="15219" max="15219" customWidth="1" width="9.140625"/>
    <col min="15220" max="15220" customWidth="1" width="9.140625"/>
    <col min="15221" max="15221" customWidth="1" width="9.140625"/>
    <col min="15222" max="15222" customWidth="1" width="9.140625"/>
    <col min="15223" max="15223" customWidth="1" width="9.140625"/>
    <col min="15224" max="15224" customWidth="1" width="9.140625"/>
    <col min="15225" max="15225" customWidth="1" width="9.140625"/>
    <col min="15226" max="15226" customWidth="1" width="9.140625"/>
    <col min="15227" max="15227" customWidth="1" width="9.140625"/>
    <col min="15228" max="15228" customWidth="1" width="9.140625"/>
    <col min="15229" max="15229" customWidth="1" width="9.140625"/>
    <col min="15230" max="15230" customWidth="1" width="9.140625"/>
    <col min="15231" max="15231" customWidth="1" width="9.140625"/>
    <col min="15232" max="15232" customWidth="1" width="9.140625"/>
    <col min="15233" max="15233" customWidth="1" width="9.140625"/>
    <col min="15234" max="15234" customWidth="1" width="9.140625"/>
    <col min="15235" max="15235" customWidth="1" width="9.140625"/>
    <col min="15236" max="15236" customWidth="1" width="9.140625"/>
    <col min="15237" max="15237" customWidth="1" width="9.140625"/>
    <col min="15238" max="15238" customWidth="1" width="9.140625"/>
    <col min="15239" max="15239" customWidth="1" width="9.140625"/>
    <col min="15240" max="15240" customWidth="1" width="9.140625"/>
    <col min="15241" max="15241" customWidth="1" width="9.140625"/>
    <col min="15242" max="15242" customWidth="1" width="9.140625"/>
    <col min="15243" max="15243" customWidth="1" width="9.140625"/>
    <col min="15244" max="15244" customWidth="1" width="9.140625"/>
    <col min="15245" max="15245" customWidth="1" width="9.140625"/>
    <col min="15246" max="15246" customWidth="1" width="9.140625"/>
    <col min="15247" max="15247" customWidth="1" width="9.140625"/>
    <col min="15248" max="15248" customWidth="1" width="9.140625"/>
    <col min="15249" max="15249" customWidth="1" width="9.140625"/>
    <col min="15250" max="15250" customWidth="1" width="9.140625"/>
    <col min="15251" max="15251" customWidth="1" width="9.140625"/>
    <col min="15252" max="15252" customWidth="1" width="9.140625"/>
    <col min="15253" max="15253" customWidth="1" width="9.140625"/>
    <col min="15254" max="15254" customWidth="1" width="9.140625"/>
    <col min="15255" max="15255" customWidth="1" width="9.140625"/>
    <col min="15256" max="15256" customWidth="1" width="9.140625"/>
    <col min="15257" max="15257" customWidth="1" width="9.140625"/>
    <col min="15258" max="15258" customWidth="1" width="9.140625"/>
    <col min="15259" max="15259" customWidth="1" width="9.140625"/>
    <col min="15260" max="15260" customWidth="1" width="9.140625"/>
    <col min="15261" max="15261" customWidth="1" width="9.140625"/>
    <col min="15262" max="15262" customWidth="1" width="9.140625"/>
    <col min="15263" max="15263" customWidth="1" width="9.140625"/>
    <col min="15264" max="15264" customWidth="1" width="9.140625"/>
    <col min="15265" max="15265" customWidth="1" width="9.140625"/>
    <col min="15266" max="15266" customWidth="1" width="9.140625"/>
    <col min="15267" max="15267" customWidth="1" width="9.140625"/>
    <col min="15268" max="15268" customWidth="1" width="9.140625"/>
    <col min="15269" max="15269" customWidth="1" width="9.140625"/>
    <col min="15270" max="15270" customWidth="1" width="9.140625"/>
    <col min="15271" max="15271" customWidth="1" width="9.140625"/>
    <col min="15272" max="15272" customWidth="1" width="9.140625"/>
    <col min="15273" max="15273" customWidth="1" width="9.140625"/>
    <col min="15274" max="15274" customWidth="1" width="9.140625"/>
    <col min="15275" max="15275" customWidth="1" width="9.140625"/>
    <col min="15276" max="15276" customWidth="1" width="9.140625"/>
    <col min="15277" max="15277" customWidth="1" width="9.140625"/>
    <col min="15278" max="15278" customWidth="1" width="9.140625"/>
    <col min="15279" max="15279" customWidth="1" width="9.140625"/>
    <col min="15280" max="15280" customWidth="1" width="9.140625"/>
    <col min="15281" max="15281" customWidth="1" width="9.140625"/>
    <col min="15282" max="15282" customWidth="1" width="9.140625"/>
    <col min="15283" max="15283" customWidth="1" width="9.140625"/>
    <col min="15284" max="15284" customWidth="1" width="9.140625"/>
    <col min="15285" max="15285" customWidth="1" width="9.140625"/>
    <col min="15286" max="15286" customWidth="1" width="9.140625"/>
    <col min="15287" max="15287" customWidth="1" width="9.140625"/>
    <col min="15288" max="15288" customWidth="1" width="9.140625"/>
    <col min="15289" max="15289" customWidth="1" width="9.140625"/>
    <col min="15290" max="15290" customWidth="1" width="9.140625"/>
    <col min="15291" max="15291" customWidth="1" width="9.140625"/>
    <col min="15292" max="15292" customWidth="1" width="9.140625"/>
    <col min="15293" max="15293" customWidth="1" width="9.140625"/>
    <col min="15294" max="15294" customWidth="1" width="9.140625"/>
    <col min="15295" max="15295" customWidth="1" width="9.140625"/>
    <col min="15296" max="15296" customWidth="1" width="9.140625"/>
    <col min="15297" max="15297" customWidth="1" width="9.140625"/>
    <col min="15298" max="15298" customWidth="1" width="9.140625"/>
    <col min="15299" max="15299" customWidth="1" width="9.140625"/>
    <col min="15300" max="15300" customWidth="1" width="9.140625"/>
    <col min="15301" max="15301" customWidth="1" width="9.140625"/>
    <col min="15302" max="15302" customWidth="1" width="9.140625"/>
    <col min="15303" max="15303" customWidth="1" width="9.140625"/>
    <col min="15304" max="15304" customWidth="1" width="9.140625"/>
    <col min="15305" max="15305" customWidth="1" width="9.140625"/>
    <col min="15306" max="15306" customWidth="1" width="9.140625"/>
    <col min="15307" max="15307" customWidth="1" width="9.140625"/>
    <col min="15308" max="15308" customWidth="1" width="9.140625"/>
    <col min="15309" max="15309" customWidth="1" width="9.140625"/>
    <col min="15310" max="15310" customWidth="1" width="9.140625"/>
    <col min="15311" max="15311" customWidth="1" width="9.140625"/>
    <col min="15312" max="15312" customWidth="1" width="9.140625"/>
    <col min="15313" max="15313" customWidth="1" width="9.140625"/>
    <col min="15314" max="15314" customWidth="1" width="9.140625"/>
    <col min="15315" max="15315" customWidth="1" width="9.140625"/>
    <col min="15316" max="15316" customWidth="1" width="9.140625"/>
    <col min="15317" max="15317" customWidth="1" width="9.140625"/>
    <col min="15318" max="15318" customWidth="1" width="9.140625"/>
    <col min="15319" max="15319" customWidth="1" width="9.140625"/>
    <col min="15320" max="15320" customWidth="1" width="9.140625"/>
    <col min="15321" max="15321" customWidth="1" width="9.140625"/>
    <col min="15322" max="15322" customWidth="1" width="9.140625"/>
    <col min="15323" max="15323" customWidth="1" width="9.140625"/>
    <col min="15324" max="15324" customWidth="1" width="9.140625"/>
    <col min="15325" max="15325" customWidth="1" width="9.140625"/>
    <col min="15326" max="15326" customWidth="1" width="9.140625"/>
    <col min="15327" max="15327" customWidth="1" width="9.140625"/>
    <col min="15328" max="15328" customWidth="1" width="9.140625"/>
    <col min="15329" max="15329" customWidth="1" width="9.140625"/>
    <col min="15330" max="15330" customWidth="1" width="9.140625"/>
    <col min="15331" max="15331" customWidth="1" width="9.140625"/>
    <col min="15332" max="15332" customWidth="1" width="9.140625"/>
    <col min="15333" max="15333" customWidth="1" width="9.140625"/>
    <col min="15334" max="15334" customWidth="1" width="9.140625"/>
    <col min="15335" max="15335" customWidth="1" width="9.140625"/>
    <col min="15336" max="15336" customWidth="1" width="9.140625"/>
    <col min="15337" max="15337" customWidth="1" width="9.140625"/>
    <col min="15338" max="15338" customWidth="1" width="9.140625"/>
    <col min="15339" max="15339" customWidth="1" width="9.140625"/>
    <col min="15340" max="15340" customWidth="1" width="9.140625"/>
    <col min="15341" max="15341" customWidth="1" width="9.140625"/>
    <col min="15342" max="15342" customWidth="1" width="9.140625"/>
    <col min="15343" max="15343" customWidth="1" width="9.140625"/>
    <col min="15344" max="15344" customWidth="1" width="9.140625"/>
    <col min="15345" max="15345" customWidth="1" width="9.140625"/>
    <col min="15346" max="15346" customWidth="1" width="9.140625"/>
    <col min="15347" max="15347" customWidth="1" width="9.140625"/>
    <col min="15348" max="15348" customWidth="1" width="9.140625"/>
    <col min="15349" max="15349" customWidth="1" width="9.140625"/>
    <col min="15350" max="15350" customWidth="1" width="9.140625"/>
    <col min="15351" max="15351" customWidth="1" width="9.140625"/>
    <col min="15352" max="15352" customWidth="1" width="9.140625"/>
    <col min="15353" max="15353" customWidth="1" width="9.140625"/>
    <col min="15354" max="15354" customWidth="1" width="9.140625"/>
    <col min="15355" max="15355" customWidth="1" width="9.140625"/>
    <col min="15356" max="15356" customWidth="1" width="9.140625"/>
    <col min="15357" max="15357" customWidth="1" width="9.140625"/>
    <col min="15358" max="15358" customWidth="1" width="9.140625"/>
    <col min="15359" max="15359" customWidth="1" width="9.140625"/>
    <col min="15360" max="15360" customWidth="1" width="9.140625"/>
    <col min="15361" max="15361" customWidth="1" width="9.140625"/>
    <col min="15362" max="15362" customWidth="1" width="9.140625"/>
    <col min="15363" max="15363" customWidth="1" width="9.140625"/>
    <col min="15364" max="15364" customWidth="1" width="9.140625"/>
    <col min="15365" max="15365" customWidth="1" width="9.140625"/>
    <col min="15366" max="15366" customWidth="1" width="9.140625"/>
    <col min="15367" max="15367" customWidth="1" width="9.140625"/>
    <col min="15368" max="15368" customWidth="1" width="9.140625"/>
    <col min="15369" max="15369" customWidth="1" width="9.140625"/>
    <col min="15370" max="15370" customWidth="1" width="9.140625"/>
    <col min="15371" max="15371" customWidth="1" width="9.140625"/>
    <col min="15372" max="15372" customWidth="1" width="9.140625"/>
    <col min="15373" max="15373" customWidth="1" width="9.140625"/>
    <col min="15374" max="15374" customWidth="1" width="9.140625"/>
    <col min="15375" max="15375" customWidth="1" width="9.140625"/>
    <col min="15376" max="15376" customWidth="1" width="9.140625"/>
    <col min="15377" max="15377" customWidth="1" width="9.140625"/>
    <col min="15378" max="15378" customWidth="1" width="9.140625"/>
    <col min="15379" max="15379" customWidth="1" width="9.140625"/>
    <col min="15380" max="15380" customWidth="1" width="9.140625"/>
    <col min="15381" max="15381" customWidth="1" width="9.140625"/>
    <col min="15382" max="15382" customWidth="1" width="9.140625"/>
    <col min="15383" max="15383" customWidth="1" width="9.140625"/>
    <col min="15384" max="15384" customWidth="1" width="9.140625"/>
    <col min="15385" max="15385" customWidth="1" width="9.140625"/>
    <col min="15386" max="15386" customWidth="1" width="9.140625"/>
    <col min="15387" max="15387" customWidth="1" width="9.140625"/>
    <col min="15388" max="15388" customWidth="1" width="9.140625"/>
    <col min="15389" max="15389" customWidth="1" width="9.140625"/>
    <col min="15390" max="15390" customWidth="1" width="9.140625"/>
    <col min="15391" max="15391" customWidth="1" width="9.140625"/>
    <col min="15392" max="15392" customWidth="1" width="9.140625"/>
    <col min="15393" max="15393" customWidth="1" width="9.140625"/>
    <col min="15394" max="15394" customWidth="1" width="9.140625"/>
    <col min="15395" max="15395" customWidth="1" width="9.140625"/>
    <col min="15396" max="15396" customWidth="1" width="9.140625"/>
    <col min="15397" max="15397" customWidth="1" width="9.140625"/>
    <col min="15398" max="15398" customWidth="1" width="9.140625"/>
    <col min="15399" max="15399" customWidth="1" width="9.140625"/>
    <col min="15400" max="15400" customWidth="1" width="9.140625"/>
    <col min="15401" max="15401" customWidth="1" width="9.140625"/>
    <col min="15402" max="15402" customWidth="1" width="9.140625"/>
    <col min="15403" max="15403" customWidth="1" width="9.140625"/>
    <col min="15404" max="15404" customWidth="1" width="9.140625"/>
    <col min="15405" max="15405" customWidth="1" width="9.140625"/>
    <col min="15406" max="15406" customWidth="1" width="9.140625"/>
    <col min="15407" max="15407" customWidth="1" width="9.140625"/>
    <col min="15408" max="15408" customWidth="1" width="9.140625"/>
    <col min="15409" max="15409" customWidth="1" width="9.140625"/>
    <col min="15410" max="15410" customWidth="1" width="9.140625"/>
    <col min="15411" max="15411" customWidth="1" width="9.140625"/>
    <col min="15412" max="15412" customWidth="1" width="9.140625"/>
    <col min="15413" max="15413" customWidth="1" width="9.140625"/>
    <col min="15414" max="15414" customWidth="1" width="9.140625"/>
    <col min="15415" max="15415" customWidth="1" width="9.140625"/>
    <col min="15416" max="15416" customWidth="1" width="9.140625"/>
    <col min="15417" max="15417" customWidth="1" width="9.140625"/>
    <col min="15418" max="15418" customWidth="1" width="9.140625"/>
    <col min="15419" max="15419" customWidth="1" width="9.140625"/>
    <col min="15420" max="15420" customWidth="1" width="9.140625"/>
    <col min="15421" max="15421" customWidth="1" width="9.140625"/>
    <col min="15422" max="15422" customWidth="1" width="9.140625"/>
    <col min="15423" max="15423" customWidth="1" width="9.140625"/>
    <col min="15424" max="15424" customWidth="1" width="9.140625"/>
    <col min="15425" max="15425" customWidth="1" width="9.140625"/>
    <col min="15426" max="15426" customWidth="1" width="9.140625"/>
    <col min="15427" max="15427" customWidth="1" width="9.140625"/>
    <col min="15428" max="15428" customWidth="1" width="9.140625"/>
    <col min="15429" max="15429" customWidth="1" width="9.140625"/>
    <col min="15430" max="15430" customWidth="1" width="9.140625"/>
    <col min="15431" max="15431" customWidth="1" width="9.140625"/>
    <col min="15432" max="15432" customWidth="1" width="9.140625"/>
    <col min="15433" max="15433" customWidth="1" width="9.140625"/>
    <col min="15434" max="15434" customWidth="1" width="9.140625"/>
    <col min="15435" max="15435" customWidth="1" width="9.140625"/>
    <col min="15436" max="15436" customWidth="1" width="9.140625"/>
    <col min="15437" max="15437" customWidth="1" width="9.140625"/>
    <col min="15438" max="15438" customWidth="1" width="9.140625"/>
    <col min="15439" max="15439" customWidth="1" width="9.140625"/>
    <col min="15440" max="15440" customWidth="1" width="9.140625"/>
    <col min="15441" max="15441" customWidth="1" width="9.140625"/>
    <col min="15442" max="15442" customWidth="1" width="9.140625"/>
    <col min="15443" max="15443" customWidth="1" width="9.140625"/>
    <col min="15444" max="15444" customWidth="1" width="9.140625"/>
    <col min="15445" max="15445" customWidth="1" width="9.140625"/>
    <col min="15446" max="15446" customWidth="1" width="9.140625"/>
    <col min="15447" max="15447" customWidth="1" width="9.140625"/>
    <col min="15448" max="15448" customWidth="1" width="9.140625"/>
    <col min="15449" max="15449" customWidth="1" width="9.140625"/>
    <col min="15450" max="15450" customWidth="1" width="9.140625"/>
    <col min="15451" max="15451" customWidth="1" width="9.140625"/>
    <col min="15452" max="15452" customWidth="1" width="9.140625"/>
    <col min="15453" max="15453" customWidth="1" width="9.140625"/>
    <col min="15454" max="15454" customWidth="1" width="9.140625"/>
    <col min="15455" max="15455" customWidth="1" width="9.140625"/>
    <col min="15456" max="15456" customWidth="1" width="9.140625"/>
    <col min="15457" max="15457" customWidth="1" width="9.140625"/>
    <col min="15458" max="15458" customWidth="1" width="9.140625"/>
    <col min="15459" max="15459" customWidth="1" width="9.140625"/>
    <col min="15460" max="15460" customWidth="1" width="9.140625"/>
    <col min="15461" max="15461" customWidth="1" width="9.140625"/>
    <col min="15462" max="15462" customWidth="1" width="9.140625"/>
    <col min="15463" max="15463" customWidth="1" width="9.140625"/>
    <col min="15464" max="15464" customWidth="1" width="9.140625"/>
    <col min="15465" max="15465" customWidth="1" width="9.140625"/>
    <col min="15466" max="15466" customWidth="1" width="9.140625"/>
    <col min="15467" max="15467" customWidth="1" width="9.140625"/>
    <col min="15468" max="15468" customWidth="1" width="9.140625"/>
    <col min="15469" max="15469" customWidth="1" width="9.140625"/>
    <col min="15470" max="15470" customWidth="1" width="9.140625"/>
    <col min="15471" max="15471" customWidth="1" width="9.140625"/>
    <col min="15472" max="15472" customWidth="1" width="9.140625"/>
    <col min="15473" max="15473" customWidth="1" width="9.140625"/>
    <col min="15474" max="15474" customWidth="1" width="9.140625"/>
    <col min="15475" max="15475" customWidth="1" width="9.140625"/>
    <col min="15476" max="15476" customWidth="1" width="9.140625"/>
    <col min="15477" max="15477" customWidth="1" width="9.140625"/>
    <col min="15478" max="15478" customWidth="1" width="9.140625"/>
    <col min="15479" max="15479" customWidth="1" width="9.140625"/>
    <col min="15480" max="15480" customWidth="1" width="9.140625"/>
    <col min="15481" max="15481" customWidth="1" width="9.140625"/>
    <col min="15482" max="15482" customWidth="1" width="9.140625"/>
    <col min="15483" max="15483" customWidth="1" width="9.140625"/>
    <col min="15484" max="15484" customWidth="1" width="9.140625"/>
    <col min="15485" max="15485" customWidth="1" width="9.140625"/>
    <col min="15486" max="15486" customWidth="1" width="9.140625"/>
    <col min="15487" max="15487" customWidth="1" width="9.140625"/>
    <col min="15488" max="15488" customWidth="1" width="9.140625"/>
    <col min="15489" max="15489" customWidth="1" width="9.140625"/>
    <col min="15490" max="15490" customWidth="1" width="9.140625"/>
    <col min="15491" max="15491" customWidth="1" width="9.140625"/>
    <col min="15492" max="15492" customWidth="1" width="9.140625"/>
    <col min="15493" max="15493" customWidth="1" width="9.140625"/>
    <col min="15494" max="15494" customWidth="1" width="9.140625"/>
    <col min="15495" max="15495" customWidth="1" width="9.140625"/>
    <col min="15496" max="15496" customWidth="1" width="9.140625"/>
    <col min="15497" max="15497" customWidth="1" width="9.140625"/>
    <col min="15498" max="15498" customWidth="1" width="9.140625"/>
    <col min="15499" max="15499" customWidth="1" width="9.140625"/>
    <col min="15500" max="15500" customWidth="1" width="9.140625"/>
    <col min="15501" max="15501" customWidth="1" width="9.140625"/>
    <col min="15502" max="15502" customWidth="1" width="9.140625"/>
    <col min="15503" max="15503" customWidth="1" width="9.140625"/>
    <col min="15504" max="15504" customWidth="1" width="9.140625"/>
    <col min="15505" max="15505" customWidth="1" width="9.140625"/>
    <col min="15506" max="15506" customWidth="1" width="9.140625"/>
    <col min="15507" max="15507" customWidth="1" width="9.140625"/>
    <col min="15508" max="15508" customWidth="1" width="9.140625"/>
    <col min="15509" max="15509" customWidth="1" width="9.140625"/>
    <col min="15510" max="15510" customWidth="1" width="9.140625"/>
    <col min="15511" max="15511" customWidth="1" width="9.140625"/>
    <col min="15512" max="15512" customWidth="1" width="9.140625"/>
    <col min="15513" max="15513" customWidth="1" width="9.140625"/>
    <col min="15514" max="15514" customWidth="1" width="9.140625"/>
    <col min="15515" max="15515" customWidth="1" width="9.140625"/>
    <col min="15516" max="15516" customWidth="1" width="9.140625"/>
    <col min="15517" max="15517" customWidth="1" width="9.140625"/>
    <col min="15518" max="15518" customWidth="1" width="9.140625"/>
    <col min="15519" max="15519" customWidth="1" width="9.140625"/>
    <col min="15520" max="15520" customWidth="1" width="9.140625"/>
    <col min="15521" max="15521" customWidth="1" width="9.140625"/>
    <col min="15522" max="15522" customWidth="1" width="9.140625"/>
    <col min="15523" max="15523" customWidth="1" width="9.140625"/>
    <col min="15524" max="15524" customWidth="1" width="9.140625"/>
    <col min="15525" max="15525" customWidth="1" width="9.140625"/>
    <col min="15526" max="15526" customWidth="1" width="9.140625"/>
    <col min="15527" max="15527" customWidth="1" width="9.140625"/>
    <col min="15528" max="15528" customWidth="1" width="9.140625"/>
    <col min="15529" max="15529" customWidth="1" width="9.140625"/>
    <col min="15530" max="15530" customWidth="1" width="9.140625"/>
    <col min="15531" max="15531" customWidth="1" width="9.140625"/>
    <col min="15532" max="15532" customWidth="1" width="9.140625"/>
    <col min="15533" max="15533" customWidth="1" width="9.140625"/>
    <col min="15534" max="15534" customWidth="1" width="9.140625"/>
    <col min="15535" max="15535" customWidth="1" width="9.140625"/>
    <col min="15536" max="15536" customWidth="1" width="9.140625"/>
    <col min="15537" max="15537" customWidth="1" width="9.140625"/>
    <col min="15538" max="15538" customWidth="1" width="9.140625"/>
    <col min="15539" max="15539" customWidth="1" width="9.140625"/>
    <col min="15540" max="15540" customWidth="1" width="9.140625"/>
    <col min="15541" max="15541" customWidth="1" width="9.140625"/>
    <col min="15542" max="15542" customWidth="1" width="9.140625"/>
    <col min="15543" max="15543" customWidth="1" width="9.140625"/>
    <col min="15544" max="15544" customWidth="1" width="9.140625"/>
    <col min="15545" max="15545" customWidth="1" width="9.140625"/>
    <col min="15546" max="15546" customWidth="1" width="9.140625"/>
    <col min="15547" max="15547" customWidth="1" width="9.140625"/>
    <col min="15548" max="15548" customWidth="1" width="9.140625"/>
    <col min="15549" max="15549" customWidth="1" width="9.140625"/>
    <col min="15550" max="15550" customWidth="1" width="9.140625"/>
    <col min="15551" max="15551" customWidth="1" width="9.140625"/>
    <col min="15552" max="15552" customWidth="1" width="9.140625"/>
    <col min="15553" max="15553" customWidth="1" width="9.140625"/>
    <col min="15554" max="15554" customWidth="1" width="9.140625"/>
    <col min="15555" max="15555" customWidth="1" width="9.140625"/>
    <col min="15556" max="15556" customWidth="1" width="9.140625"/>
    <col min="15557" max="15557" customWidth="1" width="9.140625"/>
    <col min="15558" max="15558" customWidth="1" width="9.140625"/>
    <col min="15559" max="15559" customWidth="1" width="9.140625"/>
    <col min="15560" max="15560" customWidth="1" width="9.140625"/>
    <col min="15561" max="15561" customWidth="1" width="9.140625"/>
    <col min="15562" max="15562" customWidth="1" width="9.140625"/>
    <col min="15563" max="15563" customWidth="1" width="9.140625"/>
    <col min="15564" max="15564" customWidth="1" width="9.140625"/>
    <col min="15565" max="15565" customWidth="1" width="9.140625"/>
    <col min="15566" max="15566" customWidth="1" width="9.140625"/>
    <col min="15567" max="15567" customWidth="1" width="9.140625"/>
    <col min="15568" max="15568" customWidth="1" width="9.140625"/>
    <col min="15569" max="15569" customWidth="1" width="9.140625"/>
    <col min="15570" max="15570" customWidth="1" width="9.140625"/>
    <col min="15571" max="15571" customWidth="1" width="9.140625"/>
    <col min="15572" max="15572" customWidth="1" width="9.140625"/>
    <col min="15573" max="15573" customWidth="1" width="9.140625"/>
    <col min="15574" max="15574" customWidth="1" width="9.140625"/>
    <col min="15575" max="15575" customWidth="1" width="9.140625"/>
    <col min="15576" max="15576" customWidth="1" width="9.140625"/>
    <col min="15577" max="15577" customWidth="1" width="9.140625"/>
    <col min="15578" max="15578" customWidth="1" width="9.140625"/>
    <col min="15579" max="15579" customWidth="1" width="9.140625"/>
    <col min="15580" max="15580" customWidth="1" width="9.140625"/>
    <col min="15581" max="15581" customWidth="1" width="9.140625"/>
    <col min="15582" max="15582" customWidth="1" width="9.140625"/>
    <col min="15583" max="15583" customWidth="1" width="9.140625"/>
    <col min="15584" max="15584" customWidth="1" width="9.140625"/>
    <col min="15585" max="15585" customWidth="1" width="9.140625"/>
    <col min="15586" max="15586" customWidth="1" width="9.140625"/>
    <col min="15587" max="15587" customWidth="1" width="9.140625"/>
    <col min="15588" max="15588" customWidth="1" width="9.140625"/>
    <col min="15589" max="15589" customWidth="1" width="9.140625"/>
    <col min="15590" max="15590" customWidth="1" width="9.140625"/>
    <col min="15591" max="15591" customWidth="1" width="9.140625"/>
    <col min="15592" max="15592" customWidth="1" width="9.140625"/>
    <col min="15593" max="15593" customWidth="1" width="9.140625"/>
    <col min="15594" max="15594" customWidth="1" width="9.140625"/>
    <col min="15595" max="15595" customWidth="1" width="9.140625"/>
    <col min="15596" max="15596" customWidth="1" width="9.140625"/>
    <col min="15597" max="15597" customWidth="1" width="9.140625"/>
    <col min="15598" max="15598" customWidth="1" width="9.140625"/>
    <col min="15599" max="15599" customWidth="1" width="9.140625"/>
    <col min="15600" max="15600" customWidth="1" width="9.140625"/>
    <col min="15601" max="15601" customWidth="1" width="9.140625"/>
    <col min="15602" max="15602" customWidth="1" width="9.140625"/>
    <col min="15603" max="15603" customWidth="1" width="9.140625"/>
    <col min="15604" max="15604" customWidth="1" width="9.140625"/>
    <col min="15605" max="15605" customWidth="1" width="9.140625"/>
    <col min="15606" max="15606" customWidth="1" width="9.140625"/>
    <col min="15607" max="15607" customWidth="1" width="9.140625"/>
    <col min="15608" max="15608" customWidth="1" width="9.140625"/>
    <col min="15609" max="15609" customWidth="1" width="9.140625"/>
    <col min="15610" max="15610" customWidth="1" width="9.140625"/>
    <col min="15611" max="15611" customWidth="1" width="9.140625"/>
    <col min="15612" max="15612" customWidth="1" width="9.140625"/>
    <col min="15613" max="15613" customWidth="1" width="9.140625"/>
    <col min="15614" max="15614" customWidth="1" width="9.140625"/>
    <col min="15615" max="15615" customWidth="1" width="9.140625"/>
    <col min="15616" max="15616" customWidth="1" width="9.140625"/>
    <col min="15617" max="15617" customWidth="1" width="9.140625"/>
    <col min="15618" max="15618" customWidth="1" width="9.140625"/>
    <col min="15619" max="15619" customWidth="1" width="9.140625"/>
    <col min="15620" max="15620" customWidth="1" width="9.140625"/>
    <col min="15621" max="15621" customWidth="1" width="9.140625"/>
    <col min="15622" max="15622" customWidth="1" width="9.140625"/>
    <col min="15623" max="15623" customWidth="1" width="9.140625"/>
    <col min="15624" max="15624" customWidth="1" width="9.140625"/>
    <col min="15625" max="15625" customWidth="1" width="9.140625"/>
    <col min="15626" max="15626" customWidth="1" width="9.140625"/>
    <col min="15627" max="15627" customWidth="1" width="9.140625"/>
    <col min="15628" max="15628" customWidth="1" width="9.140625"/>
    <col min="15629" max="15629" customWidth="1" width="9.140625"/>
    <col min="15630" max="15630" customWidth="1" width="9.140625"/>
    <col min="15631" max="15631" customWidth="1" width="9.140625"/>
    <col min="15632" max="15632" customWidth="1" width="9.140625"/>
    <col min="15633" max="15633" customWidth="1" width="9.140625"/>
    <col min="15634" max="15634" customWidth="1" width="9.140625"/>
    <col min="15635" max="15635" customWidth="1" width="9.140625"/>
    <col min="15636" max="15636" customWidth="1" width="9.140625"/>
    <col min="15637" max="15637" customWidth="1" width="9.140625"/>
    <col min="15638" max="15638" customWidth="1" width="9.140625"/>
    <col min="15639" max="15639" customWidth="1" width="9.140625"/>
    <col min="15640" max="15640" customWidth="1" width="9.140625"/>
    <col min="15641" max="15641" customWidth="1" width="9.140625"/>
    <col min="15642" max="15642" customWidth="1" width="9.140625"/>
    <col min="15643" max="15643" customWidth="1" width="9.140625"/>
    <col min="15644" max="15644" customWidth="1" width="9.140625"/>
    <col min="15645" max="15645" customWidth="1" width="9.140625"/>
    <col min="15646" max="15646" customWidth="1" width="9.140625"/>
    <col min="15647" max="15647" customWidth="1" width="9.140625"/>
    <col min="15648" max="15648" customWidth="1" width="9.140625"/>
    <col min="15649" max="15649" customWidth="1" width="9.140625"/>
    <col min="15650" max="15650" customWidth="1" width="9.140625"/>
    <col min="15651" max="15651" customWidth="1" width="9.140625"/>
    <col min="15652" max="15652" customWidth="1" width="9.140625"/>
    <col min="15653" max="15653" customWidth="1" width="9.140625"/>
    <col min="15654" max="15654" customWidth="1" width="9.140625"/>
    <col min="15655" max="15655" customWidth="1" width="9.140625"/>
    <col min="15656" max="15656" customWidth="1" width="9.140625"/>
    <col min="15657" max="15657" customWidth="1" width="9.140625"/>
    <col min="15658" max="15658" customWidth="1" width="9.140625"/>
    <col min="15659" max="15659" customWidth="1" width="9.140625"/>
    <col min="15660" max="15660" customWidth="1" width="9.140625"/>
    <col min="15661" max="15661" customWidth="1" width="9.140625"/>
    <col min="15662" max="15662" customWidth="1" width="9.140625"/>
    <col min="15663" max="15663" customWidth="1" width="9.140625"/>
    <col min="15664" max="15664" customWidth="1" width="9.140625"/>
    <col min="15665" max="15665" customWidth="1" width="9.140625"/>
    <col min="15666" max="15666" customWidth="1" width="9.140625"/>
    <col min="15667" max="15667" customWidth="1" width="9.140625"/>
    <col min="15668" max="15668" customWidth="1" width="9.140625"/>
    <col min="15669" max="15669" customWidth="1" width="9.140625"/>
    <col min="15670" max="15670" customWidth="1" width="9.140625"/>
    <col min="15671" max="15671" customWidth="1" width="9.140625"/>
    <col min="15672" max="15672" customWidth="1" width="9.140625"/>
    <col min="15673" max="15673" customWidth="1" width="9.140625"/>
    <col min="15674" max="15674" customWidth="1" width="9.140625"/>
    <col min="15675" max="15675" customWidth="1" width="9.140625"/>
    <col min="15676" max="15676" customWidth="1" width="9.140625"/>
    <col min="15677" max="15677" customWidth="1" width="9.140625"/>
    <col min="15678" max="15678" customWidth="1" width="9.140625"/>
    <col min="15679" max="15679" customWidth="1" width="9.140625"/>
    <col min="15680" max="15680" customWidth="1" width="9.140625"/>
    <col min="15681" max="15681" customWidth="1" width="9.140625"/>
    <col min="15682" max="15682" customWidth="1" width="9.140625"/>
    <col min="15683" max="15683" customWidth="1" width="9.140625"/>
    <col min="15684" max="15684" customWidth="1" width="9.140625"/>
    <col min="15685" max="15685" customWidth="1" width="9.140625"/>
    <col min="15686" max="15686" customWidth="1" width="9.140625"/>
    <col min="15687" max="15687" customWidth="1" width="9.140625"/>
    <col min="15688" max="15688" customWidth="1" width="9.140625"/>
    <col min="15689" max="15689" customWidth="1" width="9.140625"/>
    <col min="15690" max="15690" customWidth="1" width="9.140625"/>
    <col min="15691" max="15691" customWidth="1" width="9.140625"/>
    <col min="15692" max="15692" customWidth="1" width="9.140625"/>
    <col min="15693" max="15693" customWidth="1" width="9.140625"/>
    <col min="15694" max="15694" customWidth="1" width="9.140625"/>
    <col min="15695" max="15695" customWidth="1" width="9.140625"/>
    <col min="15696" max="15696" customWidth="1" width="9.140625"/>
    <col min="15697" max="15697" customWidth="1" width="9.140625"/>
    <col min="15698" max="15698" customWidth="1" width="9.140625"/>
    <col min="15699" max="15699" customWidth="1" width="9.140625"/>
    <col min="15700" max="15700" customWidth="1" width="9.140625"/>
    <col min="15701" max="15701" customWidth="1" width="9.140625"/>
    <col min="15702" max="15702" customWidth="1" width="9.140625"/>
    <col min="15703" max="15703" customWidth="1" width="9.140625"/>
    <col min="15704" max="15704" customWidth="1" width="9.140625"/>
    <col min="15705" max="15705" customWidth="1" width="9.140625"/>
    <col min="15706" max="15706" customWidth="1" width="9.140625"/>
    <col min="15707" max="15707" customWidth="1" width="9.140625"/>
    <col min="15708" max="15708" customWidth="1" width="9.140625"/>
    <col min="15709" max="15709" customWidth="1" width="9.140625"/>
    <col min="15710" max="15710" customWidth="1" width="9.140625"/>
    <col min="15711" max="15711" customWidth="1" width="9.140625"/>
    <col min="15712" max="15712" customWidth="1" width="9.140625"/>
    <col min="15713" max="15713" customWidth="1" width="9.140625"/>
    <col min="15714" max="15714" customWidth="1" width="9.140625"/>
    <col min="15715" max="15715" customWidth="1" width="9.140625"/>
    <col min="15716" max="15716" customWidth="1" width="9.140625"/>
    <col min="15717" max="15717" customWidth="1" width="9.140625"/>
    <col min="15718" max="15718" customWidth="1" width="9.140625"/>
    <col min="15719" max="15719" customWidth="1" width="9.140625"/>
    <col min="15720" max="15720" customWidth="1" width="9.140625"/>
    <col min="15721" max="15721" customWidth="1" width="9.140625"/>
    <col min="15722" max="15722" customWidth="1" width="9.140625"/>
    <col min="15723" max="15723" customWidth="1" width="9.140625"/>
    <col min="15724" max="15724" customWidth="1" width="9.140625"/>
    <col min="15725" max="15725" customWidth="1" width="9.140625"/>
    <col min="15726" max="15726" customWidth="1" width="9.140625"/>
    <col min="15727" max="15727" customWidth="1" width="9.140625"/>
    <col min="15728" max="15728" customWidth="1" width="9.140625"/>
    <col min="15729" max="15729" customWidth="1" width="9.140625"/>
    <col min="15730" max="15730" customWidth="1" width="9.140625"/>
    <col min="15731" max="15731" customWidth="1" width="9.140625"/>
    <col min="15732" max="15732" customWidth="1" width="9.140625"/>
    <col min="15733" max="15733" customWidth="1" width="9.140625"/>
    <col min="15734" max="15734" customWidth="1" width="9.140625"/>
    <col min="15735" max="15735" customWidth="1" width="9.140625"/>
    <col min="15736" max="15736" customWidth="1" width="9.140625"/>
    <col min="15737" max="15737" customWidth="1" width="9.140625"/>
    <col min="15738" max="15738" customWidth="1" width="9.140625"/>
    <col min="15739" max="15739" customWidth="1" width="9.140625"/>
    <col min="15740" max="15740" customWidth="1" width="9.140625"/>
    <col min="15741" max="15741" customWidth="1" width="9.140625"/>
    <col min="15742" max="15742" customWidth="1" width="9.140625"/>
    <col min="15743" max="15743" customWidth="1" width="9.140625"/>
    <col min="15744" max="15744" customWidth="1" width="9.140625"/>
    <col min="15745" max="15745" customWidth="1" width="9.140625"/>
    <col min="15746" max="15746" customWidth="1" width="9.140625"/>
    <col min="15747" max="15747" customWidth="1" width="9.140625"/>
    <col min="15748" max="15748" customWidth="1" width="9.140625"/>
    <col min="15749" max="15749" customWidth="1" width="9.140625"/>
    <col min="15750" max="15750" customWidth="1" width="9.140625"/>
    <col min="15751" max="15751" customWidth="1" width="9.140625"/>
    <col min="15752" max="15752" customWidth="1" width="9.140625"/>
    <col min="15753" max="15753" customWidth="1" width="9.140625"/>
    <col min="15754" max="15754" customWidth="1" width="9.140625"/>
    <col min="15755" max="15755" customWidth="1" width="9.140625"/>
    <col min="15756" max="15756" customWidth="1" width="9.140625"/>
    <col min="15757" max="15757" customWidth="1" width="9.140625"/>
    <col min="15758" max="15758" customWidth="1" width="9.140625"/>
    <col min="15759" max="15759" customWidth="1" width="9.140625"/>
    <col min="15760" max="15760" customWidth="1" width="9.140625"/>
    <col min="15761" max="15761" customWidth="1" width="9.140625"/>
    <col min="15762" max="15762" customWidth="1" width="9.140625"/>
    <col min="15763" max="15763" customWidth="1" width="9.140625"/>
    <col min="15764" max="15764" customWidth="1" width="9.140625"/>
    <col min="15765" max="15765" customWidth="1" width="9.140625"/>
    <col min="15766" max="15766" customWidth="1" width="9.140625"/>
    <col min="15767" max="15767" customWidth="1" width="9.140625"/>
    <col min="15768" max="15768" customWidth="1" width="9.140625"/>
    <col min="15769" max="15769" customWidth="1" width="9.140625"/>
    <col min="15770" max="15770" customWidth="1" width="9.140625"/>
    <col min="15771" max="15771" customWidth="1" width="9.140625"/>
    <col min="15772" max="15772" customWidth="1" width="9.140625"/>
    <col min="15773" max="15773" customWidth="1" width="9.140625"/>
    <col min="15774" max="15774" customWidth="1" width="9.140625"/>
    <col min="15775" max="15775" customWidth="1" width="9.140625"/>
    <col min="15776" max="15776" customWidth="1" width="9.140625"/>
    <col min="15777" max="15777" customWidth="1" width="9.140625"/>
    <col min="15778" max="15778" customWidth="1" width="9.140625"/>
    <col min="15779" max="15779" customWidth="1" width="9.140625"/>
    <col min="15780" max="15780" customWidth="1" width="9.140625"/>
    <col min="15781" max="15781" customWidth="1" width="9.140625"/>
    <col min="15782" max="15782" customWidth="1" width="9.140625"/>
    <col min="15783" max="15783" customWidth="1" width="9.140625"/>
    <col min="15784" max="15784" customWidth="1" width="9.140625"/>
    <col min="15785" max="15785" customWidth="1" width="9.140625"/>
    <col min="15786" max="15786" customWidth="1" width="9.140625"/>
    <col min="15787" max="15787" customWidth="1" width="9.140625"/>
    <col min="15788" max="15788" customWidth="1" width="9.140625"/>
    <col min="15789" max="15789" customWidth="1" width="9.140625"/>
    <col min="15790" max="15790" customWidth="1" width="9.140625"/>
    <col min="15791" max="15791" customWidth="1" width="9.140625"/>
    <col min="15792" max="15792" customWidth="1" width="9.140625"/>
    <col min="15793" max="15793" customWidth="1" width="9.140625"/>
    <col min="15794" max="15794" customWidth="1" width="9.140625"/>
    <col min="15795" max="15795" customWidth="1" width="9.140625"/>
    <col min="15796" max="15796" customWidth="1" width="9.140625"/>
    <col min="15797" max="15797" customWidth="1" width="9.140625"/>
    <col min="15798" max="15798" customWidth="1" width="9.140625"/>
    <col min="15799" max="15799" customWidth="1" width="9.140625"/>
    <col min="15800" max="15800" customWidth="1" width="9.140625"/>
    <col min="15801" max="15801" customWidth="1" width="9.140625"/>
    <col min="15802" max="15802" customWidth="1" width="9.140625"/>
    <col min="15803" max="15803" customWidth="1" width="9.140625"/>
    <col min="15804" max="15804" customWidth="1" width="9.140625"/>
    <col min="15805" max="15805" customWidth="1" width="9.140625"/>
    <col min="15806" max="15806" customWidth="1" width="9.140625"/>
    <col min="15807" max="15807" customWidth="1" width="9.140625"/>
    <col min="15808" max="15808" customWidth="1" width="9.140625"/>
    <col min="15809" max="15809" customWidth="1" width="9.140625"/>
    <col min="15810" max="15810" customWidth="1" width="9.140625"/>
    <col min="15811" max="15811" customWidth="1" width="9.140625"/>
    <col min="15812" max="15812" customWidth="1" width="9.140625"/>
    <col min="15813" max="15813" customWidth="1" width="9.140625"/>
    <col min="15814" max="15814" customWidth="1" width="9.140625"/>
    <col min="15815" max="15815" customWidth="1" width="9.140625"/>
    <col min="15816" max="15816" customWidth="1" width="9.140625"/>
    <col min="15817" max="15817" customWidth="1" width="9.140625"/>
    <col min="15818" max="15818" customWidth="1" width="9.140625"/>
    <col min="15819" max="15819" customWidth="1" width="9.140625"/>
    <col min="15820" max="15820" customWidth="1" width="9.140625"/>
    <col min="15821" max="15821" customWidth="1" width="9.140625"/>
    <col min="15822" max="15822" customWidth="1" width="9.140625"/>
    <col min="15823" max="15823" customWidth="1" width="9.140625"/>
    <col min="15824" max="15824" customWidth="1" width="9.140625"/>
    <col min="15825" max="15825" customWidth="1" width="9.140625"/>
    <col min="15826" max="15826" customWidth="1" width="9.140625"/>
    <col min="15827" max="15827" customWidth="1" width="9.140625"/>
    <col min="15828" max="15828" customWidth="1" width="9.140625"/>
    <col min="15829" max="15829" customWidth="1" width="9.140625"/>
    <col min="15830" max="15830" customWidth="1" width="9.140625"/>
    <col min="15831" max="15831" customWidth="1" width="9.140625"/>
    <col min="15832" max="15832" customWidth="1" width="9.140625"/>
    <col min="15833" max="15833" customWidth="1" width="9.140625"/>
    <col min="15834" max="15834" customWidth="1" width="9.140625"/>
    <col min="15835" max="15835" customWidth="1" width="9.140625"/>
    <col min="15836" max="15836" customWidth="1" width="9.140625"/>
    <col min="15837" max="15837" customWidth="1" width="9.140625"/>
    <col min="15838" max="15838" customWidth="1" width="9.140625"/>
    <col min="15839" max="15839" customWidth="1" width="9.140625"/>
    <col min="15840" max="15840" customWidth="1" width="9.140625"/>
    <col min="15841" max="15841" customWidth="1" width="9.140625"/>
    <col min="15842" max="15842" customWidth="1" width="9.140625"/>
    <col min="15843" max="15843" customWidth="1" width="9.140625"/>
    <col min="15844" max="15844" customWidth="1" width="9.140625"/>
    <col min="15845" max="15845" customWidth="1" width="9.140625"/>
    <col min="15846" max="15846" customWidth="1" width="9.140625"/>
    <col min="15847" max="15847" customWidth="1" width="9.140625"/>
    <col min="15848" max="15848" customWidth="1" width="9.140625"/>
    <col min="15849" max="15849" customWidth="1" width="9.140625"/>
    <col min="15850" max="15850" customWidth="1" width="9.140625"/>
    <col min="15851" max="15851" customWidth="1" width="9.140625"/>
    <col min="15852" max="15852" customWidth="1" width="9.140625"/>
    <col min="15853" max="15853" customWidth="1" width="9.140625"/>
    <col min="15854" max="15854" customWidth="1" width="9.140625"/>
    <col min="15855" max="15855" customWidth="1" width="9.140625"/>
    <col min="15856" max="15856" customWidth="1" width="9.140625"/>
    <col min="15857" max="15857" customWidth="1" width="9.140625"/>
    <col min="15858" max="15858" customWidth="1" width="9.140625"/>
    <col min="15859" max="15859" customWidth="1" width="9.140625"/>
    <col min="15860" max="15860" customWidth="1" width="9.140625"/>
    <col min="15861" max="15861" customWidth="1" width="9.140625"/>
    <col min="15862" max="15862" customWidth="1" width="9.140625"/>
    <col min="15863" max="15863" customWidth="1" width="9.140625"/>
    <col min="15864" max="15864" customWidth="1" width="9.140625"/>
    <col min="15865" max="15865" customWidth="1" width="9.140625"/>
    <col min="15866" max="15866" customWidth="1" width="9.140625"/>
    <col min="15867" max="15867" customWidth="1" width="9.140625"/>
    <col min="15868" max="15868" customWidth="1" width="9.140625"/>
    <col min="15869" max="15869" customWidth="1" width="9.140625"/>
    <col min="15870" max="15870" customWidth="1" width="9.140625"/>
    <col min="15871" max="15871" customWidth="1" width="9.140625"/>
    <col min="15872" max="15872" customWidth="1" width="9.140625"/>
    <col min="15873" max="15873" customWidth="1" width="9.140625"/>
    <col min="15874" max="15874" customWidth="1" width="9.140625"/>
    <col min="15875" max="15875" customWidth="1" width="9.140625"/>
    <col min="15876" max="15876" customWidth="1" width="9.140625"/>
    <col min="15877" max="15877" customWidth="1" width="9.140625"/>
    <col min="15878" max="15878" customWidth="1" width="9.140625"/>
    <col min="15879" max="15879" customWidth="1" width="9.140625"/>
    <col min="15880" max="15880" customWidth="1" width="9.140625"/>
    <col min="15881" max="15881" customWidth="1" width="9.140625"/>
    <col min="15882" max="15882" customWidth="1" width="9.140625"/>
    <col min="15883" max="15883" customWidth="1" width="9.140625"/>
    <col min="15884" max="15884" customWidth="1" width="9.140625"/>
    <col min="15885" max="15885" customWidth="1" width="9.140625"/>
    <col min="15886" max="15886" customWidth="1" width="9.140625"/>
    <col min="15887" max="15887" customWidth="1" width="9.140625"/>
    <col min="15888" max="15888" customWidth="1" width="9.140625"/>
    <col min="15889" max="15889" customWidth="1" width="9.140625"/>
    <col min="15890" max="15890" customWidth="1" width="9.140625"/>
    <col min="15891" max="15891" customWidth="1" width="9.140625"/>
    <col min="15892" max="15892" customWidth="1" width="9.140625"/>
    <col min="15893" max="15893" customWidth="1" width="9.140625"/>
    <col min="15894" max="15894" customWidth="1" width="9.140625"/>
    <col min="15895" max="15895" customWidth="1" width="9.140625"/>
    <col min="15896" max="15896" customWidth="1" width="9.140625"/>
    <col min="15897" max="15897" customWidth="1" width="9.140625"/>
    <col min="15898" max="15898" customWidth="1" width="9.140625"/>
    <col min="15899" max="15899" customWidth="1" width="9.140625"/>
    <col min="15900" max="15900" customWidth="1" width="9.140625"/>
    <col min="15901" max="15901" customWidth="1" width="9.140625"/>
    <col min="15902" max="15902" customWidth="1" width="9.140625"/>
    <col min="15903" max="15903" customWidth="1" width="9.140625"/>
    <col min="15904" max="15904" customWidth="1" width="9.140625"/>
    <col min="15905" max="15905" customWidth="1" width="9.140625"/>
    <col min="15906" max="15906" customWidth="1" width="9.140625"/>
    <col min="15907" max="15907" customWidth="1" width="9.140625"/>
    <col min="15908" max="15908" customWidth="1" width="9.140625"/>
    <col min="15909" max="15909" customWidth="1" width="9.140625"/>
    <col min="15910" max="15910" customWidth="1" width="9.140625"/>
    <col min="15911" max="15911" customWidth="1" width="9.140625"/>
    <col min="15912" max="15912" customWidth="1" width="9.140625"/>
    <col min="15913" max="15913" customWidth="1" width="9.140625"/>
    <col min="15914" max="15914" customWidth="1" width="9.140625"/>
    <col min="15915" max="15915" customWidth="1" width="9.140625"/>
    <col min="15916" max="15916" customWidth="1" width="9.140625"/>
    <col min="15917" max="15917" customWidth="1" width="9.140625"/>
    <col min="15918" max="15918" customWidth="1" width="9.140625"/>
    <col min="15919" max="15919" customWidth="1" width="9.140625"/>
    <col min="15920" max="15920" customWidth="1" width="9.140625"/>
    <col min="15921" max="15921" customWidth="1" width="9.140625"/>
    <col min="15922" max="15922" customWidth="1" width="9.140625"/>
    <col min="15923" max="15923" customWidth="1" width="9.140625"/>
    <col min="15924" max="15924" customWidth="1" width="9.140625"/>
    <col min="15925" max="15925" customWidth="1" width="9.140625"/>
    <col min="15926" max="15926" customWidth="1" width="9.140625"/>
    <col min="15927" max="15927" customWidth="1" width="9.140625"/>
    <col min="15928" max="15928" customWidth="1" width="9.140625"/>
    <col min="15929" max="15929" customWidth="1" width="9.140625"/>
    <col min="15930" max="15930" customWidth="1" width="9.140625"/>
    <col min="15931" max="15931" customWidth="1" width="9.140625"/>
    <col min="15932" max="15932" customWidth="1" width="9.140625"/>
    <col min="15933" max="15933" customWidth="1" width="9.140625"/>
    <col min="15934" max="15934" customWidth="1" width="9.140625"/>
    <col min="15935" max="15935" customWidth="1" width="9.140625"/>
    <col min="15936" max="15936" customWidth="1" width="9.140625"/>
    <col min="15937" max="15937" customWidth="1" width="9.140625"/>
    <col min="15938" max="15938" customWidth="1" width="9.140625"/>
    <col min="15939" max="15939" customWidth="1" width="9.140625"/>
    <col min="15940" max="15940" customWidth="1" width="9.140625"/>
    <col min="15941" max="15941" customWidth="1" width="9.140625"/>
    <col min="15942" max="15942" customWidth="1" width="9.140625"/>
    <col min="15943" max="15943" customWidth="1" width="9.140625"/>
    <col min="15944" max="15944" customWidth="1" width="9.140625"/>
    <col min="15945" max="15945" customWidth="1" width="9.140625"/>
    <col min="15946" max="15946" customWidth="1" width="9.140625"/>
    <col min="15947" max="15947" customWidth="1" width="9.140625"/>
    <col min="15948" max="15948" customWidth="1" width="9.140625"/>
    <col min="15949" max="15949" customWidth="1" width="9.140625"/>
    <col min="15950" max="15950" customWidth="1" width="9.140625"/>
    <col min="15951" max="15951" customWidth="1" width="9.140625"/>
    <col min="15952" max="15952" customWidth="1" width="9.140625"/>
    <col min="15953" max="15953" customWidth="1" width="9.140625"/>
    <col min="15954" max="15954" customWidth="1" width="9.140625"/>
    <col min="15955" max="15955" customWidth="1" width="9.140625"/>
    <col min="15956" max="15956" customWidth="1" width="9.140625"/>
    <col min="15957" max="15957" customWidth="1" width="9.140625"/>
    <col min="15958" max="15958" customWidth="1" width="9.140625"/>
    <col min="15959" max="15959" customWidth="1" width="9.140625"/>
    <col min="15960" max="15960" customWidth="1" width="9.140625"/>
    <col min="15961" max="15961" customWidth="1" width="9.140625"/>
    <col min="15962" max="15962" customWidth="1" width="9.140625"/>
    <col min="15963" max="15963" customWidth="1" width="9.140625"/>
    <col min="15964" max="15964" customWidth="1" width="9.140625"/>
    <col min="15965" max="15965" customWidth="1" width="9.140625"/>
    <col min="15966" max="15966" customWidth="1" width="9.140625"/>
    <col min="15967" max="15967" customWidth="1" width="9.140625"/>
    <col min="15968" max="15968" customWidth="1" width="9.140625"/>
    <col min="15969" max="15969" customWidth="1" width="9.140625"/>
    <col min="15970" max="15970" customWidth="1" width="9.140625"/>
    <col min="15971" max="15971" customWidth="1" width="9.140625"/>
    <col min="15972" max="15972" customWidth="1" width="9.140625"/>
    <col min="15973" max="15973" customWidth="1" width="9.140625"/>
    <col min="15974" max="15974" customWidth="1" width="9.140625"/>
    <col min="15975" max="15975" customWidth="1" width="9.140625"/>
    <col min="15976" max="15976" customWidth="1" width="9.140625"/>
    <col min="15977" max="15977" customWidth="1" width="9.140625"/>
    <col min="15978" max="15978" customWidth="1" width="9.140625"/>
    <col min="15979" max="15979" customWidth="1" width="9.140625"/>
    <col min="15980" max="15980" customWidth="1" width="9.140625"/>
    <col min="15981" max="15981" customWidth="1" width="9.140625"/>
    <col min="15982" max="15982" customWidth="1" width="9.140625"/>
    <col min="15983" max="15983" customWidth="1" width="9.140625"/>
    <col min="15984" max="15984" customWidth="1" width="9.140625"/>
    <col min="15985" max="15985" customWidth="1" width="9.140625"/>
    <col min="15986" max="15986" customWidth="1" width="9.140625"/>
    <col min="15987" max="15987" customWidth="1" width="9.140625"/>
    <col min="15988" max="15988" customWidth="1" width="9.140625"/>
    <col min="15989" max="15989" customWidth="1" width="9.140625"/>
    <col min="15990" max="15990" customWidth="1" width="9.140625"/>
    <col min="15991" max="15991" customWidth="1" width="9.140625"/>
    <col min="15992" max="15992" customWidth="1" width="9.140625"/>
    <col min="15993" max="15993" customWidth="1" width="9.140625"/>
    <col min="15994" max="15994" customWidth="1" width="9.140625"/>
    <col min="15995" max="15995" customWidth="1" width="9.140625"/>
    <col min="15996" max="15996" customWidth="1" width="9.140625"/>
    <col min="15997" max="15997" customWidth="1" width="9.140625"/>
    <col min="15998" max="15998" customWidth="1" width="9.140625"/>
    <col min="15999" max="15999" customWidth="1" width="9.140625"/>
    <col min="16000" max="16000" customWidth="1" width="9.140625"/>
    <col min="16001" max="16001" customWidth="1" width="9.140625"/>
    <col min="16002" max="16002" customWidth="1" width="9.140625"/>
    <col min="16003" max="16003" customWidth="1" width="9.140625"/>
    <col min="16004" max="16004" customWidth="1" width="9.140625"/>
    <col min="16005" max="16005" customWidth="1" width="9.140625"/>
    <col min="16006" max="16006" customWidth="1" width="9.140625"/>
    <col min="16007" max="16007" customWidth="1" width="9.140625"/>
    <col min="16008" max="16008" customWidth="1" width="9.140625"/>
    <col min="16009" max="16009" customWidth="1" width="9.140625"/>
    <col min="16010" max="16010" customWidth="1" width="9.140625"/>
    <col min="16011" max="16011" customWidth="1" width="9.140625"/>
    <col min="16012" max="16012" customWidth="1" width="9.140625"/>
    <col min="16013" max="16013" customWidth="1" width="9.140625"/>
    <col min="16014" max="16014" customWidth="1" width="9.140625"/>
    <col min="16015" max="16015" customWidth="1" width="9.140625"/>
    <col min="16016" max="16016" customWidth="1" width="9.140625"/>
    <col min="16017" max="16017" customWidth="1" width="9.140625"/>
    <col min="16018" max="16018" customWidth="1" width="9.140625"/>
    <col min="16019" max="16019" customWidth="1" width="9.140625"/>
    <col min="16020" max="16020" customWidth="1" width="9.140625"/>
    <col min="16021" max="16021" customWidth="1" width="9.140625"/>
    <col min="16022" max="16022" customWidth="1" width="9.140625"/>
    <col min="16023" max="16023" customWidth="1" width="9.140625"/>
    <col min="16024" max="16024" customWidth="1" width="9.140625"/>
    <col min="16025" max="16025" customWidth="1" width="9.140625"/>
    <col min="16026" max="16026" customWidth="1" width="9.140625"/>
    <col min="16027" max="16027" customWidth="1" width="9.140625"/>
    <col min="16028" max="16028" customWidth="1" width="9.140625"/>
    <col min="16029" max="16029" customWidth="1" width="9.140625"/>
    <col min="16030" max="16030" customWidth="1" width="9.140625"/>
    <col min="16031" max="16031" customWidth="1" width="9.140625"/>
    <col min="16032" max="16032" customWidth="1" width="9.140625"/>
    <col min="16033" max="16033" customWidth="1" width="9.140625"/>
    <col min="16034" max="16034" customWidth="1" width="9.140625"/>
    <col min="16035" max="16035" customWidth="1" width="9.140625"/>
    <col min="16036" max="16036" customWidth="1" width="9.140625"/>
    <col min="16037" max="16037" customWidth="1" width="9.140625"/>
    <col min="16038" max="16038" customWidth="1" width="9.140625"/>
    <col min="16039" max="16039" customWidth="1" width="9.140625"/>
    <col min="16040" max="16040" customWidth="1" width="9.140625"/>
    <col min="16041" max="16041" customWidth="1" width="9.140625"/>
    <col min="16042" max="16042" customWidth="1" width="9.140625"/>
    <col min="16043" max="16043" customWidth="1" width="9.140625"/>
    <col min="16044" max="16044" customWidth="1" width="9.140625"/>
    <col min="16045" max="16045" customWidth="1" width="9.140625"/>
    <col min="16046" max="16046" customWidth="1" width="9.140625"/>
    <col min="16047" max="16047" customWidth="1" width="9.140625"/>
    <col min="16048" max="16048" customWidth="1" width="9.140625"/>
    <col min="16049" max="16049" customWidth="1" width="9.140625"/>
    <col min="16050" max="16050" customWidth="1" width="9.140625"/>
    <col min="16051" max="16051" customWidth="1" width="9.140625"/>
    <col min="16052" max="16052" customWidth="1" width="9.140625"/>
    <col min="16053" max="16053" customWidth="1" width="9.140625"/>
    <col min="16054" max="16054" customWidth="1" width="9.140625"/>
    <col min="16055" max="16055" customWidth="1" width="9.140625"/>
    <col min="16056" max="16056" customWidth="1" width="9.140625"/>
    <col min="16057" max="16057" customWidth="1" width="9.140625"/>
    <col min="16058" max="16058" customWidth="1" width="9.140625"/>
    <col min="16059" max="16059" customWidth="1" width="9.140625"/>
    <col min="16060" max="16060" customWidth="1" width="9.140625"/>
    <col min="16061" max="16061" customWidth="1" width="9.140625"/>
    <col min="16062" max="16062" customWidth="1" width="9.140625"/>
    <col min="16063" max="16063" customWidth="1" width="9.140625"/>
    <col min="16064" max="16064" customWidth="1" width="9.140625"/>
    <col min="16065" max="16065" customWidth="1" width="9.140625"/>
    <col min="16066" max="16066" customWidth="1" width="9.140625"/>
    <col min="16067" max="16067" customWidth="1" width="9.140625"/>
    <col min="16068" max="16068" customWidth="1" width="9.140625"/>
    <col min="16069" max="16069" customWidth="1" width="9.140625"/>
    <col min="16070" max="16070" customWidth="1" width="9.140625"/>
    <col min="16071" max="16071" customWidth="1" width="9.140625"/>
    <col min="16072" max="16072" customWidth="1" width="9.140625"/>
    <col min="16073" max="16073" customWidth="1" width="9.140625"/>
    <col min="16074" max="16074" customWidth="1" width="9.140625"/>
    <col min="16075" max="16075" customWidth="1" width="9.140625"/>
    <col min="16076" max="16076" customWidth="1" width="9.140625"/>
    <col min="16077" max="16077" customWidth="1" width="9.140625"/>
    <col min="16078" max="16078" customWidth="1" width="9.140625"/>
    <col min="16079" max="16079" customWidth="1" width="9.140625"/>
    <col min="16080" max="16080" customWidth="1" width="9.140625"/>
    <col min="16081" max="16081" customWidth="1" width="9.140625"/>
    <col min="16082" max="16082" customWidth="1" width="9.140625"/>
    <col min="16083" max="16083" customWidth="1" width="9.140625"/>
    <col min="16084" max="16084" customWidth="1" width="9.140625"/>
    <col min="16085" max="16085" customWidth="1" width="9.140625"/>
    <col min="16086" max="16086" customWidth="1" width="9.140625"/>
    <col min="16087" max="16087" customWidth="1" width="9.140625"/>
    <col min="16088" max="16088" customWidth="1" width="9.140625"/>
    <col min="16089" max="16089" customWidth="1" width="9.140625"/>
    <col min="16090" max="16090" customWidth="1" width="9.140625"/>
    <col min="16091" max="16091" customWidth="1" width="9.140625"/>
    <col min="16092" max="16092" customWidth="1" width="9.140625"/>
    <col min="16093" max="16093" customWidth="1" width="9.140625"/>
    <col min="16094" max="16094" customWidth="1" width="9.140625"/>
    <col min="16095" max="16095" customWidth="1" width="9.140625"/>
    <col min="16096" max="16096" customWidth="1" width="9.140625"/>
    <col min="16097" max="16097" customWidth="1" width="9.140625"/>
    <col min="16098" max="16098" customWidth="1" width="9.140625"/>
    <col min="16099" max="16099" customWidth="1" width="9.140625"/>
    <col min="16100" max="16100" customWidth="1" width="9.140625"/>
    <col min="16101" max="16101" customWidth="1" width="9.140625"/>
    <col min="16102" max="16102" customWidth="1" width="9.140625"/>
    <col min="16103" max="16103" customWidth="1" width="9.140625"/>
    <col min="16104" max="16104" customWidth="1" width="9.140625"/>
    <col min="16105" max="16105" customWidth="1" width="9.140625"/>
    <col min="16106" max="16106" customWidth="1" width="9.140625"/>
    <col min="16107" max="16107" customWidth="1" width="9.140625"/>
    <col min="16108" max="16108" customWidth="1" width="9.140625"/>
    <col min="16109" max="16109" customWidth="1" width="9.140625"/>
    <col min="16110" max="16110" customWidth="1" width="9.140625"/>
    <col min="16111" max="16111" customWidth="1" width="9.140625"/>
    <col min="16112" max="16112" customWidth="1" width="9.140625"/>
    <col min="16113" max="16113" customWidth="1" width="9.140625"/>
    <col min="16114" max="16114" customWidth="1" width="9.140625"/>
    <col min="16115" max="16115" customWidth="1" width="9.140625"/>
    <col min="16116" max="16116" customWidth="1" width="9.140625"/>
    <col min="16117" max="16117" customWidth="1" width="9.140625"/>
    <col min="16118" max="16118" customWidth="1" width="9.140625"/>
    <col min="16119" max="16119" customWidth="1" width="9.140625"/>
    <col min="16120" max="16120" customWidth="1" width="9.140625"/>
    <col min="16121" max="16121" customWidth="1" width="9.140625"/>
    <col min="16122" max="16122" customWidth="1" width="9.140625"/>
    <col min="16123" max="16123" customWidth="1" width="9.140625"/>
    <col min="16124" max="16124" customWidth="1" width="9.140625"/>
    <col min="16125" max="16125" customWidth="1" width="9.140625"/>
    <col min="16126" max="16126" customWidth="1" width="9.140625"/>
    <col min="16127" max="16127" customWidth="1" width="9.140625"/>
    <col min="16128" max="16128" customWidth="1" width="9.140625"/>
    <col min="16129" max="16129" customWidth="1" width="9.140625"/>
    <col min="16130" max="16130" customWidth="1" width="9.140625"/>
    <col min="16131" max="16131" customWidth="1" width="9.140625"/>
    <col min="16132" max="16132" customWidth="1" width="9.140625"/>
    <col min="16133" max="16133" customWidth="1" width="9.140625"/>
    <col min="16134" max="16134" customWidth="1" width="9.140625"/>
    <col min="16135" max="16135" customWidth="1" width="9.140625"/>
    <col min="16136" max="16136" customWidth="1" width="9.140625"/>
    <col min="16137" max="16137" customWidth="1" width="9.140625"/>
    <col min="16138" max="16138" customWidth="1" width="9.140625"/>
    <col min="16139" max="16139" customWidth="1" width="9.140625"/>
    <col min="16140" max="16140" customWidth="1" width="9.140625"/>
    <col min="16141" max="16141" customWidth="1" width="9.140625"/>
    <col min="16142" max="16142" customWidth="1" width="9.140625"/>
    <col min="16143" max="16143" customWidth="1" width="9.140625"/>
    <col min="16144" max="16144" customWidth="1" width="9.140625"/>
    <col min="16145" max="16145" customWidth="1" width="9.140625"/>
    <col min="16146" max="16146" customWidth="1" width="9.140625"/>
    <col min="16147" max="16147" customWidth="1" width="9.140625"/>
    <col min="16148" max="16148" customWidth="1" width="9.140625"/>
    <col min="16149" max="16149" customWidth="1" width="9.140625"/>
    <col min="16150" max="16150" customWidth="1" width="9.140625"/>
    <col min="16151" max="16151" customWidth="1" width="9.140625"/>
    <col min="16152" max="16152" customWidth="1" width="9.140625"/>
    <col min="16153" max="16153" customWidth="1" width="9.140625"/>
    <col min="16154" max="16154" customWidth="1" width="9.140625"/>
    <col min="16155" max="16155" customWidth="1" width="9.140625"/>
    <col min="16156" max="16156" customWidth="1" width="9.140625"/>
    <col min="16157" max="16157" customWidth="1" width="9.140625"/>
    <col min="16158" max="16158" customWidth="1" width="9.140625"/>
    <col min="16159" max="16159" customWidth="1" width="9.140625"/>
    <col min="16160" max="16160" customWidth="1" width="9.140625"/>
    <col min="16161" max="16161" customWidth="1" width="9.140625"/>
    <col min="16162" max="16162" customWidth="1" width="9.140625"/>
    <col min="16163" max="16163" customWidth="1" width="9.140625"/>
    <col min="16164" max="16164" customWidth="1" width="9.140625"/>
    <col min="16165" max="16165" customWidth="1" width="9.140625"/>
    <col min="16166" max="16166" customWidth="1" width="9.140625"/>
    <col min="16167" max="16167" customWidth="1" width="9.140625"/>
    <col min="16168" max="16168" customWidth="1" width="9.140625"/>
    <col min="16169" max="16169" customWidth="1" width="9.140625"/>
    <col min="16170" max="16170" customWidth="1" width="9.140625"/>
    <col min="16171" max="16171" customWidth="1" width="9.140625"/>
    <col min="16172" max="16172" customWidth="1" width="9.140625"/>
    <col min="16173" max="16173" customWidth="1" width="9.140625"/>
    <col min="16174" max="16174" customWidth="1" width="9.140625"/>
    <col min="16175" max="16175" customWidth="1" width="9.140625"/>
    <col min="16176" max="16176" customWidth="1" width="9.140625"/>
    <col min="16177" max="16177" customWidth="1" width="9.140625"/>
    <col min="16178" max="16178" customWidth="1" width="9.140625"/>
    <col min="16179" max="16179" customWidth="1" width="9.140625"/>
    <col min="16180" max="16180" customWidth="1" width="9.140625"/>
    <col min="16181" max="16181" customWidth="1" width="9.140625"/>
    <col min="16182" max="16182" customWidth="1" width="9.140625"/>
    <col min="16183" max="16183" customWidth="1" width="9.140625"/>
    <col min="16184" max="16184" customWidth="1" width="9.140625"/>
    <col min="16185" max="16185" customWidth="1" width="9.140625"/>
    <col min="16186" max="16186" customWidth="1" width="9.140625"/>
    <col min="16187" max="16187" customWidth="1" width="9.140625"/>
    <col min="16188" max="16188" customWidth="1" width="9.140625"/>
    <col min="16189" max="16189" customWidth="1" width="9.140625"/>
    <col min="16190" max="16190" customWidth="1" width="9.140625"/>
    <col min="16191" max="16191" customWidth="1" width="9.140625"/>
    <col min="16192" max="16192" customWidth="1" width="9.140625"/>
    <col min="16193" max="16193" customWidth="1" width="9.140625"/>
    <col min="16194" max="16194" customWidth="1" width="9.140625"/>
    <col min="16195" max="16195" customWidth="1" width="9.140625"/>
    <col min="16196" max="16196" customWidth="1" width="9.140625"/>
    <col min="16197" max="16197" customWidth="1" width="9.140625"/>
    <col min="16198" max="16198" customWidth="1" width="9.140625"/>
    <col min="16199" max="16199" customWidth="1" width="9.140625"/>
    <col min="16200" max="16200" customWidth="1" width="9.140625"/>
    <col min="16201" max="16201" customWidth="1" width="9.140625"/>
    <col min="16202" max="16202" customWidth="1" width="9.140625"/>
    <col min="16203" max="16203" customWidth="1" width="9.140625"/>
    <col min="16204" max="16204" customWidth="1" width="9.140625"/>
    <col min="16205" max="16205" customWidth="1" width="9.140625"/>
    <col min="16206" max="16206" customWidth="1" width="9.140625"/>
    <col min="16207" max="16207" customWidth="1" width="9.140625"/>
    <col min="16208" max="16208" customWidth="1" width="9.140625"/>
    <col min="16209" max="16209" customWidth="1" width="9.140625"/>
    <col min="16210" max="16210" customWidth="1" width="9.140625"/>
    <col min="16211" max="16211" customWidth="1" width="9.140625"/>
    <col min="16212" max="16212" customWidth="1" width="9.140625"/>
    <col min="16213" max="16213" customWidth="1" width="9.140625"/>
    <col min="16214" max="16214" customWidth="1" width="9.140625"/>
    <col min="16215" max="16215" customWidth="1" width="9.140625"/>
    <col min="16216" max="16216" customWidth="1" width="9.140625"/>
    <col min="16217" max="16217" customWidth="1" width="9.140625"/>
    <col min="16218" max="16218" customWidth="1" width="9.140625"/>
    <col min="16219" max="16219" customWidth="1" width="9.140625"/>
    <col min="16220" max="16220" customWidth="1" width="9.140625"/>
    <col min="16221" max="16221" customWidth="1" width="9.140625"/>
    <col min="16222" max="16222" customWidth="1" width="9.140625"/>
    <col min="16223" max="16223" customWidth="1" width="9.140625"/>
    <col min="16224" max="16224" customWidth="1" width="9.140625"/>
    <col min="16225" max="16225" customWidth="1" width="9.140625"/>
    <col min="16226" max="16226" customWidth="1" width="9.140625"/>
    <col min="16227" max="16227" customWidth="1" width="9.140625"/>
    <col min="16228" max="16228" customWidth="1" width="9.140625"/>
    <col min="16229" max="16229" customWidth="1" width="9.140625"/>
    <col min="16230" max="16230" customWidth="1" width="9.140625"/>
    <col min="16231" max="16231" customWidth="1" width="9.140625"/>
    <col min="16232" max="16232" customWidth="1" width="9.140625"/>
    <col min="16233" max="16233" customWidth="1" width="9.140625"/>
    <col min="16234" max="16234" customWidth="1" width="9.140625"/>
    <col min="16235" max="16235" customWidth="1" width="9.140625"/>
    <col min="16236" max="16236" customWidth="1" width="9.140625"/>
    <col min="16237" max="16237" customWidth="1" width="9.140625"/>
    <col min="16238" max="16238" customWidth="1" width="9.140625"/>
    <col min="16239" max="16239" customWidth="1" width="9.140625"/>
    <col min="16240" max="16240" customWidth="1" width="9.140625"/>
    <col min="16241" max="16241" customWidth="1" width="9.140625"/>
    <col min="16242" max="16242" customWidth="1" width="9.140625"/>
    <col min="16243" max="16243" customWidth="1" width="9.140625"/>
    <col min="16244" max="16244" customWidth="1" width="9.140625"/>
    <col min="16245" max="16245" customWidth="1" width="9.140625"/>
    <col min="16246" max="16246" customWidth="1" width="9.140625"/>
    <col min="16247" max="16247" customWidth="1" width="9.140625"/>
    <col min="16248" max="16248" customWidth="1" width="9.140625"/>
    <col min="16249" max="16249" customWidth="1" width="9.140625"/>
    <col min="16250" max="16250" customWidth="1" width="9.140625"/>
    <col min="16251" max="16251" customWidth="1" width="9.140625"/>
    <col min="16252" max="16252" customWidth="1" width="9.140625"/>
    <col min="16253" max="16253" customWidth="1" width="9.140625"/>
    <col min="16254" max="16254" customWidth="1" width="9.140625"/>
    <col min="16255" max="16255" customWidth="1" width="9.140625"/>
    <col min="16256" max="16256" customWidth="1" width="9.140625"/>
    <col min="16257" max="16257" customWidth="1" width="9.140625"/>
    <col min="16258" max="16258" customWidth="1" width="9.140625"/>
    <col min="16259" max="16259" customWidth="1" width="9.140625"/>
    <col min="16260" max="16260" customWidth="1" width="9.140625"/>
    <col min="16261" max="16261" customWidth="1" width="9.140625"/>
    <col min="16262" max="16262" customWidth="1" width="9.140625"/>
    <col min="16263" max="16263" customWidth="1" width="9.140625"/>
    <col min="16264" max="16264" customWidth="1" width="9.140625"/>
    <col min="16265" max="16265" customWidth="1" width="9.140625"/>
    <col min="16266" max="16266" customWidth="1" width="9.140625"/>
    <col min="16267" max="16267" customWidth="1" width="9.140625"/>
    <col min="16268" max="16268" customWidth="1" width="9.140625"/>
    <col min="16269" max="16269" customWidth="1" width="9.140625"/>
    <col min="16270" max="16270" customWidth="1" width="9.140625"/>
    <col min="16271" max="16271" customWidth="1" width="9.140625"/>
    <col min="16272" max="16272" customWidth="1" width="9.140625"/>
    <col min="16273" max="16273" customWidth="1" width="9.140625"/>
    <col min="16274" max="16274" customWidth="1" width="9.140625"/>
    <col min="16275" max="16275" customWidth="1" width="9.140625"/>
    <col min="16276" max="16276" customWidth="1" width="9.140625"/>
    <col min="16277" max="16277" customWidth="1" width="9.140625"/>
    <col min="16278" max="16278" customWidth="1" width="9.140625"/>
    <col min="16279" max="16279" customWidth="1" width="9.140625"/>
    <col min="16280" max="16280" customWidth="1" width="9.140625"/>
    <col min="16281" max="16281" customWidth="1" width="9.140625"/>
    <col min="16282" max="16282" customWidth="1" width="9.140625"/>
    <col min="16283" max="16283" customWidth="1" width="9.140625"/>
    <col min="16284" max="16284" customWidth="1" width="9.140625"/>
    <col min="16285" max="16285" customWidth="1" width="9.140625"/>
    <col min="16286" max="16286" customWidth="1" width="9.140625"/>
    <col min="16287" max="16287" customWidth="1" width="9.140625"/>
    <col min="16288" max="16288" customWidth="1" width="9.140625"/>
    <col min="16289" max="16289" customWidth="1" width="9.140625"/>
    <col min="16290" max="16290" customWidth="1" width="9.140625"/>
    <col min="16291" max="16291" customWidth="1" width="9.140625"/>
    <col min="16292" max="16292" customWidth="1" width="9.140625"/>
    <col min="16293" max="16293" customWidth="1" width="9.140625"/>
    <col min="16294" max="16294" customWidth="1" width="9.140625"/>
    <col min="16295" max="16295" customWidth="1" width="9.140625"/>
    <col min="16296" max="16296" customWidth="1" width="9.140625"/>
    <col min="16297" max="16297" customWidth="1" width="9.140625"/>
    <col min="16298" max="16298" customWidth="1" width="9.140625"/>
    <col min="16299" max="16299" customWidth="1" width="9.140625"/>
    <col min="16300" max="16300" customWidth="1" width="9.140625"/>
    <col min="16301" max="16301" customWidth="1" width="9.140625"/>
    <col min="16302" max="16302" customWidth="1" width="9.140625"/>
    <col min="16303" max="16303" customWidth="1" width="9.140625"/>
    <col min="16304" max="16304" customWidth="1" width="9.140625"/>
    <col min="16305" max="16305" customWidth="1" width="9.140625"/>
    <col min="16306" max="16306" customWidth="1" width="9.140625"/>
    <col min="16307" max="16307" customWidth="1" width="9.140625"/>
    <col min="16308" max="16308" customWidth="1" width="9.140625"/>
    <col min="16309" max="16309" customWidth="1" width="9.140625"/>
    <col min="16310" max="16310" customWidth="1" width="9.140625"/>
    <col min="16311" max="16311" customWidth="1" width="9.140625"/>
    <col min="16312" max="16312" customWidth="1" width="9.140625"/>
    <col min="16313" max="16313" customWidth="1" width="9.140625"/>
    <col min="16314" max="16314" customWidth="1" width="9.140625"/>
    <col min="16315" max="16315" customWidth="1" width="9.140625"/>
    <col min="16316" max="16316" customWidth="1" width="9.140625"/>
    <col min="16317" max="16317" customWidth="1" width="9.140625"/>
    <col min="16318" max="16318" customWidth="1" width="9.140625"/>
    <col min="16319" max="16319" customWidth="1" width="9.140625"/>
    <col min="16320" max="16320" customWidth="1" width="9.140625"/>
    <col min="16321" max="16321" customWidth="1" width="9.140625"/>
    <col min="16322" max="16322" customWidth="1" width="9.140625"/>
    <col min="16323" max="16323" customWidth="1" width="9.140625"/>
    <col min="16324" max="16324" customWidth="1" width="9.140625"/>
    <col min="16325" max="16325" customWidth="1" width="9.140625"/>
    <col min="16326" max="16326" customWidth="1" width="9.140625"/>
    <col min="16327" max="16327" customWidth="1" width="9.140625"/>
    <col min="16328" max="16328" customWidth="1" width="9.140625"/>
    <col min="16329" max="16329" customWidth="1" width="9.140625"/>
    <col min="16330" max="16330" customWidth="1" width="9.140625"/>
    <col min="16331" max="16331" customWidth="1" width="9.140625"/>
    <col min="16332" max="16332" customWidth="1" width="9.140625"/>
    <col min="16333" max="16333" customWidth="1" width="9.140625"/>
    <col min="16334" max="16334" customWidth="1" width="9.140625"/>
    <col min="16335" max="16335" customWidth="1" width="9.140625"/>
    <col min="16336" max="16336" customWidth="1" width="9.140625"/>
    <col min="16337" max="16337" customWidth="1" width="9.140625"/>
    <col min="16338" max="16338" customWidth="1" width="9.140625"/>
    <col min="16339" max="16339" customWidth="1" width="9.140625"/>
    <col min="16340" max="16340" customWidth="1" width="9.140625"/>
    <col min="16341" max="16341" customWidth="1" width="9.140625"/>
    <col min="16342" max="16342" customWidth="1" width="9.140625"/>
    <col min="16343" max="16343" customWidth="1" width="9.140625"/>
    <col min="16344" max="16344" customWidth="1" width="9.140625"/>
    <col min="16345" max="16345" customWidth="1" width="9.140625"/>
    <col min="16346" max="16346" customWidth="1" width="9.140625"/>
    <col min="16347" max="16347" customWidth="1" width="9.140625"/>
    <col min="16348" max="16348" customWidth="1" width="9.140625"/>
    <col min="16349" max="16349" customWidth="1" width="9.140625"/>
    <col min="16350" max="16350" customWidth="1" width="9.140625"/>
    <col min="16351" max="16351" customWidth="1" width="9.140625"/>
    <col min="16352" max="16352" customWidth="1" width="9.140625"/>
    <col min="16353" max="16353" customWidth="1" width="9.140625"/>
    <col min="16354" max="16354" customWidth="1" width="9.140625"/>
    <col min="16355" max="16355" customWidth="1" width="9.140625"/>
    <col min="16356" max="16356" customWidth="1" width="9.140625"/>
    <col min="16357" max="16357" customWidth="1" width="9.140625"/>
    <col min="16358" max="16358" customWidth="1" width="9.140625"/>
    <col min="16359" max="16359" customWidth="1" width="9.140625"/>
    <col min="16360" max="16360" customWidth="1" width="9.140625"/>
    <col min="16361" max="16361" customWidth="1" width="9.140625"/>
    <col min="16362" max="16362" customWidth="1" width="9.140625"/>
    <col min="16363" max="16363" customWidth="1" width="9.140625"/>
    <col min="16364" max="16364" customWidth="1" width="9.140625"/>
    <col min="16365" max="16365" customWidth="1" width="9.140625"/>
    <col min="16366" max="16366" customWidth="1" width="9.140625"/>
    <col min="16367" max="16367" customWidth="1" width="9.140625"/>
    <col min="16368" max="16368" customWidth="1" width="9.140625"/>
    <col min="16369" max="16369" customWidth="1" width="9.140625"/>
    <col min="16370" max="16370" customWidth="1" width="9.140625"/>
    <col min="16371" max="16371" customWidth="1" width="9.140625"/>
    <col min="16372" max="16372" customWidth="1" width="9.140625"/>
    <col min="16373" max="16373" customWidth="1" width="9.140625"/>
    <col min="16374" max="16374" customWidth="1" width="9.140625"/>
    <col min="16375" max="16375" customWidth="1" width="9.140625"/>
    <col min="16376" max="16376" customWidth="1" width="9.140625"/>
    <col min="16377" max="16377" customWidth="1" width="9.140625"/>
    <col min="16378" max="16378" customWidth="1" width="9.140625"/>
    <col min="16379" max="16379" customWidth="1" width="9.140625"/>
    <col min="16380" max="16380" customWidth="1" width="9.140625"/>
    <col min="16381" max="16381" customWidth="1" width="9.140625"/>
    <col min="16382" max="16382" customWidth="1" width="9.140625"/>
    <col min="16383" max="16383" customWidth="1" width="9.140625"/>
    <col min="16384" max="16384" customWidth="1" width="9.140625"/>
  </cols>
  <sheetData>
    <row r="1" ht="12.75" customHeight="1">
      <c r="M1" s="1" t="str">
        <v>Код</v>
      </c>
    </row>
    <row r="2" ht="13.5" customHeight="1">
      <c r="L2" t="str">
        <v>Форма по ОКУД</v>
      </c>
      <c r="M2" s="1">
        <v>322006</v>
      </c>
      <c r="P2" t="str">
        <v>ЗАКАЗЧИК</v>
      </c>
      <c r="AA2" t="str">
        <v>Текущий месяц закрытия</v>
      </c>
    </row>
    <row r="3" ht="15" customHeight="1">
      <c r="A3" t="str">
        <v xml:space="preserve">Заказчик:  </v>
      </c>
      <c r="C3" t="str">
        <f>VLOOKUP(P3,Контрагенты!B10:T78,13,0)</f>
        <v xml:space="preserve">ООО "Специализированный Застройщик "Привилегия Партнерс-4", ИНН 7453354667, КПП 745301001, 454091, Челябинская область, г Челябинск, ул Кирова, д. 159 </v>
      </c>
      <c r="L3" t="str">
        <v>по ОКПО</v>
      </c>
      <c r="M3" t="str">
        <f>VLOOKUP(P3,Контрагенты!B10:T78,5,0)</f>
        <v>56933212</v>
      </c>
      <c r="P3" t="str">
        <v>Привилегия Партнерс-4</v>
      </c>
      <c r="AA3" t="str">
        <v>Закрытие</v>
      </c>
    </row>
    <row r="4" ht="12.75" customHeight="1">
      <c r="F4" t="str">
        <v>организация, адрес, телефон, факс</v>
      </c>
      <c r="AA4" t="str">
        <v>----</v>
      </c>
    </row>
    <row r="5" ht="15" customHeight="1">
      <c r="A5" t="str">
        <v>Подрядчик:</v>
      </c>
      <c r="C5" t="str">
        <f>IF(Материалы!E2=Контрагенты!B3,Контрагенты!N3,IF(Материалы!E2=Контрагенты!B4,Контрагенты!N4,IF(Материалы!E2=Контрагенты!B5,Контрагенты!N5,IF(Материалы!E2=Контрагенты!B6,Контрагенты!N6,IF(Материалы!E2=Контрагенты!B7,Контрагенты!N7,111)))))</f>
        <v xml:space="preserve"> ООО СК«МЭС», ИНН 7447264133, КПП 744701001, 454021, г.Челябинск, ул.Молодогвардейцев, д.45а, офис 37.</v>
      </c>
      <c r="L5" t="str">
        <v>по ОКПО</v>
      </c>
      <c r="M5" t="str">
        <f>VLOOKUP(Материалы!E2,Контрагенты!B3:AB7,5,0)</f>
        <v>03847889</v>
      </c>
    </row>
    <row r="6" ht="12.75" customHeight="1">
      <c r="F6" t="str">
        <v>организация, адрес, телефон, факс</v>
      </c>
    </row>
    <row r="7">
      <c r="A7" t="str">
        <v>Стройка:</v>
      </c>
      <c r="C7" t="str">
        <v>Сосновский муниципальный район Челябинской области. Квартал №3.</v>
      </c>
      <c r="L7" t="str">
        <v xml:space="preserve"> </v>
      </c>
    </row>
    <row r="8" ht="12.75" customHeight="1">
      <c r="F8" t="str">
        <v>наименование, адрес</v>
      </c>
    </row>
    <row r="9" ht="30" customHeight="1">
      <c r="A9" t="str">
        <v>Объект:</v>
      </c>
      <c r="C9" t="str">
        <v>Многоквартирный жилой дом со встроенно-пристроенными нежилыми помещениями №3.1 Этап 1" (кадастровый номер земельного участка 74:19:1203001:7337)</v>
      </c>
      <c r="L9" t="str">
        <v xml:space="preserve"> </v>
      </c>
    </row>
    <row r="10" ht="12.75" customHeight="1">
      <c r="F10" t="str">
        <v>наименование</v>
      </c>
    </row>
    <row r="11" ht="23.25" customHeight="1">
      <c r="L11" t="str">
        <v>Вид деятельности по ОКДП</v>
      </c>
    </row>
    <row r="12" ht="22.5" customHeight="1"/>
    <row r="13" ht="26.25" customHeight="1" xml:space="preserve">
      <c r="J13" t="str">
        <v>Договор подряда (контракт)</v>
      </c>
      <c r="K13" t="str">
        <v>номер</v>
      </c>
      <c r="M13" s="1" t="str" xml:space="preserve">
        <v xml:space="preserve"> № З-2025-2108_x000d_
(ДС №2)</v>
      </c>
    </row>
    <row r="14" ht="12.75" customHeight="1">
      <c r="K14" t="str">
        <v>дата</v>
      </c>
      <c r="M14" s="2">
        <v>45981</v>
      </c>
    </row>
    <row r="15" ht="12.75" customHeight="1">
      <c r="K15" t="str">
        <v>Вид операции</v>
      </c>
    </row>
    <row r="16" ht="12.75" customHeight="1"/>
    <row r="17" ht="12.75" customHeight="1"/>
    <row r="18" ht="12.75" customHeight="1">
      <c r="H18" t="str">
        <v>ЖУРНАЛ УЧЕТА ВЫПОЛНЕННЫХ РАБОТ</v>
      </c>
    </row>
    <row r="19" ht="12.75" customHeight="1">
      <c r="H19" t="str">
        <v>с начала строительства</v>
      </c>
    </row>
    <row r="20" ht="12.75" customHeight="1"/>
    <row r="21" ht="41.25" customHeight="1" outlineLevel="1" xml:space="preserve">
      <c r="D21" t="str">
        <v xml:space="preserve">на </v>
      </c>
      <c r="E21" t="str" xml:space="preserve">
        <v xml:space="preserve">выполнение комплекса работ по по монтажу внутренних сетей электроснабжения и электроосвещения. на объекте:_x000d_
- "Сосновский муниципальный район Челябинской области. Квартал №3. Многоквартирный жилой дом со встроенно-пристроенными нежилыми помещениями №3.1 Этап 1" (кадастровый номер земельного участка 74:19:1203001:7337)</v>
      </c>
    </row>
    <row r="22" ht="12.75" customHeight="1" outlineLevel="1">
      <c r="I22" t="str">
        <v>(наименование работ и затрат)</v>
      </c>
    </row>
    <row r="23" ht="12.75" customHeight="1"/>
    <row r="24" ht="12.75" customHeight="1">
      <c r="E24" t="str">
        <v>Сметная (договорная) стоимость в соответствии с договором подряда</v>
      </c>
    </row>
    <row r="25" ht="12.75" customHeight="1">
      <c r="E25" t="str">
        <v>(субподряда)</v>
      </c>
      <c r="H25">
        <f>Смета!G3/1000</f>
        <v>24705.45105999999</v>
      </c>
      <c r="I25" t="str">
        <v>тыс.руб.</v>
      </c>
    </row>
    <row r="26" ht="25.5" customHeight="1">
      <c r="E26" t="str">
        <v>Составил</v>
      </c>
    </row>
    <row r="27" ht="12.75" customHeight="1">
      <c r="F27" t="str">
        <v>должность</v>
      </c>
      <c r="H27" t="str">
        <v>подпись</v>
      </c>
      <c r="I27" t="str">
        <v>расшифровка подписи</v>
      </c>
    </row>
    <row r="28" ht="12.75" customHeight="1">
      <c r="E28" t="str">
        <v>Проверил</v>
      </c>
    </row>
    <row r="29">
      <c r="F29" t="str">
        <v>должность</v>
      </c>
      <c r="H29" t="str">
        <v>подпись</v>
      </c>
      <c r="I29" t="str">
        <v>расшифровка подписи</v>
      </c>
    </row>
    <row r="30">
      <c r="F30" t="str">
        <v>----</v>
      </c>
      <c r="G30" t="str">
        <v>----</v>
      </c>
      <c r="H30" t="str">
        <v>Закрытие</v>
      </c>
      <c r="I30" t="str">
        <v>----</v>
      </c>
      <c r="J30" t="str">
        <v>----</v>
      </c>
      <c r="K30" t="str">
        <v>----</v>
      </c>
      <c r="L30" t="str">
        <v>----</v>
      </c>
      <c r="M30" t="str">
        <v>----</v>
      </c>
      <c r="N30" t="str">
        <v>----</v>
      </c>
      <c r="O30" t="str">
        <v xml:space="preserve">  </v>
      </c>
      <c r="Q30" t="str">
        <v>Не вставлять столбцы</v>
      </c>
    </row>
    <row r="31" ht="15.75" customHeight="1">
      <c r="B31" t="str">
        <v>№ п/п</v>
      </c>
      <c r="C31" t="str">
        <v>Наименование</v>
      </c>
      <c r="D31" t="str">
        <v>Ед. изм.</v>
      </c>
      <c r="E31" t="str">
        <v>Кол-во</v>
      </c>
      <c r="F31" s="3" t="str">
        <v>Выполнено (месяц)</v>
      </c>
    </row>
    <row r="32" ht="15.75" customHeight="1">
      <c r="F32" s="4">
        <v>46235</v>
      </c>
      <c r="G32" s="4">
        <f>F32+31</f>
        <v>46266</v>
      </c>
      <c r="H32" s="4">
        <f>G32+31</f>
        <v>46297</v>
      </c>
      <c r="I32" s="4">
        <f>H32+31</f>
        <v>46328</v>
      </c>
      <c r="J32" s="4">
        <f>I32+31</f>
        <v>46359</v>
      </c>
      <c r="K32" s="4">
        <f>J32+31</f>
        <v>46390</v>
      </c>
      <c r="L32" s="4">
        <f>K32+31</f>
        <v>46421</v>
      </c>
      <c r="M32" s="4">
        <f>L32+31</f>
        <v>46452</v>
      </c>
      <c r="N32" s="4">
        <f>M32+31</f>
        <v>46483</v>
      </c>
    </row>
    <row r="33" ht="15.75" customHeight="1">
      <c r="F33" s="5">
        <f>F32</f>
        <v>46235</v>
      </c>
      <c r="G33" s="5">
        <f>G32</f>
        <v>46266</v>
      </c>
      <c r="H33" s="5">
        <f>H32</f>
        <v>46297</v>
      </c>
      <c r="I33" s="5">
        <f>I32</f>
        <v>46328</v>
      </c>
      <c r="J33" s="5">
        <f>J32</f>
        <v>46359</v>
      </c>
      <c r="K33" s="5">
        <f>K32</f>
        <v>46390</v>
      </c>
      <c r="L33" s="5">
        <f>L32</f>
        <v>46421</v>
      </c>
      <c r="M33" s="5">
        <f>M32</f>
        <v>46452</v>
      </c>
      <c r="N33" s="5">
        <f>N32</f>
        <v>46483</v>
      </c>
    </row>
    <row r="34">
      <c r="B34" cm="1">
        <f t="array" ref="B34:B1211">_xlws.FILTER(ANCHORARRAY(Смета!B8),ANCHORARRAY( Смета!C8)&lt;&gt;0, "")</f>
        <v>0</v>
      </c>
      <c r="C34" t="str" cm="1">
        <f t="array" ref="C34:C1211">_xlws.FILTER(ANCHORARRAY(Смета!C8),ANCHORARRAY( Смета!C8)&lt;&gt;0, "")</f>
        <v>1.Низковольтное оборудование</v>
      </c>
      <c r="D34" cm="1">
        <f t="array" ref="D34:D1211">_xlws.FILTER(ANCHORARRAY(Смета!D8),ANCHORARRAY( Смета!C8)&lt;&gt;0, "")</f>
        <v>0</v>
      </c>
      <c r="E34" cm="1">
        <f t="array" ref="E34:E1211">_xlws.FILTER(ANCHORARRAY(Смета!F8),ANCHORARRAY( Смета!C8)&lt;&gt;0, "")</f>
        <v>0</v>
      </c>
      <c r="Q34">
        <f>IFERROR(IF(SUM(F34:N34)&gt;E34,"Превышение",E34-SUM(F34:N34)),"-")</f>
        <v>0</v>
      </c>
    </row>
    <row r="35">
      <c r="B35">
        <v>0</v>
      </c>
      <c r="C35" t="str">
        <v>Электрощитовая (секция №1)</v>
      </c>
      <c r="D35">
        <v>0</v>
      </c>
      <c r="E35">
        <v>0</v>
      </c>
      <c r="Q35">
        <f>IFERROR(IF(SUM(F35:N35)&gt;E35,"Превышение",E35-SUM(F35:N35)),"-")</f>
        <v>0</v>
      </c>
    </row>
    <row r="36" ht="30" customHeight="1">
      <c r="B36">
        <v>1</v>
      </c>
      <c r="C36" t="str">
        <v>ВРУ1.1 Вводная панель (Электросчетчики поставка Заказчика)</v>
      </c>
      <c r="D36" t="str">
        <v>шт</v>
      </c>
      <c r="E36">
        <v>1</v>
      </c>
      <c r="Q36">
        <f>IFERROR(IF(SUM(F36:N36)&gt;E36,"Превышение",E36-SUM(F36:N36)),"-")</f>
        <v>1</v>
      </c>
    </row>
    <row r="37" ht="30" customHeight="1">
      <c r="B37">
        <v>2</v>
      </c>
      <c r="C37" t="str">
        <v>Монтаж и подключение шкафа ВРУ1.1 Вводная панель</v>
      </c>
      <c r="D37" t="str">
        <v>шт</v>
      </c>
      <c r="E37">
        <v>1</v>
      </c>
      <c r="Q37">
        <f>IFERROR(IF(SUM(F37:N37)&gt;E37,"Превышение",E37-SUM(F37:N37)),"-")</f>
        <v>1</v>
      </c>
    </row>
    <row r="38">
      <c r="B38">
        <v>3</v>
      </c>
      <c r="C38" t="str">
        <v>ВРУ1.1 Распределительная панель</v>
      </c>
      <c r="D38" t="str">
        <v>шт</v>
      </c>
      <c r="E38">
        <v>1</v>
      </c>
      <c r="Q38">
        <f>IFERROR(IF(SUM(F38:N38)&gt;E38,"Превышение",E38-SUM(F38:N38)),"-")</f>
        <v>1</v>
      </c>
    </row>
    <row r="39" ht="30" customHeight="1">
      <c r="B39">
        <v>4</v>
      </c>
      <c r="C39" t="str">
        <v>Монтаж и подключение шкафа ВРУ1.1 Распределительная панель</v>
      </c>
      <c r="D39" t="str">
        <v>шт</v>
      </c>
      <c r="E39">
        <v>1</v>
      </c>
      <c r="Q39">
        <f>IFERROR(IF(SUM(F39:N39)&gt;E39,"Превышение",E39-SUM(F39:N39)),"-")</f>
        <v>1</v>
      </c>
    </row>
    <row r="40" ht="30" customHeight="1">
      <c r="B40">
        <v>5</v>
      </c>
      <c r="C40" t="str">
        <v>Шкаф ВРУ1.1 АВР1.1 (Электросчетчики поставка Заказчика)</v>
      </c>
      <c r="D40" t="str">
        <v>шт</v>
      </c>
      <c r="E40">
        <v>1</v>
      </c>
      <c r="Q40">
        <f>IFERROR(IF(SUM(F40:N40)&gt;E40,"Превышение",E40-SUM(F40:N40)),"-")</f>
        <v>1</v>
      </c>
    </row>
    <row r="41">
      <c r="B41">
        <v>6</v>
      </c>
      <c r="C41" t="str">
        <v>Монтаж и подключение шкафа ВРУ1.1 АВР1.1</v>
      </c>
      <c r="D41" t="str">
        <v>шт</v>
      </c>
      <c r="E41">
        <v>1</v>
      </c>
      <c r="Q41">
        <f>IFERROR(IF(SUM(F41:N41)&gt;E41,"Превышение",E41-SUM(F41:N41)),"-")</f>
        <v>1</v>
      </c>
    </row>
    <row r="42" ht="30" customHeight="1">
      <c r="B42">
        <v>7</v>
      </c>
      <c r="C42" t="str">
        <v>Шкаф ВРУ1.1 ПЭСПЗ1.1 (Электросчетчики поставка Заказчика)</v>
      </c>
      <c r="D42" t="str">
        <v>шт</v>
      </c>
      <c r="E42">
        <v>1</v>
      </c>
      <c r="Q42">
        <f>IFERROR(IF(SUM(F42:N42)&gt;E42,"Превышение",E42-SUM(F42:N42)),"-")</f>
        <v>1</v>
      </c>
    </row>
    <row r="43">
      <c r="B43">
        <v>8</v>
      </c>
      <c r="C43" t="str">
        <v>Монтаж и подключение шкафа ВРУ1.1 ПЭСПЗ1.1</v>
      </c>
      <c r="D43" t="str">
        <v>шт</v>
      </c>
      <c r="E43">
        <v>1</v>
      </c>
      <c r="Q43">
        <f>IFERROR(IF(SUM(F43:N43)&gt;E43,"Превышение",E43-SUM(F43:N43)),"-")</f>
        <v>1</v>
      </c>
    </row>
    <row r="44">
      <c r="B44">
        <v>9</v>
      </c>
      <c r="C44" t="str">
        <v>Шкаф ВРУ1.1 ЩАП</v>
      </c>
      <c r="D44" t="str">
        <v>шт</v>
      </c>
      <c r="E44">
        <v>1</v>
      </c>
      <c r="Q44">
        <f>IFERROR(IF(SUM(F44:N44)&gt;E44,"Превышение",E44-SUM(F44:N44)),"-")</f>
        <v>1</v>
      </c>
    </row>
    <row r="45">
      <c r="B45">
        <v>10</v>
      </c>
      <c r="C45" t="str">
        <v>Монтаж и подключение шкафа ВРУ1.1 ЩАП</v>
      </c>
      <c r="D45" t="str">
        <v>шт</v>
      </c>
      <c r="E45">
        <v>1</v>
      </c>
      <c r="Q45">
        <f>IFERROR(IF(SUM(F45:N45)&gt;E45,"Превышение",E45-SUM(F45:N45)),"-")</f>
        <v>1</v>
      </c>
    </row>
    <row r="46">
      <c r="B46">
        <v>11</v>
      </c>
      <c r="C46" t="str">
        <v>Огнетушитель ОП-4 (з)</v>
      </c>
      <c r="D46" t="str">
        <v>шт</v>
      </c>
      <c r="E46">
        <v>1</v>
      </c>
      <c r="Q46">
        <f>IFERROR(IF(SUM(F46:N46)&gt;E46,"Превышение",E46-SUM(F46:N46)),"-")</f>
        <v>1</v>
      </c>
    </row>
    <row r="47" ht="45" customHeight="1">
      <c r="B47">
        <v>12</v>
      </c>
      <c r="C47" t="str">
        <v>Подставка "УНИВЕРСАЛЬНАЯ" под огн. до 16кг., цельнометаллическая(190/190/270мм) цвет красный</v>
      </c>
      <c r="D47" t="str">
        <v>шт</v>
      </c>
      <c r="E47">
        <v>1</v>
      </c>
      <c r="Q47">
        <f>IFERROR(IF(SUM(F47:N47)&gt;E47,"Превышение",E47-SUM(F47:N47)),"-")</f>
        <v>1</v>
      </c>
    </row>
    <row r="48">
      <c r="B48">
        <v>13</v>
      </c>
      <c r="C48" t="str">
        <v>Ящик для песка V-0,125 м3 (700/400/375мм)</v>
      </c>
      <c r="D48" t="str">
        <v>шт</v>
      </c>
      <c r="E48">
        <v>1</v>
      </c>
      <c r="Q48">
        <f>IFERROR(IF(SUM(F48:N48)&gt;E48,"Превышение",E48-SUM(F48:N48)),"-")</f>
        <v>1</v>
      </c>
    </row>
    <row r="49">
      <c r="B49">
        <v>14</v>
      </c>
      <c r="C49" t="str">
        <v>Ковер диэлектрический 750х750мм</v>
      </c>
      <c r="D49" t="str">
        <v>м</v>
      </c>
      <c r="E49">
        <v>5</v>
      </c>
      <c r="Q49">
        <f>IFERROR(IF(SUM(F49:N49)&gt;E49,"Превышение",E49-SUM(F49:N49)),"-")</f>
        <v>5</v>
      </c>
    </row>
    <row r="50">
      <c r="B50">
        <v>15</v>
      </c>
      <c r="C50" t="str">
        <v>Перчатки диэлектрические латексные 1кВ</v>
      </c>
      <c r="D50" t="str">
        <v>м</v>
      </c>
      <c r="E50">
        <v>1</v>
      </c>
      <c r="Q50">
        <f>IFERROR(IF(SUM(F50:N50)&gt;E50,"Превышение",E50-SUM(F50:N50)),"-")</f>
        <v>1</v>
      </c>
    </row>
    <row r="51" ht="30" customHeight="1">
      <c r="B51">
        <v>16</v>
      </c>
      <c r="C51" t="str">
        <v>Знак пластик Не включать! Работают люди S02 (100х200мм) PROxima</v>
      </c>
      <c r="D51" t="str">
        <v>м</v>
      </c>
      <c r="E51">
        <v>1</v>
      </c>
      <c r="Q51">
        <f>IFERROR(IF(SUM(F51:N51)&gt;E51,"Превышение",E51-SUM(F51:N51)),"-")</f>
        <v>1</v>
      </c>
    </row>
    <row r="52" ht="18" customHeight="1">
      <c r="B52">
        <v>17</v>
      </c>
      <c r="C52" t="str">
        <v>Знак пластик Заземлено S05 (100х200мм) PROxima</v>
      </c>
      <c r="D52" t="str">
        <v>м</v>
      </c>
      <c r="E52">
        <v>1</v>
      </c>
      <c r="Q52">
        <f>IFERROR(IF(SUM(F52:N52)&gt;E52,"Превышение",E52-SUM(F52:N52)),"-")</f>
        <v>1</v>
      </c>
    </row>
    <row r="53">
      <c r="B53">
        <v>18</v>
      </c>
      <c r="C53" t="str">
        <v>Совок</v>
      </c>
      <c r="D53" t="str">
        <v>шт</v>
      </c>
      <c r="E53">
        <v>1</v>
      </c>
      <c r="Q53">
        <f>IFERROR(IF(SUM(F53:N53)&gt;E53,"Превышение",E53-SUM(F53:N53)),"-")</f>
        <v>1</v>
      </c>
    </row>
    <row r="54">
      <c r="B54">
        <v>19</v>
      </c>
      <c r="C54" t="str">
        <v>Указатель напряжения ПИН-90Э (ET-UNN101)</v>
      </c>
      <c r="D54" t="str">
        <v>шт</v>
      </c>
      <c r="E54">
        <v>1</v>
      </c>
      <c r="Q54">
        <f>IFERROR(IF(SUM(F54:N54)&gt;E54,"Превышение",E54-SUM(F54:N54)),"-")</f>
        <v>1</v>
      </c>
    </row>
    <row r="55" ht="16.5" customHeight="1">
      <c r="B55">
        <v>20</v>
      </c>
      <c r="C55" t="str">
        <v>Комплектация электрощитовой средсвами защиты</v>
      </c>
      <c r="D55" t="str">
        <v>шт</v>
      </c>
      <c r="E55">
        <v>1</v>
      </c>
      <c r="Q55">
        <f>IFERROR(IF(SUM(F55:N55)&gt;E55,"Превышение",E55-SUM(F55:N55)),"-")</f>
        <v>1</v>
      </c>
    </row>
    <row r="56">
      <c r="B56">
        <v>0</v>
      </c>
      <c r="C56" t="str">
        <v>Электрощитовая (секция №6)</v>
      </c>
      <c r="D56">
        <v>0</v>
      </c>
      <c r="E56">
        <v>0</v>
      </c>
      <c r="Q56">
        <f>IFERROR(IF(SUM(F56:N56)&gt;E56,"Превышение",E56-SUM(F56:N56)),"-")</f>
        <v>0</v>
      </c>
    </row>
    <row r="57">
      <c r="B57">
        <v>21</v>
      </c>
      <c r="C57" t="str">
        <v>Шкаф ВРУ-1К Вводная панель</v>
      </c>
      <c r="D57" t="str">
        <v>шт</v>
      </c>
      <c r="E57">
        <v>1</v>
      </c>
      <c r="Q57">
        <f>IFERROR(IF(SUM(F57:N57)&gt;E57,"Превышение",E57-SUM(F57:N57)),"-")</f>
        <v>1</v>
      </c>
    </row>
    <row r="58" ht="30" customHeight="1">
      <c r="B58">
        <v>22</v>
      </c>
      <c r="C58" t="str">
        <v>Монтаж и подключение шкафа ВРУ-1К Вводная панель (Электросчетчики поставка Заказчика)</v>
      </c>
      <c r="D58" t="str">
        <v>шт</v>
      </c>
      <c r="E58">
        <v>1</v>
      </c>
      <c r="Q58">
        <f>IFERROR(IF(SUM(F58:N58)&gt;E58,"Превышение",E58-SUM(F58:N58)),"-")</f>
        <v>1</v>
      </c>
    </row>
    <row r="59">
      <c r="B59">
        <v>23</v>
      </c>
      <c r="C59" t="str">
        <v>Шкаф ВРУ-1К Распределительная панель</v>
      </c>
      <c r="D59" t="str">
        <v>шт</v>
      </c>
      <c r="E59">
        <v>1</v>
      </c>
      <c r="Q59">
        <f>IFERROR(IF(SUM(F59:N59)&gt;E59,"Превышение",E59-SUM(F59:N59)),"-")</f>
        <v>1</v>
      </c>
    </row>
    <row r="60" ht="45" customHeight="1">
      <c r="B60">
        <v>24</v>
      </c>
      <c r="C60" t="str">
        <v>Монтаж и подключение шкафа ВРУ-1К Распределительная панель (Электросчетчики поставка Заказчика)</v>
      </c>
      <c r="D60" t="str">
        <v>шт</v>
      </c>
      <c r="E60">
        <v>1</v>
      </c>
      <c r="Q60">
        <f>IFERROR(IF(SUM(F60:N60)&gt;E60,"Превышение",E60-SUM(F60:N60)),"-")</f>
        <v>1</v>
      </c>
    </row>
    <row r="61">
      <c r="B61">
        <v>25</v>
      </c>
      <c r="C61" t="str">
        <v>Огнетушитель ОП-4 (з)</v>
      </c>
      <c r="D61" t="str">
        <v>шт</v>
      </c>
      <c r="E61">
        <v>1</v>
      </c>
      <c r="Q61">
        <f>IFERROR(IF(SUM(F61:N61)&gt;E61,"Превышение",E61-SUM(F61:N61)),"-")</f>
        <v>1</v>
      </c>
    </row>
    <row r="62" ht="45" customHeight="1">
      <c r="B62">
        <v>26</v>
      </c>
      <c r="C62" t="str">
        <v>Подставка "УНИВЕРСАЛЬНАЯ" под огн. до 16кг., цельнометаллическая(190/190/270мм) цвет красный</v>
      </c>
      <c r="D62" t="str">
        <v>шт</v>
      </c>
      <c r="E62">
        <v>1</v>
      </c>
      <c r="Q62">
        <f>IFERROR(IF(SUM(F62:N62)&gt;E62,"Превышение",E62-SUM(F62:N62)),"-")</f>
        <v>1</v>
      </c>
    </row>
    <row r="63">
      <c r="B63">
        <v>27</v>
      </c>
      <c r="C63" t="str">
        <v>Ящик для песка V-0,125 м3 (700/400/375мм)</v>
      </c>
      <c r="D63" t="str">
        <v>шт</v>
      </c>
      <c r="E63">
        <v>1</v>
      </c>
      <c r="Q63">
        <f>IFERROR(IF(SUM(F63:N63)&gt;E63,"Превышение",E63-SUM(F63:N63)),"-")</f>
        <v>1</v>
      </c>
    </row>
    <row r="64">
      <c r="B64">
        <v>28</v>
      </c>
      <c r="C64" t="str">
        <v>Ковер диэлектрический 750х750мм</v>
      </c>
      <c r="D64" t="str">
        <v>м</v>
      </c>
      <c r="E64">
        <v>2</v>
      </c>
      <c r="Q64">
        <f>IFERROR(IF(SUM(F64:N64)&gt;E64,"Превышение",E64-SUM(F64:N64)),"-")</f>
        <v>2</v>
      </c>
    </row>
    <row r="65">
      <c r="B65">
        <v>29</v>
      </c>
      <c r="C65" t="str">
        <v>Перчатки диэлектрические латексные 1кВ</v>
      </c>
      <c r="D65" t="str">
        <v>м</v>
      </c>
      <c r="E65">
        <v>1</v>
      </c>
      <c r="Q65">
        <f>IFERROR(IF(SUM(F65:N65)&gt;E65,"Превышение",E65-SUM(F65:N65)),"-")</f>
        <v>1</v>
      </c>
    </row>
    <row r="66" ht="30" customHeight="1">
      <c r="B66">
        <v>30</v>
      </c>
      <c r="C66" t="str">
        <v>Знак пластик Не включать! Работают люди S02 (100х200мм) PROxima</v>
      </c>
      <c r="D66" t="str">
        <v>м</v>
      </c>
      <c r="E66">
        <v>1</v>
      </c>
      <c r="Q66">
        <f>IFERROR(IF(SUM(F66:N66)&gt;E66,"Превышение",E66-SUM(F66:N66)),"-")</f>
        <v>1</v>
      </c>
    </row>
    <row r="67" ht="16.5" customHeight="1">
      <c r="B67">
        <v>31</v>
      </c>
      <c r="C67" t="str">
        <v>Знак пластик Заземлено S05 (100х200мм) PROxima</v>
      </c>
      <c r="D67" t="str">
        <v>м</v>
      </c>
      <c r="E67">
        <v>1</v>
      </c>
      <c r="Q67">
        <f>IFERROR(IF(SUM(F67:N67)&gt;E67,"Превышение",E67-SUM(F67:N67)),"-")</f>
        <v>1</v>
      </c>
    </row>
    <row r="68">
      <c r="B68">
        <v>32</v>
      </c>
      <c r="C68" t="str">
        <v>Совок</v>
      </c>
      <c r="D68" t="str">
        <v>шт</v>
      </c>
      <c r="E68">
        <v>1</v>
      </c>
      <c r="Q68">
        <f>IFERROR(IF(SUM(F68:N68)&gt;E68,"Превышение",E68-SUM(F68:N68)),"-")</f>
        <v>1</v>
      </c>
    </row>
    <row r="69">
      <c r="B69">
        <v>33</v>
      </c>
      <c r="C69" t="str">
        <v>Указатель напряжения ПИН-90Э (ET-UNN101)</v>
      </c>
      <c r="D69" t="str">
        <v>шт</v>
      </c>
      <c r="E69">
        <v>1</v>
      </c>
      <c r="Q69">
        <f>IFERROR(IF(SUM(F69:N69)&gt;E69,"Превышение",E69-SUM(F69:N69)),"-")</f>
        <v>1</v>
      </c>
    </row>
    <row r="70" ht="16.5" customHeight="1">
      <c r="B70">
        <v>34</v>
      </c>
      <c r="C70" t="str">
        <v>Комплектация электрощитовой средсвами защиты</v>
      </c>
      <c r="D70" t="str">
        <v>шт</v>
      </c>
      <c r="E70">
        <v>1</v>
      </c>
      <c r="Q70">
        <f>IFERROR(IF(SUM(F70:N70)&gt;E70,"Превышение",E70-SUM(F70:N70)),"-")</f>
        <v>1</v>
      </c>
    </row>
    <row r="71">
      <c r="B71">
        <v>0</v>
      </c>
      <c r="C71" t="str">
        <v>Электрощитовая (секция №8)</v>
      </c>
      <c r="D71">
        <v>0</v>
      </c>
      <c r="E71">
        <v>0</v>
      </c>
      <c r="Q71">
        <f>IFERROR(IF(SUM(F71:N71)&gt;E71,"Превышение",E71-SUM(F71:N71)),"-")</f>
        <v>0</v>
      </c>
    </row>
    <row r="72" ht="30" customHeight="1">
      <c r="B72">
        <v>35</v>
      </c>
      <c r="C72" t="str">
        <v>ВРУ1.2 Вводная панель (Электросчетчики поставка Заказчика)</v>
      </c>
      <c r="D72" t="str">
        <v>шт</v>
      </c>
      <c r="E72">
        <v>1</v>
      </c>
      <c r="Q72">
        <f>IFERROR(IF(SUM(F72:N72)&gt;E72,"Превышение",E72-SUM(F72:N72)),"-")</f>
        <v>1</v>
      </c>
    </row>
    <row r="73" ht="30" customHeight="1">
      <c r="B73">
        <v>36</v>
      </c>
      <c r="C73" t="str">
        <v>Монтаж и подключение шкафа ВРУ1.2 Вводная панель</v>
      </c>
      <c r="D73" t="str">
        <v>шт</v>
      </c>
      <c r="E73">
        <v>1</v>
      </c>
      <c r="Q73">
        <f>IFERROR(IF(SUM(F73:N73)&gt;E73,"Превышение",E73-SUM(F73:N73)),"-")</f>
        <v>1</v>
      </c>
    </row>
    <row r="74">
      <c r="B74">
        <v>37</v>
      </c>
      <c r="C74" t="str">
        <v>ВРУ1.2 Распределительная панель</v>
      </c>
      <c r="D74" t="str">
        <v>шт</v>
      </c>
      <c r="E74">
        <v>1</v>
      </c>
      <c r="Q74">
        <f>IFERROR(IF(SUM(F74:N74)&gt;E74,"Превышение",E74-SUM(F74:N74)),"-")</f>
        <v>1</v>
      </c>
    </row>
    <row r="75" ht="30" customHeight="1">
      <c r="B75">
        <v>38</v>
      </c>
      <c r="C75" t="str">
        <v>Монтаж и подключение шкафа ВРУ1.2 Вводная панель</v>
      </c>
      <c r="D75" t="str">
        <v>шт</v>
      </c>
      <c r="E75">
        <v>1</v>
      </c>
      <c r="Q75">
        <f>IFERROR(IF(SUM(F75:N75)&gt;E75,"Превышение",E75-SUM(F75:N75)),"-")</f>
        <v>1</v>
      </c>
    </row>
    <row r="76" ht="30" customHeight="1">
      <c r="B76">
        <v>39</v>
      </c>
      <c r="C76" t="str">
        <v>Шкаф ВРУ1.2 АВР1.2 (Электросчетчики поставка Заказчика)</v>
      </c>
      <c r="D76" t="str">
        <v>шт</v>
      </c>
      <c r="E76">
        <v>1</v>
      </c>
      <c r="Q76">
        <f>IFERROR(IF(SUM(F76:N76)&gt;E76,"Превышение",E76-SUM(F76:N76)),"-")</f>
        <v>1</v>
      </c>
    </row>
    <row r="77">
      <c r="B77">
        <v>40</v>
      </c>
      <c r="C77" t="str">
        <v>Монтаж и подключение шкафа ВРУ1.2 АВР1.2</v>
      </c>
      <c r="D77" t="str">
        <v>шт</v>
      </c>
      <c r="E77">
        <v>1</v>
      </c>
      <c r="Q77">
        <f>IFERROR(IF(SUM(F77:N77)&gt;E77,"Превышение",E77-SUM(F77:N77)),"-")</f>
        <v>1</v>
      </c>
    </row>
    <row r="78" ht="30" customHeight="1">
      <c r="B78">
        <v>41</v>
      </c>
      <c r="C78" t="str">
        <v>Шкаф ВРУ1.2 ПЭСПЗ1.2 (Электросчетчики поставка Заказчика)</v>
      </c>
      <c r="D78" t="str">
        <v>шт</v>
      </c>
      <c r="E78">
        <v>1</v>
      </c>
      <c r="Q78">
        <f>IFERROR(IF(SUM(F78:N78)&gt;E78,"Превышение",E78-SUM(F78:N78)),"-")</f>
        <v>1</v>
      </c>
    </row>
    <row r="79">
      <c r="B79">
        <v>42</v>
      </c>
      <c r="C79" t="str">
        <v>Монтаж и подключение шкафа ВРУ1.2 ПЭСПЗ1.2</v>
      </c>
      <c r="D79" t="str">
        <v>шт</v>
      </c>
      <c r="E79">
        <v>1</v>
      </c>
      <c r="Q79">
        <f>IFERROR(IF(SUM(F79:N79)&gt;E79,"Превышение",E79-SUM(F79:N79)),"-")</f>
        <v>1</v>
      </c>
    </row>
    <row r="80">
      <c r="B80">
        <v>43</v>
      </c>
      <c r="C80" t="str">
        <v>Шкаф ВРУ1.2 ЩАП</v>
      </c>
      <c r="D80" t="str">
        <v>шт</v>
      </c>
      <c r="E80">
        <v>1</v>
      </c>
      <c r="Q80">
        <f>IFERROR(IF(SUM(F80:N80)&gt;E80,"Превышение",E80-SUM(F80:N80)),"-")</f>
        <v>1</v>
      </c>
    </row>
    <row r="81">
      <c r="B81">
        <v>44</v>
      </c>
      <c r="C81" t="str">
        <v>Монтаж и подключение шкафа ВРУ1.2 ЩАП</v>
      </c>
      <c r="D81" t="str">
        <v>шт</v>
      </c>
      <c r="E81">
        <v>1</v>
      </c>
      <c r="Q81">
        <f>IFERROR(IF(SUM(F81:N81)&gt;E81,"Превышение",E81-SUM(F81:N81)),"-")</f>
        <v>1</v>
      </c>
    </row>
    <row r="82">
      <c r="B82">
        <v>45</v>
      </c>
      <c r="C82" t="str">
        <v>Огнетушитель ОП-4 (з)</v>
      </c>
      <c r="D82" t="str">
        <v>шт</v>
      </c>
      <c r="E82">
        <v>1</v>
      </c>
      <c r="Q82">
        <f>IFERROR(IF(SUM(F82:N82)&gt;E82,"Превышение",E82-SUM(F82:N82)),"-")</f>
        <v>1</v>
      </c>
    </row>
    <row r="83" ht="45" customHeight="1">
      <c r="B83">
        <v>46</v>
      </c>
      <c r="C83" t="str">
        <v>Подставка "УНИВЕРСАЛЬНАЯ" под огн. до 16кг., цельнометаллическая(190/190/270мм) цвет красный</v>
      </c>
      <c r="D83" t="str">
        <v>шт</v>
      </c>
      <c r="E83">
        <v>1</v>
      </c>
      <c r="Q83">
        <f>IFERROR(IF(SUM(F83:N83)&gt;E83,"Превышение",E83-SUM(F83:N83)),"-")</f>
        <v>1</v>
      </c>
    </row>
    <row r="84">
      <c r="B84">
        <v>47</v>
      </c>
      <c r="C84" t="str">
        <v>Ящик для песка V-0,125 м3 (700/400/375мм)</v>
      </c>
      <c r="D84" t="str">
        <v>шт</v>
      </c>
      <c r="E84">
        <v>1</v>
      </c>
      <c r="Q84">
        <f>IFERROR(IF(SUM(F84:N84)&gt;E84,"Превышение",E84-SUM(F84:N84)),"-")</f>
        <v>1</v>
      </c>
    </row>
    <row r="85">
      <c r="B85">
        <v>48</v>
      </c>
      <c r="C85" t="str">
        <v>Ковер диэлектрический 750х750мм</v>
      </c>
      <c r="D85" t="str">
        <v>м</v>
      </c>
      <c r="E85">
        <v>5</v>
      </c>
      <c r="Q85">
        <f>IFERROR(IF(SUM(F85:N85)&gt;E85,"Превышение",E85-SUM(F85:N85)),"-")</f>
        <v>5</v>
      </c>
    </row>
    <row r="86">
      <c r="B86">
        <v>49</v>
      </c>
      <c r="C86" t="str">
        <v>Перчатки диэлектрические латексные 1кВ</v>
      </c>
      <c r="D86" t="str">
        <v>м</v>
      </c>
      <c r="E86">
        <v>1</v>
      </c>
      <c r="Q86">
        <f>IFERROR(IF(SUM(F86:N86)&gt;E86,"Превышение",E86-SUM(F86:N86)),"-")</f>
        <v>1</v>
      </c>
    </row>
    <row r="87" ht="30" customHeight="1">
      <c r="B87">
        <v>50</v>
      </c>
      <c r="C87" t="str">
        <v>Знак пластик Не включать! Работают люди S02 (100х200мм) PROxima</v>
      </c>
      <c r="D87" t="str">
        <v>м</v>
      </c>
      <c r="E87">
        <v>1</v>
      </c>
      <c r="Q87">
        <f>IFERROR(IF(SUM(F87:N87)&gt;E87,"Превышение",E87-SUM(F87:N87)),"-")</f>
        <v>1</v>
      </c>
    </row>
    <row r="88" ht="30" customHeight="1">
      <c r="B88">
        <v>51</v>
      </c>
      <c r="C88" t="str">
        <v>Знак пластик Заземлено S05 (100х200мм) PROxima</v>
      </c>
      <c r="D88" t="str">
        <v>м</v>
      </c>
      <c r="E88">
        <v>1</v>
      </c>
      <c r="Q88">
        <f>IFERROR(IF(SUM(F88:N88)&gt;E88,"Превышение",E88-SUM(F88:N88)),"-")</f>
        <v>1</v>
      </c>
    </row>
    <row r="89">
      <c r="B89">
        <v>52</v>
      </c>
      <c r="C89" t="str">
        <v>Совок</v>
      </c>
      <c r="D89" t="str">
        <v>шт</v>
      </c>
      <c r="E89">
        <v>1</v>
      </c>
      <c r="Q89">
        <f>IFERROR(IF(SUM(F89:N89)&gt;E89,"Превышение",E89-SUM(F89:N89)),"-")</f>
        <v>1</v>
      </c>
    </row>
    <row r="90">
      <c r="B90">
        <v>53</v>
      </c>
      <c r="C90" t="str">
        <v>Указатель напряжения ПИН-90Э (ET-UNN101)</v>
      </c>
      <c r="D90" t="str">
        <v>шт</v>
      </c>
      <c r="E90">
        <v>1</v>
      </c>
      <c r="Q90">
        <f>IFERROR(IF(SUM(F90:N90)&gt;E90,"Превышение",E90-SUM(F90:N90)),"-")</f>
        <v>1</v>
      </c>
    </row>
    <row r="91" ht="30" customHeight="1">
      <c r="B91">
        <v>54</v>
      </c>
      <c r="C91" t="str">
        <v>Комплектация электрощитовой средсвами защиты</v>
      </c>
      <c r="D91" t="str">
        <v>шт</v>
      </c>
      <c r="E91">
        <v>1</v>
      </c>
      <c r="Q91">
        <f>IFERROR(IF(SUM(F91:N91)&gt;E91,"Превышение",E91-SUM(F91:N91)),"-")</f>
        <v>1</v>
      </c>
    </row>
    <row r="92">
      <c r="B92">
        <v>55</v>
      </c>
      <c r="C92" t="str">
        <v>Ящик ГЗШ- 20 - шина медная 40-4</v>
      </c>
      <c r="D92" t="str">
        <v>шт</v>
      </c>
      <c r="E92">
        <v>2</v>
      </c>
      <c r="Q92">
        <f>IFERROR(IF(SUM(F92:N92)&gt;E92,"Превышение",E92-SUM(F92:N92)),"-")</f>
        <v>2</v>
      </c>
    </row>
    <row r="93">
      <c r="B93">
        <v>56</v>
      </c>
      <c r="C93" t="str">
        <v>Монтаж и подключение</v>
      </c>
      <c r="D93" t="str">
        <v>шт</v>
      </c>
      <c r="E93">
        <v>2</v>
      </c>
      <c r="Q93">
        <f>IFERROR(IF(SUM(F93:N93)&gt;E93,"Превышение",E93-SUM(F93:N93)),"-")</f>
        <v>2</v>
      </c>
    </row>
    <row r="94" ht="105" customHeight="1">
      <c r="B94">
        <v>57</v>
      </c>
      <c r="C94" t="str">
        <v>Щит обогрева воронок ЩР1 без автоматики в составе:TITAN 3 Корпус металлический ЩРн-18 (265х440х120) IP31-1шт; Выключатель нагрузки 3п ВН-32 25А-1шт;  Выключатель автоматический дифференциальный АД-14 4п 16А 30мА С-1шт;Шина нулевая на DIN-изолятор ШНИ-6х9-8-Д-С-2шт.</v>
      </c>
      <c r="D94" t="str">
        <v>шт</v>
      </c>
      <c r="E94">
        <v>2</v>
      </c>
      <c r="Q94">
        <f>IFERROR(IF(SUM(F94:N94)&gt;E94,"Превышение",E94-SUM(F94:N94)),"-")</f>
        <v>2</v>
      </c>
    </row>
    <row r="95">
      <c r="B95">
        <v>58</v>
      </c>
      <c r="C95" t="str">
        <v>Монтаж и подключение ЩР1</v>
      </c>
      <c r="D95" t="str">
        <v>шт</v>
      </c>
      <c r="E95">
        <v>2</v>
      </c>
      <c r="Q95">
        <f>IFERROR(IF(SUM(F95:N95)&gt;E95,"Превышение",E95-SUM(F95:N95)),"-")</f>
        <v>2</v>
      </c>
    </row>
    <row r="96">
      <c r="B96">
        <v>59</v>
      </c>
      <c r="C96" t="str">
        <v>Щит отопления ЩР-2</v>
      </c>
      <c r="D96" t="str">
        <v>шт</v>
      </c>
      <c r="E96">
        <v>2</v>
      </c>
      <c r="Q96">
        <f>IFERROR(IF(SUM(F96:N96)&gt;E96,"Превышение",E96-SUM(F96:N96)),"-")</f>
        <v>2</v>
      </c>
    </row>
    <row r="97">
      <c r="B97">
        <v>60</v>
      </c>
      <c r="C97" t="str">
        <v>Монтаж и подключение ЩР2</v>
      </c>
      <c r="D97" t="str">
        <v>шт</v>
      </c>
      <c r="E97">
        <v>2</v>
      </c>
      <c r="Q97">
        <f>IFERROR(IF(SUM(F97:N97)&gt;E97,"Превышение",E97-SUM(F97:N97)),"-")</f>
        <v>2</v>
      </c>
    </row>
    <row r="98" ht="30" customHeight="1">
      <c r="B98">
        <v>61</v>
      </c>
      <c r="C98" t="str">
        <v>Ящик с понижающим трансформатором ЯТП-230/36/0.25 IP30 с автоматами УХЛ4</v>
      </c>
      <c r="D98" t="str">
        <v>шт</v>
      </c>
      <c r="E98">
        <v>6</v>
      </c>
      <c r="Q98">
        <f>IFERROR(IF(SUM(F98:N98)&gt;E98,"Превышение",E98-SUM(F98:N98)),"-")</f>
        <v>6</v>
      </c>
    </row>
    <row r="99" ht="45" customHeight="1">
      <c r="B99">
        <v>62</v>
      </c>
      <c r="C99" t="str">
        <v>Монтаж и подключение Ящик с понижающим трансформатором ЯТП-220/36/0.25 IP30 с автоматами УХЛ4</v>
      </c>
      <c r="D99" t="str">
        <v>шт</v>
      </c>
      <c r="E99">
        <v>6</v>
      </c>
      <c r="Q99">
        <f>IFERROR(IF(SUM(F99:N99)&gt;E99,"Превышение",E99-SUM(F99:N99)),"-")</f>
        <v>6</v>
      </c>
    </row>
    <row r="100">
      <c r="B100">
        <v>0</v>
      </c>
      <c r="C100" t="str">
        <v>2.Светотехническая продукция</v>
      </c>
      <c r="D100">
        <v>0</v>
      </c>
      <c r="E100">
        <v>0</v>
      </c>
      <c r="Q100">
        <f>IFERROR(IF(SUM(F100:N100)&gt;E100,"Превышение",E100-SUM(F100:N100)),"-")</f>
        <v>0</v>
      </c>
    </row>
    <row r="101" ht="30" customHeight="1">
      <c r="B101">
        <v>63</v>
      </c>
      <c r="C101" t="str">
        <v>Кронштейн для уличного светильника PSL D40*1.5 (5009516)</v>
      </c>
      <c r="D101" t="str">
        <v>шт</v>
      </c>
      <c r="E101">
        <v>30</v>
      </c>
      <c r="Q101">
        <f>IFERROR(IF(SUM(F101:N101)&gt;E101,"Превышение",E101-SUM(F101:N101)),"-")</f>
        <v>30</v>
      </c>
    </row>
    <row r="102">
      <c r="B102">
        <v>64</v>
      </c>
      <c r="C102" t="str">
        <v>Монтаж кронштейна</v>
      </c>
      <c r="D102" t="str">
        <v>шт</v>
      </c>
      <c r="E102">
        <v>30</v>
      </c>
      <c r="Q102">
        <f>IFERROR(IF(SUM(F102:N102)&gt;E102,"Превышение",E102-SUM(F102:N102)),"-")</f>
        <v>30</v>
      </c>
    </row>
    <row r="103" ht="30" customHeight="1">
      <c r="B103">
        <v>65</v>
      </c>
      <c r="C103" t="str">
        <v>Светильник LED консольный уличный ДКУ 1002-30Д 5000К IP65 серый</v>
      </c>
      <c r="D103" t="str">
        <v>шт</v>
      </c>
      <c r="E103">
        <v>30</v>
      </c>
      <c r="Q103">
        <f>IFERROR(IF(SUM(F103:N103)&gt;E103,"Превышение",E103-SUM(F103:N103)),"-")</f>
        <v>30</v>
      </c>
    </row>
    <row r="104">
      <c r="B104">
        <v>66</v>
      </c>
      <c r="C104" t="str">
        <v>Монтаж и подключение уличных светильников</v>
      </c>
      <c r="D104" t="str">
        <v>шт</v>
      </c>
      <c r="E104">
        <v>30</v>
      </c>
      <c r="Q104">
        <f>IFERROR(IF(SUM(F104:N104)&gt;E104,"Превышение",E104-SUM(F104:N104)),"-")</f>
        <v>30</v>
      </c>
    </row>
    <row r="105" ht="30" customHeight="1">
      <c r="B105">
        <v>67</v>
      </c>
      <c r="C105" t="str">
        <v>Светильник светодиодный ДПО 5030 12Вт 4000K IP65 круг белый IEK</v>
      </c>
      <c r="D105" t="str">
        <v>шт</v>
      </c>
      <c r="E105">
        <v>286</v>
      </c>
      <c r="Q105">
        <f>IFERROR(IF(SUM(F105:N105)&gt;E105,"Превышение",E105-SUM(F105:N105)),"-")</f>
        <v>286</v>
      </c>
    </row>
    <row r="106">
      <c r="B106">
        <v>68</v>
      </c>
      <c r="C106" t="str">
        <v>Монтаж и подключение накладного светильника</v>
      </c>
      <c r="D106" t="str">
        <v>шт</v>
      </c>
      <c r="E106">
        <v>286</v>
      </c>
      <c r="Q106">
        <f>IFERROR(IF(SUM(F106:N106)&gt;E106,"Превышение",E106-SUM(F106:N106)),"-")</f>
        <v>286</v>
      </c>
    </row>
    <row r="107">
      <c r="B107">
        <v>0</v>
      </c>
      <c r="C107" t="str">
        <v>3.Кабельные изделия</v>
      </c>
      <c r="D107">
        <v>0</v>
      </c>
      <c r="E107">
        <v>0</v>
      </c>
      <c r="Q107">
        <f>IFERROR(IF(SUM(F107:N107)&gt;E107,"Превышение",E107-SUM(F107:N107)),"-")</f>
        <v>0</v>
      </c>
    </row>
    <row r="108">
      <c r="B108">
        <v>69</v>
      </c>
      <c r="C108" t="str">
        <v>Кабель АВВГ нг(А)LS 5х50.0 0.66кВ МС</v>
      </c>
      <c r="D108" t="str">
        <v>м</v>
      </c>
      <c r="E108">
        <v>705</v>
      </c>
      <c r="Q108">
        <f>IFERROR(IF(SUM(F108:N108)&gt;E108,"Превышение",E108-SUM(F108:N108)),"-")</f>
        <v>705</v>
      </c>
    </row>
    <row r="109" ht="30" customHeight="1">
      <c r="B109">
        <v>70</v>
      </c>
      <c r="C109" t="str">
        <v>Монтаж кабеля по кирпичной кладке и затягивание в трубы до АВВГ 250мм2</v>
      </c>
      <c r="D109" t="str">
        <v>м</v>
      </c>
      <c r="E109">
        <v>705</v>
      </c>
      <c r="Q109">
        <f>IFERROR(IF(SUM(F109:N109)&gt;E109,"Превышение",E109-SUM(F109:N109)),"-")</f>
        <v>705</v>
      </c>
    </row>
    <row r="110">
      <c r="B110">
        <v>71</v>
      </c>
      <c r="C110" t="str">
        <v>Кабель АВВГнг(А)-LS 5х35.0 ок(N PE)-0.66</v>
      </c>
      <c r="D110" t="str">
        <v>м</v>
      </c>
      <c r="E110">
        <v>399</v>
      </c>
      <c r="Q110">
        <f>IFERROR(IF(SUM(F110:N110)&gt;E110,"Превышение",E110-SUM(F110:N110)),"-")</f>
        <v>399</v>
      </c>
    </row>
    <row r="111" ht="30" customHeight="1">
      <c r="B111">
        <v>72</v>
      </c>
      <c r="C111" t="str">
        <v>Монтаж кабеля по кирпичной кладке и затягивание в трубы до АВВГ 175мм2</v>
      </c>
      <c r="D111" t="str">
        <v>м</v>
      </c>
      <c r="E111">
        <v>399</v>
      </c>
      <c r="Q111">
        <f>IFERROR(IF(SUM(F111:N111)&gt;E111,"Превышение",E111-SUM(F111:N111)),"-")</f>
        <v>399</v>
      </c>
    </row>
    <row r="112" ht="30" customHeight="1">
      <c r="B112">
        <v>73</v>
      </c>
      <c r="C112" t="str">
        <v>Кабель силовой ВВГ-Пнг(А) 3x1,5 ок(N, PE)-0.66 (100м)</v>
      </c>
      <c r="D112" t="str">
        <v>м</v>
      </c>
      <c r="E112">
        <v>3720</v>
      </c>
      <c r="Q112">
        <f>IFERROR(IF(SUM(F112:N112)&gt;E112,"Превышение",E112-SUM(F112:N112)),"-")</f>
        <v>3720</v>
      </c>
    </row>
    <row r="113" ht="30" customHeight="1">
      <c r="B113">
        <v>74</v>
      </c>
      <c r="C113" t="str">
        <v>Кабель силовой ВВГ-Пнг(А)-LS 3x2,5 ок(N, PE)-0.66 (100м)</v>
      </c>
      <c r="D113" t="str">
        <v>м</v>
      </c>
      <c r="E113">
        <v>1457</v>
      </c>
      <c r="Q113">
        <f>IFERROR(IF(SUM(F113:N113)&gt;E113,"Превышение",E113-SUM(F113:N113)),"-")</f>
        <v>1457</v>
      </c>
    </row>
    <row r="114" ht="30" customHeight="1">
      <c r="B114">
        <v>75</v>
      </c>
      <c r="C114" t="str">
        <v>Кабель силовой ВВГнг(А)-LS 5х2,5ок(N,PE)-0.66 ТРТС</v>
      </c>
      <c r="D114" t="str">
        <v>м</v>
      </c>
      <c r="E114">
        <v>24</v>
      </c>
      <c r="Q114">
        <f>IFERROR(IF(SUM(F114:N114)&gt;E114,"Превышение",E114-SUM(F114:N114)),"-")</f>
        <v>24</v>
      </c>
    </row>
    <row r="115" ht="30" customHeight="1">
      <c r="B115">
        <v>76</v>
      </c>
      <c r="C115" t="str">
        <v>Кабель силовой ВВГнг(А)-LS 5х4-0.660 однопроволочный ТРТС</v>
      </c>
      <c r="D115" t="str">
        <v>м</v>
      </c>
      <c r="E115">
        <v>3</v>
      </c>
      <c r="Q115">
        <f>IFERROR(IF(SUM(F115:N115)&gt;E115,"Превышение",E115-SUM(F115:N115)),"-")</f>
        <v>3</v>
      </c>
    </row>
    <row r="116">
      <c r="B116">
        <v>77</v>
      </c>
      <c r="C116" t="str">
        <v>Кабель силовой ВВГ-нг (А)-LS 4х1.5 ТРТС (100м)</v>
      </c>
      <c r="D116" t="str">
        <v>м</v>
      </c>
      <c r="E116">
        <v>610</v>
      </c>
      <c r="Q116">
        <f>IFERROR(IF(SUM(F116:N116)&gt;E116,"Превышение",E116-SUM(F116:N116)),"-")</f>
        <v>610</v>
      </c>
    </row>
    <row r="117" ht="30" customHeight="1">
      <c r="B117">
        <v>78</v>
      </c>
      <c r="C117" t="str">
        <v>Кабель силовой ВВГнг(А)-LS 5х1.5ок(N,PE)-0.66 100м</v>
      </c>
      <c r="D117" t="str">
        <v>м</v>
      </c>
      <c r="E117">
        <v>505</v>
      </c>
      <c r="Q117">
        <f>IFERROR(IF(SUM(F117:N117)&gt;E117,"Превышение",E117-SUM(F117:N117)),"-")</f>
        <v>505</v>
      </c>
    </row>
    <row r="118" ht="30" customHeight="1">
      <c r="B118">
        <v>79</v>
      </c>
      <c r="C118" t="str">
        <v>Монтаж кабеля по кирпичной кладке и затягивание в трубы до 20мм2</v>
      </c>
      <c r="D118" t="str">
        <v>м</v>
      </c>
      <c r="E118">
        <v>6319</v>
      </c>
      <c r="Q118">
        <f>IFERROR(IF(SUM(F118:N118)&gt;E118,"Превышение",E118-SUM(F118:N118)),"-")</f>
        <v>6319</v>
      </c>
    </row>
    <row r="119">
      <c r="B119">
        <v>80</v>
      </c>
      <c r="C119" t="str">
        <v>Кабель силовой ВВГ нг(А)-LS 5*6 барабан ТРТС</v>
      </c>
      <c r="D119" t="str">
        <v>м</v>
      </c>
      <c r="E119">
        <v>174</v>
      </c>
      <c r="Q119">
        <f>IFERROR(IF(SUM(F119:N119)&gt;E119,"Превышение",E119-SUM(F119:N119)),"-")</f>
        <v>174</v>
      </c>
    </row>
    <row r="120" ht="30" customHeight="1">
      <c r="B120">
        <v>81</v>
      </c>
      <c r="C120" t="str">
        <v>Монтаж кабеля по кирпичной кладке и затягивание в трубы, в лотке до 30мм2</v>
      </c>
      <c r="D120" t="str">
        <v>м</v>
      </c>
      <c r="E120">
        <v>174</v>
      </c>
      <c r="Q120">
        <f>IFERROR(IF(SUM(F120:N120)&gt;E120,"Превышение",E120-SUM(F120:N120)),"-")</f>
        <v>174</v>
      </c>
    </row>
    <row r="121">
      <c r="B121">
        <v>82</v>
      </c>
      <c r="C121" t="str">
        <v>Кабель ВВГ -П нг(А)FRLS 3х1.5 0.66кВ (бухта)</v>
      </c>
      <c r="D121" t="str">
        <v>м</v>
      </c>
      <c r="E121">
        <v>2371</v>
      </c>
      <c r="Q121">
        <f>IFERROR(IF(SUM(F121:N121)&gt;E121,"Превышение",E121-SUM(F121:N121)),"-")</f>
        <v>2371</v>
      </c>
    </row>
    <row r="122">
      <c r="B122">
        <v>83</v>
      </c>
      <c r="C122" t="str">
        <v>Кабель ВВГ нг(А)FRLS 4х1.5 0.66кВ</v>
      </c>
      <c r="D122" t="str">
        <v>м</v>
      </c>
      <c r="E122">
        <v>80</v>
      </c>
      <c r="Q122">
        <f>IFERROR(IF(SUM(F122:N122)&gt;E122,"Превышение",E122-SUM(F122:N122)),"-")</f>
        <v>80</v>
      </c>
    </row>
    <row r="123">
      <c r="B123">
        <v>84</v>
      </c>
      <c r="C123" t="str">
        <v>Кабель ВВГ -П нг(А)FRLS 3х2.5 0.66кВ</v>
      </c>
      <c r="D123" t="str">
        <v>м</v>
      </c>
      <c r="E123">
        <v>352</v>
      </c>
      <c r="Q123">
        <f>IFERROR(IF(SUM(F123:N123)&gt;E123,"Превышение",E123-SUM(F123:N123)),"-")</f>
        <v>352</v>
      </c>
    </row>
    <row r="124" ht="30" customHeight="1">
      <c r="B124">
        <v>85</v>
      </c>
      <c r="C124" t="str">
        <v>Монтаж кабеля по кирпичной кладке и затягивание в трубы до 20мм2</v>
      </c>
      <c r="D124" t="str">
        <v>м</v>
      </c>
      <c r="E124">
        <v>2803</v>
      </c>
      <c r="Q124">
        <f>IFERROR(IF(SUM(F124:N124)&gt;E124,"Превышение",E124-SUM(F124:N124)),"-")</f>
        <v>2803</v>
      </c>
    </row>
    <row r="125" ht="30" customHeight="1">
      <c r="B125">
        <v>86</v>
      </c>
      <c r="C125" t="str">
        <v>Кабель силовой ВВГнг(А)-FRLS 5х6,0 ок (N.РЕ)-0,66 ТРТС</v>
      </c>
      <c r="D125" t="str">
        <v>м</v>
      </c>
      <c r="E125">
        <v>27</v>
      </c>
      <c r="Q125">
        <f>IFERROR(IF(SUM(F125:N125)&gt;E125,"Превышение",E125-SUM(F125:N125)),"-")</f>
        <v>27</v>
      </c>
    </row>
    <row r="126" ht="30" customHeight="1">
      <c r="B126">
        <v>87</v>
      </c>
      <c r="C126" t="str">
        <v>Монтаж кабеля по кирпичной кладке и затягивание в трубы, в лотке до 30мм2</v>
      </c>
      <c r="D126" t="str">
        <v>м</v>
      </c>
      <c r="E126">
        <v>27</v>
      </c>
      <c r="Q126">
        <f>IFERROR(IF(SUM(F126:N126)&gt;E126,"Превышение",E126-SUM(F126:N126)),"-")</f>
        <v>27</v>
      </c>
    </row>
    <row r="127" ht="30" customHeight="1">
      <c r="B127">
        <v>88</v>
      </c>
      <c r="C127" t="str">
        <v>Провод ПУВнг(А)-LS 1х6 желто зеленый однопроволочный</v>
      </c>
      <c r="D127" t="str">
        <v>м</v>
      </c>
      <c r="E127">
        <v>6</v>
      </c>
      <c r="Q127">
        <f>IFERROR(IF(SUM(F127:N127)&gt;E127,"Превышение",E127-SUM(F127:N127)),"-")</f>
        <v>6</v>
      </c>
    </row>
    <row r="128" ht="30" customHeight="1">
      <c r="B128">
        <v>89</v>
      </c>
      <c r="C128" t="str">
        <v>Монтаж кабеля по кирпичной кладке и затягивание в трубы до 20мм2</v>
      </c>
      <c r="D128" t="str">
        <v>м</v>
      </c>
      <c r="E128">
        <v>6</v>
      </c>
      <c r="Q128">
        <f>IFERROR(IF(SUM(F128:N128)&gt;E128,"Превышение",E128-SUM(F128:N128)),"-")</f>
        <v>6</v>
      </c>
    </row>
    <row r="129">
      <c r="B129">
        <v>90</v>
      </c>
      <c r="C129" t="str">
        <v>Провод ПуВ 1х50 белый</v>
      </c>
      <c r="D129" t="str">
        <v>м</v>
      </c>
      <c r="E129">
        <v>3</v>
      </c>
      <c r="Q129">
        <f>IFERROR(IF(SUM(F129:N129)&gt;E129,"Превышение",E129-SUM(F129:N129)),"-")</f>
        <v>3</v>
      </c>
    </row>
    <row r="130" ht="30" customHeight="1">
      <c r="B130">
        <v>91</v>
      </c>
      <c r="C130" t="str">
        <v>Монтаж провода по кирпичной кладке и затягивание в трубы до 50мм2</v>
      </c>
      <c r="D130" t="str">
        <v>м</v>
      </c>
      <c r="E130">
        <v>3</v>
      </c>
      <c r="Q130">
        <f>IFERROR(IF(SUM(F130:N130)&gt;E130,"Превышение",E130-SUM(F130:N130)),"-")</f>
        <v>3</v>
      </c>
    </row>
    <row r="131">
      <c r="B131">
        <v>92</v>
      </c>
      <c r="C131" t="str">
        <v>Кабель ВВГ нг(А)FRLS 5х10.0 0.66кВ</v>
      </c>
      <c r="D131" t="str">
        <v>м</v>
      </c>
      <c r="E131">
        <v>22</v>
      </c>
      <c r="Q131">
        <f>IFERROR(IF(SUM(F131:N131)&gt;E131,"Превышение",E131-SUM(F131:N131)),"-")</f>
        <v>22</v>
      </c>
    </row>
    <row r="132">
      <c r="B132">
        <v>93</v>
      </c>
      <c r="C132" t="str">
        <v>Монтаж кабеля в лоток, в трубе до ВВГ 50мм2</v>
      </c>
      <c r="D132" t="str">
        <v>м</v>
      </c>
      <c r="E132">
        <v>22</v>
      </c>
      <c r="Q132">
        <f>IFERROR(IF(SUM(F132:N132)&gt;E132,"Превышение",E132-SUM(F132:N132)),"-")</f>
        <v>22</v>
      </c>
    </row>
    <row r="133">
      <c r="B133">
        <v>0</v>
      </c>
      <c r="C133" t="str">
        <v>4.Электрортехнические изделия</v>
      </c>
      <c r="D133">
        <v>0</v>
      </c>
      <c r="E133">
        <v>0</v>
      </c>
      <c r="Q133">
        <f>IFERROR(IF(SUM(F133:N133)&gt;E133,"Превышение",E133-SUM(F133:N133)),"-")</f>
        <v>0</v>
      </c>
    </row>
    <row r="134" ht="45" customHeight="1">
      <c r="B134">
        <v>94</v>
      </c>
      <c r="C134" t="str">
        <v>FORS Выключатель 1-клавишный проходной для открытой установки 10А IP54 ВС20-1-0-ФБ белый ФОРС</v>
      </c>
      <c r="D134" t="str">
        <v>шт</v>
      </c>
      <c r="E134">
        <v>32</v>
      </c>
      <c r="Q134">
        <f>IFERROR(IF(SUM(F134:N134)&gt;E134,"Превышение",E134-SUM(F134:N134)),"-")</f>
        <v>32</v>
      </c>
    </row>
    <row r="135" ht="60" customHeight="1">
      <c r="B135">
        <v>95</v>
      </c>
      <c r="C135" t="str">
        <v>Переключатель перекрестный одноклавишный ATLASDESIGN схема 7 10АХ механизм белый + Коробка ATLASDESIGN для наружного монтажа белый</v>
      </c>
      <c r="D135" t="str">
        <v>шт</v>
      </c>
      <c r="E135">
        <v>18</v>
      </c>
      <c r="Q135">
        <f>IFERROR(IF(SUM(F135:N135)&gt;E135,"Превышение",E135-SUM(F135:N135)),"-")</f>
        <v>18</v>
      </c>
    </row>
    <row r="136" ht="30" customHeight="1">
      <c r="B136">
        <v>96</v>
      </c>
      <c r="C136" t="str">
        <v>Гермес PLUS Выключатель одноклавишный ВС20-1-0-ГПБ наружный IP54</v>
      </c>
      <c r="D136" t="str">
        <v>шт</v>
      </c>
      <c r="E136">
        <v>12</v>
      </c>
      <c r="Q136">
        <f>IFERROR(IF(SUM(F136:N136)&gt;E136,"Превышение",E136-SUM(F136:N136)),"-")</f>
        <v>12</v>
      </c>
    </row>
    <row r="137" ht="30" customHeight="1">
      <c r="B137">
        <v>97</v>
      </c>
      <c r="C137" t="str">
        <v>Гермес PLUS Розетка с заземлением наружная с крышкой IP54</v>
      </c>
      <c r="D137" t="str">
        <v>шт</v>
      </c>
      <c r="E137">
        <v>10</v>
      </c>
      <c r="Q137">
        <f>IFERROR(IF(SUM(F137:N137)&gt;E137,"Превышение",E137-SUM(F137:N137)),"-")</f>
        <v>10</v>
      </c>
    </row>
    <row r="138" ht="30" customHeight="1">
      <c r="B138">
        <v>98</v>
      </c>
      <c r="C138" t="str">
        <v>Монтаж и подключение розеток и выключателей открытой установки</v>
      </c>
      <c r="D138" t="str">
        <v>шт</v>
      </c>
      <c r="E138">
        <v>72</v>
      </c>
      <c r="Q138">
        <f>IFERROR(IF(SUM(F138:N138)&gt;E138,"Превышение",E138-SUM(F138:N138)),"-")</f>
        <v>72</v>
      </c>
    </row>
    <row r="139" ht="30" customHeight="1">
      <c r="B139">
        <v>99</v>
      </c>
      <c r="C139" t="str">
        <v>Коробка распределительная 85х85х40мм для наружного монтажа IP55</v>
      </c>
      <c r="D139" t="str">
        <v>шт</v>
      </c>
      <c r="E139">
        <v>325</v>
      </c>
      <c r="Q139">
        <f>IFERROR(IF(SUM(F139:N139)&gt;E139,"Превышение",E139-SUM(F139:N139)),"-")</f>
        <v>325</v>
      </c>
    </row>
    <row r="140" ht="30" customHeight="1">
      <c r="B140">
        <v>100</v>
      </c>
      <c r="C140" t="str">
        <v>Монтаж и подключение распределительных коробок</v>
      </c>
      <c r="D140" t="str">
        <v>шт</v>
      </c>
      <c r="E140">
        <v>325</v>
      </c>
      <c r="Q140">
        <f>IFERROR(IF(SUM(F140:N140)&gt;E140,"Превышение",E140-SUM(F140:N140)),"-")</f>
        <v>325</v>
      </c>
    </row>
    <row r="141">
      <c r="B141">
        <v>101</v>
      </c>
      <c r="C141" t="str">
        <v xml:space="preserve">Полоса 25х4 </v>
      </c>
      <c r="D141" t="str">
        <v>м</v>
      </c>
      <c r="E141">
        <v>286</v>
      </c>
      <c r="F141">
        <v>164</v>
      </c>
      <c r="Q141">
        <f>IFERROR(IF(SUM(F141:N141)&gt;E141,"Превышение",E141-SUM(F141:N141)),"-")</f>
        <v>122</v>
      </c>
    </row>
    <row r="142" ht="30" customHeight="1">
      <c r="B142">
        <v>102</v>
      </c>
      <c r="C142" t="str">
        <v xml:space="preserve">Заземлитель горизонтальный полосовой сечением до 100мм </v>
      </c>
      <c r="D142" t="str">
        <v>м</v>
      </c>
      <c r="E142">
        <v>286</v>
      </c>
      <c r="F142">
        <v>164</v>
      </c>
      <c r="Q142">
        <f>IFERROR(IF(SUM(F142:N142)&gt;E142,"Превышение",E142-SUM(F142:N142)),"-")</f>
        <v>122</v>
      </c>
    </row>
    <row r="143">
      <c r="B143">
        <v>103</v>
      </c>
      <c r="C143" t="str">
        <v>Полоса 4*50</v>
      </c>
      <c r="D143" t="str">
        <v>м</v>
      </c>
      <c r="E143">
        <v>683</v>
      </c>
      <c r="F143">
        <v>148</v>
      </c>
      <c r="Q143">
        <f>IFERROR(IF(SUM(F143:N143)&gt;E143,"Превышение",E143-SUM(F143:N143)),"-")</f>
        <v>535</v>
      </c>
    </row>
    <row r="144" ht="30" customHeight="1">
      <c r="B144">
        <v>104</v>
      </c>
      <c r="C144" t="str">
        <v xml:space="preserve">Заземлитель горизонтальный полосовой сечением до 200мм </v>
      </c>
      <c r="D144" t="str">
        <v>м</v>
      </c>
      <c r="E144">
        <v>60</v>
      </c>
      <c r="Q144">
        <f>IFERROR(IF(SUM(F144:N144)&gt;E144,"Превышение",E144-SUM(F144:N144)),"-")</f>
        <v>60</v>
      </c>
    </row>
    <row r="145" ht="30" customHeight="1">
      <c r="B145">
        <v>105</v>
      </c>
      <c r="C145" t="str">
        <v xml:space="preserve">Заземлитель горизонтальный полосовой сечением до 200мм </v>
      </c>
      <c r="D145" t="str">
        <v>м</v>
      </c>
      <c r="E145">
        <v>743</v>
      </c>
      <c r="F145">
        <v>148</v>
      </c>
      <c r="Q145">
        <f>IFERROR(IF(SUM(F145:N145)&gt;E145,"Превышение",E145-SUM(F145:N145)),"-")</f>
        <v>595</v>
      </c>
    </row>
    <row r="146">
      <c r="B146">
        <v>106</v>
      </c>
      <c r="C146" t="str">
        <v xml:space="preserve">Полоса 100х4 </v>
      </c>
      <c r="D146" t="str">
        <v>м</v>
      </c>
      <c r="E146">
        <v>458</v>
      </c>
      <c r="F146">
        <v>358</v>
      </c>
      <c r="Q146">
        <f>IFERROR(IF(SUM(F146:N146)&gt;E146,"Превышение",E146-SUM(F146:N146)),"-")</f>
        <v>100</v>
      </c>
    </row>
    <row r="147" ht="30" customHeight="1">
      <c r="B147">
        <v>107</v>
      </c>
      <c r="C147" t="str">
        <v xml:space="preserve">Заземлитель горизонтальный полосовой сечением до 400мм </v>
      </c>
      <c r="D147" t="str">
        <v>м</v>
      </c>
      <c r="E147">
        <v>458</v>
      </c>
      <c r="F147">
        <v>358</v>
      </c>
      <c r="Q147">
        <f>IFERROR(IF(SUM(F147:N147)&gt;E147,"Превышение",E147-SUM(F147:N147)),"-")</f>
        <v>100</v>
      </c>
    </row>
    <row r="148" ht="30" customHeight="1">
      <c r="B148">
        <v>108</v>
      </c>
      <c r="C148" t="str">
        <v>Заземлитель вертикальный уголок 50х50х5 L 3000 мм HZ PROxima</v>
      </c>
      <c r="D148" t="str">
        <v>шт</v>
      </c>
      <c r="E148">
        <v>9</v>
      </c>
      <c r="Q148">
        <f>IFERROR(IF(SUM(F148:N148)&gt;E148,"Превышение",E148-SUM(F148:N148)),"-")</f>
        <v>9</v>
      </c>
    </row>
    <row r="149">
      <c r="B149">
        <v>109</v>
      </c>
      <c r="C149" t="str">
        <v>Монтаж заземлителя (контур заземления)</v>
      </c>
      <c r="D149" t="str">
        <v>м</v>
      </c>
      <c r="E149">
        <v>9</v>
      </c>
      <c r="Q149">
        <f>IFERROR(IF(SUM(F149:N149)&gt;E149,"Превышение",E149-SUM(F149:N149)),"-")</f>
        <v>9</v>
      </c>
    </row>
    <row r="150">
      <c r="B150">
        <v>110</v>
      </c>
      <c r="C150" t="str">
        <v>Хомут на металлические трубы 80-160 мм</v>
      </c>
      <c r="D150" t="str">
        <v>шт</v>
      </c>
      <c r="E150">
        <v>4</v>
      </c>
      <c r="Q150">
        <f>IFERROR(IF(SUM(F150:N150)&gt;E150,"Превышение",E150-SUM(F150:N150)),"-")</f>
        <v>4</v>
      </c>
    </row>
    <row r="151">
      <c r="B151">
        <v>0</v>
      </c>
      <c r="C151" t="str">
        <v>6.Лотки металлические</v>
      </c>
      <c r="D151">
        <v>0</v>
      </c>
      <c r="E151">
        <v>0</v>
      </c>
      <c r="Q151">
        <f>IFERROR(IF(SUM(F151:N151)&gt;E151,"Превышение",E151-SUM(F151:N151)),"-")</f>
        <v>0</v>
      </c>
    </row>
    <row r="152">
      <c r="B152">
        <v>111</v>
      </c>
      <c r="C152" t="str">
        <v>Лоток перфорированный 100х100х3000 (ИЭК)</v>
      </c>
      <c r="D152" t="str">
        <v>м</v>
      </c>
      <c r="E152">
        <v>238</v>
      </c>
      <c r="F152">
        <v>238</v>
      </c>
      <c r="Q152">
        <f>IFERROR(IF(SUM(F152:N152)&gt;E152,"Превышение",E152-SUM(F152:N152)),"-")</f>
        <v>0</v>
      </c>
    </row>
    <row r="153">
      <c r="B153">
        <v>112</v>
      </c>
      <c r="C153" t="str">
        <v>Лоток перфорированный 150х100х3000</v>
      </c>
      <c r="D153" t="str">
        <v>м</v>
      </c>
      <c r="E153">
        <v>124</v>
      </c>
      <c r="F153">
        <v>124</v>
      </c>
      <c r="Q153">
        <f>IFERROR(IF(SUM(F153:N153)&gt;E153,"Превышение",E153-SUM(F153:N153)),"-")</f>
        <v>0</v>
      </c>
    </row>
    <row r="154">
      <c r="B154">
        <v>113</v>
      </c>
      <c r="C154" t="str">
        <v>Лоток перфорированный 200х100х3000</v>
      </c>
      <c r="D154" t="str">
        <v>м</v>
      </c>
      <c r="E154">
        <v>144</v>
      </c>
      <c r="F154">
        <v>144</v>
      </c>
      <c r="Q154">
        <f>IFERROR(IF(SUM(F154:N154)&gt;E154,"Превышение",E154-SUM(F154:N154)),"-")</f>
        <v>0</v>
      </c>
    </row>
    <row r="155">
      <c r="B155">
        <v>114</v>
      </c>
      <c r="C155" t="str">
        <v>Поворот на 45 градусов 100х100</v>
      </c>
      <c r="D155" t="str">
        <v>шт</v>
      </c>
      <c r="E155">
        <v>25</v>
      </c>
      <c r="F155">
        <v>25</v>
      </c>
      <c r="Q155">
        <f>IFERROR(IF(SUM(F155:N155)&gt;E155,"Превышение",E155-SUM(F155:N155)),"-")</f>
        <v>0</v>
      </c>
    </row>
    <row r="156">
      <c r="B156">
        <v>115</v>
      </c>
      <c r="C156" t="str">
        <v>Поворот на 45 гр. 100х150</v>
      </c>
      <c r="D156" t="str">
        <v>шт</v>
      </c>
      <c r="E156">
        <v>10</v>
      </c>
      <c r="F156">
        <v>10</v>
      </c>
      <c r="Q156">
        <f>IFERROR(IF(SUM(F156:N156)&gt;E156,"Превышение",E156-SUM(F156:N156)),"-")</f>
        <v>0</v>
      </c>
    </row>
    <row r="157">
      <c r="B157">
        <v>116</v>
      </c>
      <c r="C157" t="str">
        <v>Поворот на 45 градусов 100х200</v>
      </c>
      <c r="D157" t="str">
        <v>шт</v>
      </c>
      <c r="E157">
        <v>14</v>
      </c>
      <c r="F157">
        <v>14</v>
      </c>
      <c r="Q157">
        <f>IFERROR(IF(SUM(F157:N157)&gt;E157,"Превышение",E157-SUM(F157:N157)),"-")</f>
        <v>0</v>
      </c>
    </row>
    <row r="158">
      <c r="B158">
        <v>117</v>
      </c>
      <c r="C158" t="str">
        <v>Поворот на 90 градусов 100х100 мм</v>
      </c>
      <c r="D158" t="str">
        <v>шт</v>
      </c>
      <c r="E158">
        <v>12</v>
      </c>
      <c r="F158">
        <v>12</v>
      </c>
      <c r="Q158">
        <f>IFERROR(IF(SUM(F158:N158)&gt;E158,"Превышение",E158-SUM(F158:N158)),"-")</f>
        <v>0</v>
      </c>
    </row>
    <row r="159">
      <c r="B159">
        <v>118</v>
      </c>
      <c r="C159" t="str">
        <v>Поворот на 90 градусов 100х200</v>
      </c>
      <c r="D159" t="str">
        <v>шт</v>
      </c>
      <c r="E159">
        <v>6</v>
      </c>
      <c r="F159">
        <v>6</v>
      </c>
      <c r="Q159">
        <f>IFERROR(IF(SUM(F159:N159)&gt;E159,"Превышение",E159-SUM(F159:N159)),"-")</f>
        <v>0</v>
      </c>
    </row>
    <row r="160">
      <c r="B160">
        <v>119</v>
      </c>
      <c r="C160" t="str">
        <v>Поворот на 90 градусов 100х150 мм</v>
      </c>
      <c r="D160" t="str">
        <v>шт</v>
      </c>
      <c r="E160">
        <v>10</v>
      </c>
      <c r="F160">
        <v>10</v>
      </c>
      <c r="Q160">
        <f>IFERROR(IF(SUM(F160:N160)&gt;E160,"Превышение",E160-SUM(F160:N160)),"-")</f>
        <v>0</v>
      </c>
    </row>
    <row r="161">
      <c r="B161">
        <v>120</v>
      </c>
      <c r="C161" t="str">
        <v>Монтаж лотковой системы</v>
      </c>
      <c r="D161" t="str">
        <v>м</v>
      </c>
      <c r="E161">
        <v>506</v>
      </c>
      <c r="F161">
        <v>506</v>
      </c>
      <c r="Q161">
        <f>IFERROR(IF(SUM(F161:N161)&gt;E161,"Превышение",E161-SUM(F161:N161)),"-")</f>
        <v>0</v>
      </c>
    </row>
    <row r="162">
      <c r="B162">
        <v>0</v>
      </c>
      <c r="C162" t="str">
        <v>7.Кабеленесущие системы</v>
      </c>
      <c r="D162">
        <v>0</v>
      </c>
      <c r="E162">
        <v>0</v>
      </c>
      <c r="Q162">
        <f>IFERROR(IF(SUM(F162:N162)&gt;E162,"Превышение",E162-SUM(F162:N162)),"-")</f>
        <v>0</v>
      </c>
    </row>
    <row r="163">
      <c r="B163">
        <v>121</v>
      </c>
      <c r="C163" t="str">
        <v>Консоль потолочная 159х175</v>
      </c>
      <c r="D163" t="str">
        <v>шт</v>
      </c>
      <c r="E163">
        <v>130</v>
      </c>
      <c r="F163">
        <v>130</v>
      </c>
      <c r="Q163">
        <f>IFERROR(IF(SUM(F163:N163)&gt;E163,"Превышение",E163-SUM(F163:N163)),"-")</f>
        <v>0</v>
      </c>
    </row>
    <row r="164">
      <c r="B164">
        <v>122</v>
      </c>
      <c r="C164" t="str">
        <v>Консоль потолочная VR150</v>
      </c>
      <c r="D164" t="str">
        <v>шт</v>
      </c>
      <c r="E164">
        <v>90</v>
      </c>
      <c r="F164">
        <v>90</v>
      </c>
      <c r="Q164">
        <f>IFERROR(IF(SUM(F164:N164)&gt;E164,"Превышение",E164-SUM(F164:N164)),"-")</f>
        <v>0</v>
      </c>
    </row>
    <row r="165">
      <c r="B165">
        <v>123</v>
      </c>
      <c r="C165" t="str">
        <v>Консоль потолочная 259х175 VR200</v>
      </c>
      <c r="D165" t="str">
        <v>шт</v>
      </c>
      <c r="E165">
        <v>155</v>
      </c>
      <c r="F165">
        <v>155</v>
      </c>
      <c r="Q165">
        <f>IFERROR(IF(SUM(F165:N165)&gt;E165,"Превышение",E165-SUM(F165:N165)),"-")</f>
        <v>0</v>
      </c>
    </row>
    <row r="166" ht="30" customHeight="1">
      <c r="B166">
        <v>124</v>
      </c>
      <c r="C166" t="str">
        <v>Кронштейн потолочный PL 60х70 облегченный для подвеса лотка</v>
      </c>
      <c r="D166" t="str">
        <v>шт</v>
      </c>
      <c r="E166">
        <v>375</v>
      </c>
      <c r="F166">
        <v>375</v>
      </c>
      <c r="Q166">
        <f>IFERROR(IF(SUM(F166:N166)&gt;E166,"Превышение",E166-SUM(F166:N166)),"-")</f>
        <v>0</v>
      </c>
    </row>
    <row r="167" ht="30" customHeight="1">
      <c r="B167">
        <v>125</v>
      </c>
      <c r="C167" t="str">
        <v>Шпилька DIN 976-1 М8х1000 резьбовая покрытие цинк</v>
      </c>
      <c r="D167" t="str">
        <v>шт</v>
      </c>
      <c r="E167">
        <v>65</v>
      </c>
      <c r="F167">
        <v>65</v>
      </c>
      <c r="Q167">
        <f>IFERROR(IF(SUM(F167:N167)&gt;E167,"Превышение",E167-SUM(F167:N167)),"-")</f>
        <v>0</v>
      </c>
    </row>
    <row r="168">
      <c r="B168">
        <v>126</v>
      </c>
      <c r="C168" t="str">
        <v xml:space="preserve">Анкер стандартный со шпилькой М10 </v>
      </c>
      <c r="D168" t="str">
        <v>шт</v>
      </c>
      <c r="E168">
        <v>375</v>
      </c>
      <c r="F168">
        <v>375</v>
      </c>
      <c r="Q168">
        <f>IFERROR(IF(SUM(F168:N168)&gt;E168,"Превышение",E168-SUM(F168:N168)),"-")</f>
        <v>0</v>
      </c>
    </row>
    <row r="169">
      <c r="B169">
        <v>127</v>
      </c>
      <c r="C169" t="str">
        <v>гайка с насечкой М10</v>
      </c>
      <c r="D169" t="str">
        <v>шт</v>
      </c>
      <c r="E169">
        <v>1560</v>
      </c>
      <c r="F169">
        <v>1560</v>
      </c>
      <c r="Q169">
        <f>IFERROR(IF(SUM(F169:N169)&gt;E169,"Превышение",E169-SUM(F169:N169)),"-")</f>
        <v>0</v>
      </c>
    </row>
    <row r="170" ht="30" customHeight="1">
      <c r="B170">
        <v>128</v>
      </c>
      <c r="C170" t="str">
        <v>Цинк-спрей для металлических поверхностей 400мл</v>
      </c>
      <c r="D170" t="str">
        <v>шт</v>
      </c>
      <c r="E170">
        <v>9</v>
      </c>
      <c r="Q170">
        <f>IFERROR(IF(SUM(F170:N170)&gt;E170,"Превышение",E170-SUM(F170:N170)),"-")</f>
        <v>9</v>
      </c>
    </row>
    <row r="171">
      <c r="B171">
        <v>0</v>
      </c>
      <c r="C171" t="str">
        <v>8.Электромонтажные изделия</v>
      </c>
      <c r="D171">
        <v>0</v>
      </c>
      <c r="E171">
        <v>0</v>
      </c>
      <c r="Q171">
        <f>IFERROR(IF(SUM(F171:N171)&gt;E171,"Превышение",E171-SUM(F171:N171)),"-")</f>
        <v>0</v>
      </c>
    </row>
    <row r="172">
      <c r="B172">
        <v>129</v>
      </c>
      <c r="C172" t="str">
        <v>Скрутка СИЗ-1 2.5-4.5мм желтая</v>
      </c>
      <c r="D172" t="str">
        <v>шт</v>
      </c>
      <c r="E172">
        <v>208</v>
      </c>
      <c r="Q172">
        <f>IFERROR(IF(SUM(F172:N172)&gt;E172,"Превышение",E172-SUM(F172:N172)),"-")</f>
        <v>208</v>
      </c>
    </row>
    <row r="173">
      <c r="B173">
        <v>130</v>
      </c>
      <c r="C173" t="str">
        <v>Скрутка СИЗ-1 4-11мм красная</v>
      </c>
      <c r="D173" t="str">
        <v>шт</v>
      </c>
      <c r="E173">
        <v>1683</v>
      </c>
      <c r="Q173">
        <f>IFERROR(IF(SUM(F173:N173)&gt;E173,"Превышение",E173-SUM(F173:N173)),"-")</f>
        <v>1683</v>
      </c>
    </row>
    <row r="174">
      <c r="B174">
        <v>131</v>
      </c>
      <c r="C174" t="str">
        <v>Бирка кабельная У-134 квадрат 55х55 мм</v>
      </c>
      <c r="D174" t="str">
        <v>шт</v>
      </c>
      <c r="E174">
        <v>500</v>
      </c>
      <c r="Q174">
        <f>IFERROR(IF(SUM(F174:N174)&gt;E174,"Превышение",E174-SUM(F174:N174)),"-")</f>
        <v>500</v>
      </c>
    </row>
    <row r="175">
      <c r="B175">
        <v>0</v>
      </c>
      <c r="C175" t="str">
        <v>9.Трубы</v>
      </c>
      <c r="D175">
        <v>0</v>
      </c>
      <c r="E175">
        <v>0</v>
      </c>
      <c r="Q175">
        <f>IFERROR(IF(SUM(F175:N175)&gt;E175,"Превышение",E175-SUM(F175:N175)),"-")</f>
        <v>0</v>
      </c>
    </row>
    <row r="176" ht="30" customHeight="1">
      <c r="B176">
        <v>132</v>
      </c>
      <c r="C176" t="str">
        <v>Труба гофрированная ПВХ 20 мм с протяжкой легкая серая (100м)</v>
      </c>
      <c r="D176" t="str">
        <v>м</v>
      </c>
      <c r="E176">
        <v>517</v>
      </c>
      <c r="Q176">
        <f>IFERROR(IF(SUM(F176:N176)&gt;E176,"Превышение",E176-SUM(F176:N176)),"-")</f>
        <v>517</v>
      </c>
    </row>
    <row r="177">
      <c r="B177">
        <v>133</v>
      </c>
      <c r="C177" t="str">
        <v>Труба гладкая жесткая 20мм серая (3м)</v>
      </c>
      <c r="D177" t="str">
        <v>м</v>
      </c>
      <c r="E177">
        <v>775</v>
      </c>
      <c r="Q177">
        <f>IFERROR(IF(SUM(F177:N177)&gt;E177,"Превышение",E177-SUM(F177:N177)),"-")</f>
        <v>775</v>
      </c>
    </row>
    <row r="178" ht="30" customHeight="1">
      <c r="B178">
        <v>134</v>
      </c>
      <c r="C178" t="str">
        <v>Труба гофрированная ПВХ 25 мм с протяжкой легкая серая (50м)</v>
      </c>
      <c r="D178" t="str">
        <v>м</v>
      </c>
      <c r="E178">
        <v>291</v>
      </c>
      <c r="Q178">
        <f>IFERROR(IF(SUM(F178:N178)&gt;E178,"Превышение",E178-SUM(F178:N178)),"-")</f>
        <v>291</v>
      </c>
    </row>
    <row r="179">
      <c r="B179">
        <v>135</v>
      </c>
      <c r="C179" t="str">
        <v>Труба гладкая жесткая 25мм серая (3м)</v>
      </c>
      <c r="D179" t="str">
        <v>м</v>
      </c>
      <c r="E179">
        <v>436</v>
      </c>
      <c r="Q179">
        <f>IFERROR(IF(SUM(F179:N179)&gt;E179,"Превышение",E179-SUM(F179:N179)),"-")</f>
        <v>436</v>
      </c>
    </row>
    <row r="180" ht="30" customHeight="1">
      <c r="B180">
        <v>136</v>
      </c>
      <c r="C180" t="str">
        <v>Труба гофрированная ПВХ 32 мм с протяжкой легкая серая (25м)</v>
      </c>
      <c r="D180" t="str">
        <v>м</v>
      </c>
      <c r="E180">
        <v>24</v>
      </c>
      <c r="Q180">
        <f>IFERROR(IF(SUM(F180:N180)&gt;E180,"Превышение",E180-SUM(F180:N180)),"-")</f>
        <v>24</v>
      </c>
    </row>
    <row r="181" ht="30" customHeight="1">
      <c r="B181">
        <v>137</v>
      </c>
      <c r="C181" t="str">
        <v>Труба винипластовая по установленным конструкциям до 32мм</v>
      </c>
      <c r="D181" t="str">
        <v>м</v>
      </c>
      <c r="E181">
        <v>2043</v>
      </c>
      <c r="Q181">
        <f>IFERROR(IF(SUM(F181:N181)&gt;E181,"Превышение",E181-SUM(F181:N181)),"-")</f>
        <v>2043</v>
      </c>
    </row>
    <row r="182" ht="30" customHeight="1">
      <c r="B182">
        <v>138</v>
      </c>
      <c r="C182" t="str">
        <v>Труба гладкая жесткая ПВХ 40 мм легкая серая (3м)</v>
      </c>
      <c r="D182" t="str">
        <v>м</v>
      </c>
      <c r="E182">
        <v>31</v>
      </c>
      <c r="Q182">
        <f>IFERROR(IF(SUM(F182:N182)&gt;E182,"Превышение",E182-SUM(F182:N182)),"-")</f>
        <v>31</v>
      </c>
    </row>
    <row r="183" ht="30" customHeight="1">
      <c r="B183">
        <v>139</v>
      </c>
      <c r="C183" t="str">
        <v>Труба винипластовая по установленным конструкциям до 63мм</v>
      </c>
      <c r="D183" t="str">
        <v>м</v>
      </c>
      <c r="E183">
        <v>31</v>
      </c>
      <c r="Q183">
        <f>IFERROR(IF(SUM(F183:N183)&gt;E183,"Превышение",E183-SUM(F183:N183)),"-")</f>
        <v>31</v>
      </c>
    </row>
    <row r="184">
      <c r="B184">
        <v>140</v>
      </c>
      <c r="C184" t="str">
        <v>Труба жесткая атмосферостойкая 20мм</v>
      </c>
      <c r="D184" t="str">
        <v>м</v>
      </c>
      <c r="E184">
        <v>156</v>
      </c>
      <c r="Q184">
        <f>IFERROR(IF(SUM(F184:N184)&gt;E184,"Превышение",E184-SUM(F184:N184)),"-")</f>
        <v>156</v>
      </c>
    </row>
    <row r="185">
      <c r="B185">
        <v>141</v>
      </c>
      <c r="C185" t="str">
        <v>Монтаж трубы для наружного освещения</v>
      </c>
      <c r="D185" t="str">
        <v>м</v>
      </c>
      <c r="E185">
        <v>156</v>
      </c>
      <c r="Q185">
        <f>IFERROR(IF(SUM(F185:N185)&gt;E185,"Превышение",E185-SUM(F185:N185)),"-")</f>
        <v>156</v>
      </c>
    </row>
    <row r="186">
      <c r="B186">
        <v>142</v>
      </c>
      <c r="C186" t="str">
        <v>Держатель для труб</v>
      </c>
      <c r="D186" t="str">
        <v>шт</v>
      </c>
      <c r="E186">
        <v>2000</v>
      </c>
      <c r="Q186">
        <f>IFERROR(IF(SUM(F186:N186)&gt;E186,"Превышение",E186-SUM(F186:N186)),"-")</f>
        <v>2000</v>
      </c>
    </row>
    <row r="187">
      <c r="B187">
        <v>143</v>
      </c>
      <c r="C187" t="str">
        <v>Муфта труба-труба с ограничителем 20 мм IP40</v>
      </c>
      <c r="D187" t="str">
        <v>шт</v>
      </c>
      <c r="E187">
        <v>400</v>
      </c>
      <c r="Q187">
        <f>IFERROR(IF(SUM(F187:N187)&gt;E187,"Превышение",E187-SUM(F187:N187)),"-")</f>
        <v>400</v>
      </c>
    </row>
    <row r="188">
      <c r="B188">
        <v>144</v>
      </c>
      <c r="C188" t="str">
        <v>Труба ВГП 48х3</v>
      </c>
      <c r="D188" t="str">
        <v>м</v>
      </c>
      <c r="E188">
        <v>50</v>
      </c>
      <c r="Q188">
        <f>IFERROR(IF(SUM(F188:N188)&gt;E188,"Превышение",E188-SUM(F188:N188)),"-")</f>
        <v>50</v>
      </c>
    </row>
    <row r="189">
      <c r="B189">
        <v>145</v>
      </c>
      <c r="C189" t="str">
        <v>Изготовление гильз</v>
      </c>
      <c r="D189" t="str">
        <v>шт</v>
      </c>
      <c r="E189">
        <v>50</v>
      </c>
      <c r="Q189">
        <f>IFERROR(IF(SUM(F189:N189)&gt;E189,"Превышение",E189-SUM(F189:N189)),"-")</f>
        <v>50</v>
      </c>
    </row>
    <row r="190">
      <c r="B190">
        <v>0</v>
      </c>
      <c r="C190" t="str">
        <v>10. Материалы</v>
      </c>
      <c r="D190">
        <v>0</v>
      </c>
      <c r="E190">
        <v>0</v>
      </c>
      <c r="Q190">
        <f>IFERROR(IF(SUM(F190:N190)&gt;E190,"Превышение",E190-SUM(F190:N190)),"-")</f>
        <v>0</v>
      </c>
    </row>
    <row r="191" ht="30" customHeight="1">
      <c r="B191">
        <v>146</v>
      </c>
      <c r="C191" t="str">
        <v>Пена монтажная Roof Complect огнеупорная (890гр)</v>
      </c>
      <c r="D191" t="str">
        <v>шт</v>
      </c>
      <c r="E191">
        <v>36</v>
      </c>
      <c r="Q191">
        <f>IFERROR(IF(SUM(F191:N191)&gt;E191,"Превышение",E191-SUM(F191:N191)),"-")</f>
        <v>36</v>
      </c>
    </row>
    <row r="192">
      <c r="B192">
        <v>147</v>
      </c>
      <c r="C192" t="str">
        <v>Герметик огнезащитный ведро 10кг</v>
      </c>
      <c r="D192" t="str">
        <v>шт</v>
      </c>
      <c r="E192">
        <v>9</v>
      </c>
      <c r="Q192">
        <f>IFERROR(IF(SUM(F192:N192)&gt;E192,"Превышение",E192-SUM(F192:N192)),"-")</f>
        <v>9</v>
      </c>
    </row>
    <row r="193">
      <c r="B193">
        <v>0</v>
      </c>
      <c r="C193" t="str">
        <v>Ось 1-4/Е-Б (4.БС42М секция №1)</v>
      </c>
      <c r="D193">
        <v>0</v>
      </c>
      <c r="E193">
        <v>0</v>
      </c>
      <c r="Q193">
        <f>IFERROR(IF(SUM(F193:N193)&gt;E193,"Превышение",E193-SUM(F193:N193)),"-")</f>
        <v>0</v>
      </c>
    </row>
    <row r="194">
      <c r="B194">
        <v>148</v>
      </c>
      <c r="C194" t="str">
        <v>ЩК в комплекте</v>
      </c>
      <c r="D194" t="str">
        <v>шт</v>
      </c>
      <c r="E194">
        <v>42</v>
      </c>
      <c r="Q194">
        <f>IFERROR(IF(SUM(F194:N194)&gt;E194,"Превышение",E194-SUM(F194:N194)),"-")</f>
        <v>42</v>
      </c>
    </row>
    <row r="195" ht="45" customHeight="1">
      <c r="B195">
        <v>149</v>
      </c>
      <c r="C195" t="str">
        <v>Счетчик электронный, 230В, 5(80)А, 1/2 кл.точности СЕ207 R7 849.2.ОА.QUVLF SPds (поставка Заказчика)</v>
      </c>
      <c r="D195" t="str">
        <v>шт</v>
      </c>
      <c r="E195">
        <v>42</v>
      </c>
      <c r="Q195">
        <f>IFERROR(IF(SUM(F195:N195)&gt;E195,"Превышение",E195-SUM(F195:N195)),"-")</f>
        <v>42</v>
      </c>
    </row>
    <row r="196">
      <c r="B196">
        <v>150</v>
      </c>
      <c r="C196" t="str">
        <v>Монтаж и подключение ЩК</v>
      </c>
      <c r="D196" t="str">
        <v>шт</v>
      </c>
      <c r="E196">
        <v>42</v>
      </c>
      <c r="Q196">
        <f>IFERROR(IF(SUM(F196:N196)&gt;E196,"Превышение",E196-SUM(F196:N196)),"-")</f>
        <v>42</v>
      </c>
    </row>
    <row r="197">
      <c r="B197">
        <v>151</v>
      </c>
      <c r="C197" t="str">
        <v>Кабель-канал 60х40 ЭЛЕКОР белый (18м) IEK</v>
      </c>
      <c r="D197" t="str">
        <v>м</v>
      </c>
      <c r="E197">
        <v>42</v>
      </c>
      <c r="Q197">
        <f>IFERROR(IF(SUM(F197:N197)&gt;E197,"Превышение",E197-SUM(F197:N197)),"-")</f>
        <v>42</v>
      </c>
    </row>
    <row r="198">
      <c r="B198">
        <v>152</v>
      </c>
      <c r="C198" t="str">
        <v>Монтаж кабель-канала</v>
      </c>
      <c r="D198" t="str">
        <v>м</v>
      </c>
      <c r="E198">
        <v>42</v>
      </c>
      <c r="Q198">
        <f>IFERROR(IF(SUM(F198:N198)&gt;E198,"Превышение",E198-SUM(F198:N198)),"-")</f>
        <v>42</v>
      </c>
    </row>
    <row r="199">
      <c r="B199">
        <v>153</v>
      </c>
      <c r="C199" t="str">
        <v>Корпус щита этажного ЩЭ</v>
      </c>
      <c r="D199" t="str">
        <v>шт</v>
      </c>
      <c r="E199">
        <v>12</v>
      </c>
      <c r="H199">
        <v>12</v>
      </c>
      <c r="Q199">
        <f>IFERROR(IF(SUM(F199:N199)&gt;E199,"Превышение",E199-SUM(F199:N199)),"-")</f>
        <v>0</v>
      </c>
    </row>
    <row r="200">
      <c r="B200">
        <v>154</v>
      </c>
      <c r="C200" t="str">
        <v>Монтаж Корпуса щита этажного</v>
      </c>
      <c r="D200" t="str">
        <v>шт</v>
      </c>
      <c r="E200">
        <v>12</v>
      </c>
      <c r="H200">
        <v>12</v>
      </c>
      <c r="Q200">
        <f>IFERROR(IF(SUM(F200:N200)&gt;E200,"Превышение",E200-SUM(F200:N200)),"-")</f>
        <v>0</v>
      </c>
    </row>
    <row r="201">
      <c r="B201">
        <v>155</v>
      </c>
      <c r="C201" t="str">
        <v>Панель из листовой стали 330х980</v>
      </c>
      <c r="D201" t="str">
        <v>шт</v>
      </c>
      <c r="E201">
        <v>12</v>
      </c>
      <c r="H201">
        <v>12</v>
      </c>
      <c r="Q201">
        <f>IFERROR(IF(SUM(F201:N201)&gt;E201,"Превышение",E201-SUM(F201:N201)),"-")</f>
        <v>0</v>
      </c>
    </row>
    <row r="202">
      <c r="B202">
        <v>156</v>
      </c>
      <c r="C202" t="str">
        <v>Монтаж панели</v>
      </c>
      <c r="D202" t="str">
        <v>шт</v>
      </c>
      <c r="E202">
        <v>12</v>
      </c>
      <c r="H202">
        <v>12</v>
      </c>
      <c r="Q202">
        <f>IFERROR(IF(SUM(F202:N202)&gt;E202,"Превышение",E202-SUM(F202:N202)),"-")</f>
        <v>0</v>
      </c>
    </row>
    <row r="203">
      <c r="B203">
        <v>0</v>
      </c>
      <c r="C203" t="str">
        <v>Щит этажный на 1 квартиру состоит (на 1 ЩЭ):</v>
      </c>
      <c r="D203">
        <v>0</v>
      </c>
      <c r="E203">
        <v>0</v>
      </c>
      <c r="Q203">
        <f>IFERROR(IF(SUM(F203:N203)&gt;E203,"Превышение",E203-SUM(F203:N203)),"-")</f>
        <v>0</v>
      </c>
    </row>
    <row r="204" ht="30" customHeight="1">
      <c r="B204">
        <v>157</v>
      </c>
      <c r="C204" t="str">
        <v>Выключатель автоматический двухполюсный 50А С ВА47-29 4.5кА (MVA20-2-050-C)</v>
      </c>
      <c r="D204" t="str">
        <v>шт</v>
      </c>
      <c r="E204">
        <v>1</v>
      </c>
      <c r="Q204">
        <f>IFERROR(IF(SUM(F204:N204)&gt;E204,"Превышение",E204-SUM(F204:N204)),"-")</f>
        <v>1</v>
      </c>
    </row>
    <row r="205" ht="30" customHeight="1">
      <c r="B205">
        <v>158</v>
      </c>
      <c r="C205" t="str">
        <v>Сжим ответвительный У-859 м50-70/о4-35 (У-859МУ3)</v>
      </c>
      <c r="D205" t="str">
        <v>шт</v>
      </c>
      <c r="E205">
        <v>3</v>
      </c>
      <c r="Q205">
        <f>IFERROR(IF(SUM(F205:N205)&gt;E205,"Превышение",E205-SUM(F205:N205)),"-")</f>
        <v>3</v>
      </c>
    </row>
    <row r="206">
      <c r="B206">
        <v>159</v>
      </c>
      <c r="C206" t="str">
        <v>Расключение щита этажного ЩЭ</v>
      </c>
      <c r="D206" t="str">
        <v>шт</v>
      </c>
      <c r="E206">
        <v>1</v>
      </c>
      <c r="Q206">
        <f>IFERROR(IF(SUM(F206:N206)&gt;E206,"Превышение",E206-SUM(F206:N206)),"-")</f>
        <v>1</v>
      </c>
    </row>
    <row r="207">
      <c r="B207">
        <v>0</v>
      </c>
      <c r="C207" t="str">
        <v>Щит этажный на 3 квартиры состоит (на 3 ЩЭ):</v>
      </c>
      <c r="D207">
        <v>0</v>
      </c>
      <c r="E207">
        <v>0</v>
      </c>
      <c r="Q207">
        <f>IFERROR(IF(SUM(F207:N207)&gt;E207,"Превышение",E207-SUM(F207:N207)),"-")</f>
        <v>0</v>
      </c>
    </row>
    <row r="208" ht="30" customHeight="1">
      <c r="B208">
        <v>160</v>
      </c>
      <c r="C208" t="str">
        <v>Выключатель автоматический двухполюсный 50А С ВА47-29 4.5кА (MVA20-2-050-C)</v>
      </c>
      <c r="D208" t="str">
        <v>шт</v>
      </c>
      <c r="E208">
        <v>9</v>
      </c>
      <c r="Q208">
        <f>IFERROR(IF(SUM(F208:N208)&gt;E208,"Превышение",E208-SUM(F208:N208)),"-")</f>
        <v>9</v>
      </c>
    </row>
    <row r="209" ht="30" customHeight="1">
      <c r="B209">
        <v>161</v>
      </c>
      <c r="C209" t="str">
        <v>Сжим ответвительный У-859 м50-70/о4-35 (У-859МУ3)</v>
      </c>
      <c r="D209" t="str">
        <v>шт</v>
      </c>
      <c r="E209">
        <v>15</v>
      </c>
      <c r="Q209">
        <f>IFERROR(IF(SUM(F209:N209)&gt;E209,"Превышение",E209-SUM(F209:N209)),"-")</f>
        <v>15</v>
      </c>
    </row>
    <row r="210">
      <c r="B210">
        <v>162</v>
      </c>
      <c r="C210" t="str">
        <v>Расключение щита этажного ЩЭ</v>
      </c>
      <c r="D210" t="str">
        <v>шт</v>
      </c>
      <c r="E210">
        <v>3</v>
      </c>
      <c r="Q210">
        <f>IFERROR(IF(SUM(F210:N210)&gt;E210,"Превышение",E210-SUM(F210:N210)),"-")</f>
        <v>3</v>
      </c>
    </row>
    <row r="211">
      <c r="B211">
        <v>0</v>
      </c>
      <c r="C211" t="str">
        <v>Щит этажный на 4 квартиры состоит (на 8 ЩЭ):</v>
      </c>
      <c r="D211">
        <v>0</v>
      </c>
      <c r="E211">
        <v>0</v>
      </c>
      <c r="Q211">
        <f>IFERROR(IF(SUM(F211:N211)&gt;E211,"Превышение",E211-SUM(F211:N211)),"-")</f>
        <v>0</v>
      </c>
    </row>
    <row r="212" ht="30" customHeight="1">
      <c r="B212">
        <v>163</v>
      </c>
      <c r="C212" t="str">
        <v>Выключатель автоматический двухполюсный 50А С ВА47-29 4.5кА (MVA20-2-050-C)</v>
      </c>
      <c r="D212" t="str">
        <v>шт</v>
      </c>
      <c r="E212">
        <v>32</v>
      </c>
      <c r="Q212">
        <f>IFERROR(IF(SUM(F212:N212)&gt;E212,"Превышение",E212-SUM(F212:N212)),"-")</f>
        <v>32</v>
      </c>
    </row>
    <row r="213" ht="30" customHeight="1">
      <c r="B213">
        <v>164</v>
      </c>
      <c r="C213" t="str">
        <v>Сжим ответвительный У-859 м50-70/о4-35 (У-859МУ3)</v>
      </c>
      <c r="D213" t="str">
        <v>шт</v>
      </c>
      <c r="E213">
        <v>40</v>
      </c>
      <c r="Q213">
        <f>IFERROR(IF(SUM(F213:N213)&gt;E213,"Превышение",E213-SUM(F213:N213)),"-")</f>
        <v>40</v>
      </c>
    </row>
    <row r="214" ht="30" customHeight="1">
      <c r="B214">
        <v>165</v>
      </c>
      <c r="C214" t="str">
        <v>Розетка на DIN-рейку с заземлением контактов РАр 10-3-ОП</v>
      </c>
      <c r="D214" t="str">
        <v>шт</v>
      </c>
      <c r="E214">
        <v>4</v>
      </c>
      <c r="Q214">
        <f>IFERROR(IF(SUM(F214:N214)&gt;E214,"Превышение",E214-SUM(F214:N214)),"-")</f>
        <v>4</v>
      </c>
    </row>
    <row r="215">
      <c r="B215">
        <v>166</v>
      </c>
      <c r="C215" t="str">
        <v>Расключение щита этажного ЩЭ</v>
      </c>
      <c r="D215" t="str">
        <v>шт</v>
      </c>
      <c r="E215">
        <v>8</v>
      </c>
      <c r="Q215">
        <f>IFERROR(IF(SUM(F215:N215)&gt;E215,"Превышение",E215-SUM(F215:N215)),"-")</f>
        <v>8</v>
      </c>
    </row>
    <row r="216">
      <c r="B216">
        <v>0</v>
      </c>
      <c r="C216" t="str">
        <v>2.Светотехническая продукция</v>
      </c>
      <c r="D216">
        <v>0</v>
      </c>
      <c r="E216">
        <v>0</v>
      </c>
      <c r="Q216">
        <f>IFERROR(IF(SUM(F216:N216)&gt;E216,"Превышение",E216-SUM(F216:N216)),"-")</f>
        <v>0</v>
      </c>
    </row>
    <row r="217">
      <c r="B217">
        <v>167</v>
      </c>
      <c r="C217" t="str">
        <v>Патрон подвесной Е27 пластик белый</v>
      </c>
      <c r="D217" t="str">
        <v>шт</v>
      </c>
      <c r="E217">
        <v>231</v>
      </c>
      <c r="Q217">
        <f>IFERROR(IF(SUM(F217:N217)&gt;E217,"Превышение",E217-SUM(F217:N217)),"-")</f>
        <v>231</v>
      </c>
    </row>
    <row r="218">
      <c r="B218">
        <v>168</v>
      </c>
      <c r="C218" t="str">
        <v>Подключение подвесного патрона</v>
      </c>
      <c r="D218" t="str">
        <v>шт</v>
      </c>
      <c r="E218">
        <v>231</v>
      </c>
      <c r="Q218">
        <f>IFERROR(IF(SUM(F218:N218)&gt;E218,"Превышение",E218-SUM(F218:N218)),"-")</f>
        <v>231</v>
      </c>
    </row>
    <row r="219">
      <c r="B219">
        <v>169</v>
      </c>
      <c r="C219" t="str">
        <v>Лампа светодиодная LED 11вт E27 белый ECO</v>
      </c>
      <c r="D219" t="str">
        <v>шт</v>
      </c>
      <c r="E219">
        <v>231</v>
      </c>
      <c r="Q219">
        <f>IFERROR(IF(SUM(F219:N219)&gt;E219,"Превышение",E219-SUM(F219:N219)),"-")</f>
        <v>231</v>
      </c>
    </row>
    <row r="220" ht="45" customHeight="1">
      <c r="B220">
        <v>170</v>
      </c>
      <c r="C220" t="str">
        <v>358882 STREET NT22 396 черный Светильник ландшафтный светодиодный IP54 LED 4000К 18W 220V OPAL пластиковый корпус</v>
      </c>
      <c r="D220" t="str">
        <v>шт</v>
      </c>
      <c r="E220">
        <v>6</v>
      </c>
      <c r="Q220">
        <f>IFERROR(IF(SUM(F220:N220)&gt;E220,"Превышение",E220-SUM(F220:N220)),"-")</f>
        <v>6</v>
      </c>
    </row>
    <row r="221">
      <c r="B221">
        <v>171</v>
      </c>
      <c r="C221" t="str">
        <v>Монтаж и подключение накладного светильника</v>
      </c>
      <c r="D221" t="str">
        <v>шт</v>
      </c>
      <c r="E221">
        <v>6</v>
      </c>
      <c r="Q221">
        <f>IFERROR(IF(SUM(F221:N221)&gt;E221,"Превышение",E221-SUM(F221:N221)),"-")</f>
        <v>6</v>
      </c>
    </row>
    <row r="222">
      <c r="B222">
        <v>172</v>
      </c>
      <c r="C222" t="str">
        <v>БРА Kink light мелисса 08438-2, 19(21)</v>
      </c>
      <c r="D222" t="str">
        <v>шт</v>
      </c>
      <c r="E222">
        <v>4</v>
      </c>
      <c r="Q222">
        <f>IFERROR(IF(SUM(F222:N222)&gt;E222,"Превышение",E222-SUM(F222:N222)),"-")</f>
        <v>4</v>
      </c>
    </row>
    <row r="223">
      <c r="B223">
        <v>173</v>
      </c>
      <c r="C223" t="str">
        <v>Бра настенная</v>
      </c>
      <c r="D223" t="str">
        <v>шт</v>
      </c>
      <c r="E223">
        <v>4</v>
      </c>
      <c r="Q223">
        <f>IFERROR(IF(SUM(F223:N223)&gt;E223,"Превышение",E223-SUM(F223:N223)),"-")</f>
        <v>4</v>
      </c>
    </row>
    <row r="224" ht="30" customHeight="1">
      <c r="B224">
        <v>174</v>
      </c>
      <c r="C224" t="str">
        <v>Светильник светодиодный SPO-950-3-40K-018 18Вт 4000К 1890Лм IP40 595х180х40 матовый</v>
      </c>
      <c r="D224" t="str">
        <v>шт</v>
      </c>
      <c r="E224">
        <v>100</v>
      </c>
      <c r="Q224">
        <f>IFERROR(IF(SUM(F224:N224)&gt;E224,"Превышение",E224-SUM(F224:N224)),"-")</f>
        <v>100</v>
      </c>
    </row>
    <row r="225">
      <c r="B225">
        <v>175</v>
      </c>
      <c r="C225" t="str">
        <v>Монтаж и подключение светильника в армстронг</v>
      </c>
      <c r="D225" t="str">
        <v>шт</v>
      </c>
      <c r="E225">
        <v>100</v>
      </c>
      <c r="Q225">
        <f>IFERROR(IF(SUM(F225:N225)&gt;E225,"Превышение",E225-SUM(F225:N225)),"-")</f>
        <v>100</v>
      </c>
    </row>
    <row r="226" ht="30" customHeight="1">
      <c r="B226">
        <v>176</v>
      </c>
      <c r="C226" t="str">
        <v>Датчик движения ИК встраиваемый 1200w 360 гр. 6м IP20 белый (SEN86 бел.)</v>
      </c>
      <c r="D226" t="str">
        <v>шт</v>
      </c>
      <c r="E226">
        <v>28</v>
      </c>
      <c r="Q226">
        <f>IFERROR(IF(SUM(F226:N226)&gt;E226,"Превышение",E226-SUM(F226:N226)),"-")</f>
        <v>28</v>
      </c>
    </row>
    <row r="227">
      <c r="B227">
        <v>177</v>
      </c>
      <c r="C227" t="str">
        <v xml:space="preserve">Монтаж и подключение датчика движения </v>
      </c>
      <c r="D227" t="str">
        <v>шт</v>
      </c>
      <c r="E227">
        <v>28</v>
      </c>
      <c r="Q227">
        <f>IFERROR(IF(SUM(F227:N227)&gt;E227,"Превышение",E227-SUM(F227:N227)),"-")</f>
        <v>28</v>
      </c>
    </row>
    <row r="228" ht="30" customHeight="1">
      <c r="B228">
        <v>178</v>
      </c>
      <c r="C228" t="str">
        <v>Коробка распределительная 85х85х40мм для наружного монтажа IP55</v>
      </c>
      <c r="D228" t="str">
        <v>шт</v>
      </c>
      <c r="E228">
        <v>128</v>
      </c>
      <c r="Q228">
        <f>IFERROR(IF(SUM(F228:N228)&gt;E228,"Превышение",E228-SUM(F228:N228)),"-")</f>
        <v>128</v>
      </c>
    </row>
    <row r="229" ht="30" customHeight="1">
      <c r="B229">
        <v>179</v>
      </c>
      <c r="C229" t="str">
        <v>Монтаж и подключение распределительных коробок</v>
      </c>
      <c r="D229" t="str">
        <v>шт</v>
      </c>
      <c r="E229">
        <v>128</v>
      </c>
      <c r="Q229">
        <f>IFERROR(IF(SUM(F229:N229)&gt;E229,"Превышение",E229-SUM(F229:N229)),"-")</f>
        <v>128</v>
      </c>
    </row>
    <row r="230">
      <c r="B230">
        <v>0</v>
      </c>
      <c r="C230" t="str">
        <v>Декоративная подсветка картины</v>
      </c>
      <c r="D230">
        <v>0</v>
      </c>
      <c r="E230">
        <v>0</v>
      </c>
      <c r="Q230">
        <f>IFERROR(IF(SUM(F230:N230)&gt;E230,"Превышение",E230-SUM(F230:N230)),"-")</f>
        <v>0</v>
      </c>
    </row>
    <row r="231" ht="30" customHeight="1">
      <c r="B231">
        <v>180</v>
      </c>
      <c r="C231" t="str">
        <v>Профиль SL-SLIM-H13M-F25-3000 ANOD ( Алюминий)</v>
      </c>
      <c r="D231" t="str">
        <v>м</v>
      </c>
      <c r="E231">
        <v>12</v>
      </c>
      <c r="Q231">
        <f>IFERROR(IF(SUM(F231:N231)&gt;E231,"Превышение",E231-SUM(F231:N231)),"-")</f>
        <v>12</v>
      </c>
    </row>
    <row r="232">
      <c r="B232">
        <v>181</v>
      </c>
      <c r="C232" t="str">
        <v>Монтаж профиля</v>
      </c>
      <c r="D232" t="str">
        <v>м</v>
      </c>
      <c r="E232">
        <v>12</v>
      </c>
      <c r="Q232">
        <f>IFERROR(IF(SUM(F232:N232)&gt;E232,"Превышение",E232-SUM(F232:N232)),"-")</f>
        <v>12</v>
      </c>
    </row>
    <row r="233" ht="30" customHeight="1">
      <c r="B233">
        <v>182</v>
      </c>
      <c r="C233" t="str">
        <v>Лента светодиодная 9,6 Вт/м 12В IP20 4000K 120LED/м RT/RTW-A120-8-11mm SMD 2835 5 м</v>
      </c>
      <c r="D233" t="str">
        <v>шт</v>
      </c>
      <c r="E233">
        <v>4</v>
      </c>
      <c r="Q233">
        <f>IFERROR(IF(SUM(F233:N233)&gt;E233,"Превышение",E233-SUM(F233:N233)),"-")</f>
        <v>4</v>
      </c>
    </row>
    <row r="234">
      <c r="B234">
        <v>183</v>
      </c>
      <c r="C234" t="str">
        <v>Монтаж и подключение ленты</v>
      </c>
      <c r="D234" t="str">
        <v>м</v>
      </c>
      <c r="E234">
        <v>12</v>
      </c>
      <c r="Q234">
        <f>IFERROR(IF(SUM(F234:N234)&gt;E234,"Превышение",E234-SUM(F234:N234)),"-")</f>
        <v>12</v>
      </c>
    </row>
    <row r="235" ht="30" customHeight="1">
      <c r="B235">
        <v>184</v>
      </c>
      <c r="C235" t="str">
        <v>Блок питания ARS-150-12 (12V, 12.5A, 150W) (ARL, IP20 Сетка, 2 года)</v>
      </c>
      <c r="D235" t="str">
        <v>шт</v>
      </c>
      <c r="E235">
        <v>2</v>
      </c>
      <c r="Q235">
        <f>IFERROR(IF(SUM(F235:N235)&gt;E235,"Превышение",E235-SUM(F235:N235)),"-")</f>
        <v>2</v>
      </c>
    </row>
    <row r="236">
      <c r="B236">
        <v>185</v>
      </c>
      <c r="C236" t="str">
        <v>Монтаж и подключение блоков питания</v>
      </c>
      <c r="D236" t="str">
        <v>шт</v>
      </c>
      <c r="E236">
        <v>2</v>
      </c>
      <c r="Q236">
        <f>IFERROR(IF(SUM(F236:N236)&gt;E236,"Превышение",E236-SUM(F236:N236)),"-")</f>
        <v>2</v>
      </c>
    </row>
    <row r="237">
      <c r="B237">
        <v>0</v>
      </c>
      <c r="C237" t="str">
        <v>Декоративная подсветка зеркала</v>
      </c>
      <c r="D237">
        <v>0</v>
      </c>
      <c r="E237">
        <v>0</v>
      </c>
      <c r="Q237">
        <f>IFERROR(IF(SUM(F237:N237)&gt;E237,"Превышение",E237-SUM(F237:N237)),"-")</f>
        <v>0</v>
      </c>
    </row>
    <row r="238" ht="30" customHeight="1">
      <c r="B238">
        <v>186</v>
      </c>
      <c r="C238" t="str">
        <v>Профиль SL-SLIM-H13M-F25-3000 ANOD ( Алюминий)</v>
      </c>
      <c r="D238" t="str">
        <v>м</v>
      </c>
      <c r="E238">
        <v>12</v>
      </c>
      <c r="Q238">
        <f>IFERROR(IF(SUM(F238:N238)&gt;E238,"Превышение",E238-SUM(F238:N238)),"-")</f>
        <v>12</v>
      </c>
    </row>
    <row r="239">
      <c r="B239">
        <v>187</v>
      </c>
      <c r="C239" t="str">
        <v>Монтаж профиля</v>
      </c>
      <c r="D239" t="str">
        <v>м</v>
      </c>
      <c r="E239">
        <v>12</v>
      </c>
      <c r="Q239">
        <f>IFERROR(IF(SUM(F239:N239)&gt;E239,"Превышение",E239-SUM(F239:N239)),"-")</f>
        <v>12</v>
      </c>
    </row>
    <row r="240" ht="30" customHeight="1">
      <c r="B240">
        <v>188</v>
      </c>
      <c r="C240" t="str">
        <v>Лента светодиодная 9,6 Вт/м 12В IP20 4000K 120LED/м RT/RTW-A120-8-11mm SMD 2835 5 м</v>
      </c>
      <c r="D240" t="str">
        <v>шт</v>
      </c>
      <c r="E240">
        <v>4</v>
      </c>
      <c r="Q240">
        <f>IFERROR(IF(SUM(F240:N240)&gt;E240,"Превышение",E240-SUM(F240:N240)),"-")</f>
        <v>4</v>
      </c>
    </row>
    <row r="241">
      <c r="B241">
        <v>189</v>
      </c>
      <c r="C241" t="str">
        <v>Монтаж и подключение ленты</v>
      </c>
      <c r="D241" t="str">
        <v>м</v>
      </c>
      <c r="E241">
        <v>12</v>
      </c>
      <c r="Q241">
        <f>IFERROR(IF(SUM(F241:N241)&gt;E241,"Превышение",E241-SUM(F241:N241)),"-")</f>
        <v>12</v>
      </c>
    </row>
    <row r="242" ht="30" customHeight="1">
      <c r="B242">
        <v>190</v>
      </c>
      <c r="C242" t="str">
        <v>Блок питания ARS-150-12 (12V, 12.5A, 150W) (ARL, IP20 Сетка, 2 года)</v>
      </c>
      <c r="D242" t="str">
        <v>шт</v>
      </c>
      <c r="E242">
        <v>2</v>
      </c>
      <c r="Q242">
        <f>IFERROR(IF(SUM(F242:N242)&gt;E242,"Превышение",E242-SUM(F242:N242)),"-")</f>
        <v>2</v>
      </c>
    </row>
    <row r="243">
      <c r="B243">
        <v>191</v>
      </c>
      <c r="C243" t="str">
        <v>Монтаж и подключение блоков питания</v>
      </c>
      <c r="D243" t="str">
        <v>шт</v>
      </c>
      <c r="E243">
        <v>2</v>
      </c>
      <c r="Q243">
        <f>IFERROR(IF(SUM(F243:N243)&gt;E243,"Превышение",E243-SUM(F243:N243)),"-")</f>
        <v>2</v>
      </c>
    </row>
    <row r="244">
      <c r="B244">
        <v>0</v>
      </c>
      <c r="C244" t="str">
        <v>3.Кабельные изделия</v>
      </c>
      <c r="D244">
        <v>0</v>
      </c>
      <c r="E244">
        <v>0</v>
      </c>
      <c r="Q244">
        <f>IFERROR(IF(SUM(F244:N244)&gt;E244,"Превышение",E244-SUM(F244:N244)),"-")</f>
        <v>0</v>
      </c>
    </row>
    <row r="245" ht="30" customHeight="1">
      <c r="B245">
        <v>192</v>
      </c>
      <c r="C245" t="str">
        <v>Кабель силовой ВВГ-Пнг(А) 3x1,5 ок(N, PE)-0.66 (100м)</v>
      </c>
      <c r="D245" t="str">
        <v>м</v>
      </c>
      <c r="E245">
        <v>2097</v>
      </c>
      <c r="F245">
        <v>1573</v>
      </c>
      <c r="G245">
        <v>524</v>
      </c>
      <c r="Q245">
        <f>IFERROR(IF(SUM(F245:N245)&gt;E245,"Превышение",E245-SUM(F245:N245)),"-")</f>
        <v>0</v>
      </c>
    </row>
    <row r="246" ht="30" customHeight="1">
      <c r="B246">
        <v>193</v>
      </c>
      <c r="C246" t="str">
        <v>Кабель силовой ВВГ-Пнг(А)-LS 3x2,5 ок(N, PE)-0.66 (100м)</v>
      </c>
      <c r="D246" t="str">
        <v>м</v>
      </c>
      <c r="E246">
        <v>3041</v>
      </c>
      <c r="F246">
        <v>2281</v>
      </c>
      <c r="G246">
        <v>760</v>
      </c>
      <c r="Q246">
        <f>IFERROR(IF(SUM(F246:N246)&gt;E246,"Превышение",E246-SUM(F246:N246)),"-")</f>
        <v>0</v>
      </c>
    </row>
    <row r="247" ht="30" customHeight="1">
      <c r="B247">
        <v>194</v>
      </c>
      <c r="C247" t="str">
        <v>Монтаж кабеля по кирпичной кладке и затягивание в трубы до 30мм2</v>
      </c>
      <c r="D247" t="str">
        <v>м</v>
      </c>
      <c r="E247">
        <v>5138</v>
      </c>
      <c r="F247">
        <v>3854</v>
      </c>
      <c r="G247">
        <v>1284</v>
      </c>
      <c r="Q247">
        <f>IFERROR(IF(SUM(F247:N247)&gt;E247,"Превышение",E247-SUM(F247:N247)),"-")</f>
        <v>0</v>
      </c>
    </row>
    <row r="248">
      <c r="B248">
        <v>195</v>
      </c>
      <c r="C248" t="str">
        <v xml:space="preserve">Провод ПуВ нг(А)LS 1х6.0 </v>
      </c>
      <c r="D248" t="str">
        <v>м</v>
      </c>
      <c r="E248">
        <v>1380</v>
      </c>
      <c r="F248">
        <v>1035</v>
      </c>
      <c r="G248">
        <v>345</v>
      </c>
      <c r="Q248">
        <f>IFERROR(IF(SUM(F248:N248)&gt;E248,"Превышение",E248-SUM(F248:N248)),"-")</f>
        <v>0</v>
      </c>
    </row>
    <row r="249">
      <c r="B249">
        <v>196</v>
      </c>
      <c r="C249" t="str">
        <v>Кабель силовой ВВГнг(А)-LS 1х4 ок-0,66</v>
      </c>
      <c r="D249" t="str">
        <v>м</v>
      </c>
      <c r="E249">
        <v>414</v>
      </c>
      <c r="F249">
        <v>311</v>
      </c>
      <c r="G249">
        <v>103</v>
      </c>
      <c r="Q249">
        <f>IFERROR(IF(SUM(F249:N249)&gt;E249,"Превышение",E249-SUM(F249:N249)),"-")</f>
        <v>0</v>
      </c>
    </row>
    <row r="250">
      <c r="B250">
        <v>197</v>
      </c>
      <c r="C250" t="str">
        <v>Провод силовой ПуВнг(А)-LS 10</v>
      </c>
      <c r="D250" t="str">
        <v>м</v>
      </c>
      <c r="E250">
        <v>972</v>
      </c>
      <c r="G250">
        <v>972</v>
      </c>
      <c r="Q250">
        <f>IFERROR(IF(SUM(F250:N250)&gt;E250,"Превышение",E250-SUM(F250:N250)),"-")</f>
        <v>0</v>
      </c>
    </row>
    <row r="251">
      <c r="B251">
        <v>198</v>
      </c>
      <c r="C251" t="str">
        <v>Кабель ВВГ -П нг(А)FRLS 3х1.5 0.66кВ (бухта)</v>
      </c>
      <c r="D251" t="str">
        <v>м</v>
      </c>
      <c r="E251">
        <v>174</v>
      </c>
      <c r="G251">
        <v>174</v>
      </c>
      <c r="Q251">
        <f>IFERROR(IF(SUM(F251:N251)&gt;E251,"Превышение",E251-SUM(F251:N251)),"-")</f>
        <v>0</v>
      </c>
    </row>
    <row r="252" ht="30" customHeight="1">
      <c r="B252">
        <v>199</v>
      </c>
      <c r="C252" t="str">
        <v>Монтаж кабеля по кирпичной кладке и затягивание в трубы до 30мм2</v>
      </c>
      <c r="D252" t="str">
        <v>м</v>
      </c>
      <c r="E252">
        <v>2940</v>
      </c>
      <c r="F252">
        <v>1794</v>
      </c>
      <c r="G252">
        <v>1146</v>
      </c>
      <c r="Q252">
        <f>IFERROR(IF(SUM(F252:N252)&gt;E252,"Превышение",E252-SUM(F252:N252)),"-")</f>
        <v>0</v>
      </c>
    </row>
    <row r="253">
      <c r="B253">
        <v>0</v>
      </c>
      <c r="C253" t="str">
        <v>4.Электрортехнические изделия</v>
      </c>
      <c r="D253">
        <v>0</v>
      </c>
      <c r="E253">
        <v>0</v>
      </c>
      <c r="Q253">
        <f>IFERROR(IF(SUM(F253:N253)&gt;E253,"Превышение",E253-SUM(F253:N253)),"-")</f>
        <v>0</v>
      </c>
    </row>
    <row r="254" ht="45" customHeight="1">
      <c r="B254">
        <v>200</v>
      </c>
      <c r="C254" t="str">
        <v>BRITE Розетка двойная с заземлением с защитными шторками и крышкой 16А в сборе IP44 РСбш12-3-44-БрБ белый</v>
      </c>
      <c r="D254" t="str">
        <v>шт</v>
      </c>
      <c r="E254">
        <v>42</v>
      </c>
      <c r="Q254">
        <f>IFERROR(IF(SUM(F254:N254)&gt;E254,"Превышение",E254-SUM(F254:N254)),"-")</f>
        <v>42</v>
      </c>
    </row>
    <row r="255" ht="30" customHeight="1">
      <c r="B255">
        <v>201</v>
      </c>
      <c r="C255" t="str">
        <v>Розетка ATLASDESIGN двойная с заземлением со шторками 16А в сборе белый</v>
      </c>
      <c r="D255" t="str">
        <v>шт</v>
      </c>
      <c r="E255">
        <v>400</v>
      </c>
      <c r="Q255">
        <f>IFERROR(IF(SUM(F255:N255)&gt;E255,"Превышение",E255-SUM(F255:N255)),"-")</f>
        <v>400</v>
      </c>
    </row>
    <row r="256" ht="30" customHeight="1">
      <c r="B256">
        <v>202</v>
      </c>
      <c r="C256" t="str">
        <v>Монтаж и подключение розеток скрытой установки</v>
      </c>
      <c r="D256" t="str">
        <v>шт</v>
      </c>
      <c r="E256">
        <v>442</v>
      </c>
      <c r="Q256">
        <f>IFERROR(IF(SUM(F256:N256)&gt;E256,"Превышение",E256-SUM(F256:N256)),"-")</f>
        <v>442</v>
      </c>
    </row>
    <row r="257" ht="30" customHeight="1">
      <c r="B257">
        <v>203</v>
      </c>
      <c r="C257" t="str">
        <v>ЭТЮД Розетка наружная с заземлением со шторками белая (на роутер)</v>
      </c>
      <c r="D257" t="str">
        <v>шт</v>
      </c>
      <c r="E257">
        <v>42</v>
      </c>
      <c r="Q257">
        <f>IFERROR(IF(SUM(F257:N257)&gt;E257,"Превышение",E257-SUM(F257:N257)),"-")</f>
        <v>42</v>
      </c>
    </row>
    <row r="258" ht="30" customHeight="1">
      <c r="B258">
        <v>204</v>
      </c>
      <c r="C258" t="str">
        <v>Монтаж и подключение розеток и выключателей открытой установки</v>
      </c>
      <c r="D258" t="str">
        <v>шт</v>
      </c>
      <c r="E258">
        <v>42</v>
      </c>
      <c r="Q258">
        <f>IFERROR(IF(SUM(F258:N258)&gt;E258,"Превышение",E258-SUM(F258:N258)),"-")</f>
        <v>42</v>
      </c>
    </row>
    <row r="259" ht="30" customHeight="1">
      <c r="B259">
        <v>205</v>
      </c>
      <c r="C259" t="str">
        <v>Разъем РШ-ВШ 32А 250В 2P+PE(ОУ) пластиковый белый Simple</v>
      </c>
      <c r="D259" t="str">
        <v>шт</v>
      </c>
      <c r="E259">
        <v>42</v>
      </c>
      <c r="Q259">
        <f>IFERROR(IF(SUM(F259:N259)&gt;E259,"Превышение",E259-SUM(F259:N259)),"-")</f>
        <v>42</v>
      </c>
    </row>
    <row r="260" ht="30" customHeight="1">
      <c r="B260">
        <v>206</v>
      </c>
      <c r="C260" t="str">
        <v>Монтаж и подключение силовой розетки на электроплиту</v>
      </c>
      <c r="D260" t="str">
        <v>шт</v>
      </c>
      <c r="E260">
        <v>42</v>
      </c>
      <c r="Q260">
        <f>IFERROR(IF(SUM(F260:N260)&gt;E260,"Превышение",E260-SUM(F260:N260)),"-")</f>
        <v>42</v>
      </c>
    </row>
    <row r="261" ht="30" customHeight="1">
      <c r="B261">
        <v>207</v>
      </c>
      <c r="C261" t="str">
        <v>Гермес PLUS Розетка с заземлением наружная с крышкой IP54</v>
      </c>
      <c r="D261" t="str">
        <v>шт</v>
      </c>
      <c r="E261">
        <v>4</v>
      </c>
      <c r="Q261">
        <f>IFERROR(IF(SUM(F261:N261)&gt;E261,"Превышение",E261-SUM(F261:N261)),"-")</f>
        <v>4</v>
      </c>
    </row>
    <row r="262" ht="30" customHeight="1">
      <c r="B262">
        <v>208</v>
      </c>
      <c r="C262" t="str">
        <v>Монтаж и подключение розеток и выключателей открытой установки</v>
      </c>
      <c r="D262" t="str">
        <v>шт</v>
      </c>
      <c r="E262">
        <v>4</v>
      </c>
      <c r="Q262">
        <f>IFERROR(IF(SUM(F262:N262)&gt;E262,"Превышение",E262-SUM(F262:N262)),"-")</f>
        <v>4</v>
      </c>
    </row>
    <row r="263" ht="30" customHeight="1">
      <c r="B263">
        <v>209</v>
      </c>
      <c r="C263" t="str">
        <v>Выключатель одноклавишный ATLASDESIGN схема 1 10АХ механизм белый</v>
      </c>
      <c r="D263" t="str">
        <v>шт</v>
      </c>
      <c r="E263">
        <v>117</v>
      </c>
      <c r="Q263">
        <f>IFERROR(IF(SUM(F263:N263)&gt;E263,"Превышение",E263-SUM(F263:N263)),"-")</f>
        <v>117</v>
      </c>
    </row>
    <row r="264" ht="30" customHeight="1">
      <c r="B264">
        <v>210</v>
      </c>
      <c r="C264" t="str">
        <v>Выключатель двухклавишный ATLASDESIGN схема 5 10АХ механизм белый</v>
      </c>
      <c r="D264" t="str">
        <v>шт</v>
      </c>
      <c r="E264">
        <v>78</v>
      </c>
      <c r="Q264">
        <f>IFERROR(IF(SUM(F264:N264)&gt;E264,"Превышение",E264-SUM(F264:N264)),"-")</f>
        <v>78</v>
      </c>
    </row>
    <row r="265" ht="30" customHeight="1">
      <c r="B265">
        <v>211</v>
      </c>
      <c r="C265" t="str">
        <v>Выключатель трехклавишный ATLASDESIGN схема 1+1+1 10АХ механизм белый</v>
      </c>
      <c r="D265" t="str">
        <v>шт</v>
      </c>
      <c r="E265">
        <v>18</v>
      </c>
      <c r="Q265">
        <f>IFERROR(IF(SUM(F265:N265)&gt;E265,"Превышение",E265-SUM(F265:N265)),"-")</f>
        <v>18</v>
      </c>
    </row>
    <row r="266">
      <c r="B266">
        <v>212</v>
      </c>
      <c r="C266" t="str">
        <v>Рамка однопостовая ATLASDESIGN белый</v>
      </c>
      <c r="D266" t="str">
        <v>шт</v>
      </c>
      <c r="E266">
        <v>213</v>
      </c>
      <c r="Q266">
        <f>IFERROR(IF(SUM(F266:N266)&gt;E266,"Превышение",E266-SUM(F266:N266)),"-")</f>
        <v>213</v>
      </c>
    </row>
    <row r="267" ht="30" customHeight="1">
      <c r="B267">
        <v>213</v>
      </c>
      <c r="C267" t="str">
        <v>Монтаж и подключение выключателей скрытой установки</v>
      </c>
      <c r="D267" t="str">
        <v>шт</v>
      </c>
      <c r="E267">
        <v>213</v>
      </c>
      <c r="Q267">
        <f>IFERROR(IF(SUM(F267:N267)&gt;E267,"Превышение",E267-SUM(F267:N267)),"-")</f>
        <v>213</v>
      </c>
    </row>
    <row r="268">
      <c r="B268">
        <v>214</v>
      </c>
      <c r="C268" t="str">
        <v>КРЗ-0,4</v>
      </c>
      <c r="D268" t="str">
        <v>шт</v>
      </c>
      <c r="E268">
        <v>42</v>
      </c>
      <c r="Q268">
        <f>IFERROR(IF(SUM(F268:N268)&gt;E268,"Превышение",E268-SUM(F268:N268)),"-")</f>
        <v>42</v>
      </c>
    </row>
    <row r="269">
      <c r="B269">
        <v>215</v>
      </c>
      <c r="C269" t="str">
        <v>Монтаж и подключение коробки заземления КРЗ</v>
      </c>
      <c r="D269" t="str">
        <v>шт</v>
      </c>
      <c r="E269">
        <v>42</v>
      </c>
      <c r="Q269">
        <f>IFERROR(IF(SUM(F269:N269)&gt;E269,"Превышение",E269-SUM(F269:N269)),"-")</f>
        <v>42</v>
      </c>
    </row>
    <row r="270" ht="45" customHeight="1">
      <c r="B270">
        <v>216</v>
      </c>
      <c r="C270" t="str">
        <v>Звонок Зуммер-1-04 (2ТК) двухтональный без кнопки пластик АБС проводной 220В (Зуммер-1-04 (2ТК))</v>
      </c>
      <c r="D270" t="str">
        <v>шт</v>
      </c>
      <c r="E270">
        <v>42</v>
      </c>
      <c r="Q270">
        <f>IFERROR(IF(SUM(F270:N270)&gt;E270,"Превышение",E270-SUM(F270:N270)),"-")</f>
        <v>42</v>
      </c>
    </row>
    <row r="271">
      <c r="B271">
        <v>217</v>
      </c>
      <c r="C271" t="str">
        <v>Беларусь Кнопка для звонков</v>
      </c>
      <c r="D271" t="str">
        <v>шт</v>
      </c>
      <c r="E271">
        <v>42</v>
      </c>
      <c r="Q271">
        <f>IFERROR(IF(SUM(F271:N271)&gt;E271,"Превышение",E271-SUM(F271:N271)),"-")</f>
        <v>42</v>
      </c>
    </row>
    <row r="272">
      <c r="B272">
        <v>218</v>
      </c>
      <c r="C272" t="str">
        <v>Монтаж и подключение звонка</v>
      </c>
      <c r="D272" t="str">
        <v>шт</v>
      </c>
      <c r="E272">
        <v>42</v>
      </c>
      <c r="Q272">
        <f>IFERROR(IF(SUM(F272:N272)&gt;E272,"Превышение",E272-SUM(F272:N272)),"-")</f>
        <v>42</v>
      </c>
    </row>
    <row r="273">
      <c r="B273">
        <v>219</v>
      </c>
      <c r="C273" t="str">
        <v>Монтаж и подключение кнопки звонка</v>
      </c>
      <c r="D273" t="str">
        <v>шт</v>
      </c>
      <c r="E273">
        <v>42</v>
      </c>
      <c r="Q273">
        <f>IFERROR(IF(SUM(F273:N273)&gt;E273,"Превышение",E273-SUM(F273:N273)),"-")</f>
        <v>42</v>
      </c>
    </row>
    <row r="274">
      <c r="B274">
        <v>0</v>
      </c>
      <c r="C274" t="str">
        <v>5.Электромонтажные изделия</v>
      </c>
      <c r="D274">
        <v>0</v>
      </c>
      <c r="E274">
        <v>0</v>
      </c>
      <c r="Q274">
        <f>IFERROR(IF(SUM(F274:N274)&gt;E274,"Превышение",E274-SUM(F274:N274)),"-")</f>
        <v>0</v>
      </c>
    </row>
    <row r="275">
      <c r="B275">
        <v>220</v>
      </c>
      <c r="C275" t="str">
        <v>Скрутка СИЗ-1 2.5-4.5мм желтая</v>
      </c>
      <c r="D275" t="str">
        <v>шт</v>
      </c>
      <c r="E275">
        <v>450</v>
      </c>
      <c r="F275">
        <v>350</v>
      </c>
      <c r="G275">
        <v>100</v>
      </c>
      <c r="Q275">
        <f>IFERROR(IF(SUM(F275:N275)&gt;E275,"Превышение",E275-SUM(F275:N275)),"-")</f>
        <v>0</v>
      </c>
    </row>
    <row r="276">
      <c r="B276">
        <v>221</v>
      </c>
      <c r="C276" t="str">
        <v>Скрутка СИЗ-1 4-11мм красная</v>
      </c>
      <c r="D276" t="str">
        <v>шт</v>
      </c>
      <c r="E276">
        <v>2500</v>
      </c>
      <c r="F276">
        <v>2000</v>
      </c>
      <c r="G276">
        <v>500</v>
      </c>
      <c r="Q276">
        <f>IFERROR(IF(SUM(F276:N276)&gt;E276,"Превышение",E276-SUM(F276:N276)),"-")</f>
        <v>0</v>
      </c>
    </row>
    <row r="277">
      <c r="B277">
        <v>222</v>
      </c>
      <c r="C277" t="str">
        <v>Бирка кабельная У-134 квадрат 55х55 мм</v>
      </c>
      <c r="D277" t="str">
        <v>шт</v>
      </c>
      <c r="E277">
        <v>42</v>
      </c>
      <c r="Q277">
        <f>IFERROR(IF(SUM(F277:N277)&gt;E277,"Превышение",E277-SUM(F277:N277)),"-")</f>
        <v>42</v>
      </c>
    </row>
    <row r="278">
      <c r="B278">
        <v>223</v>
      </c>
      <c r="C278" t="str">
        <v>Коробка установочная 68мм (С3М2)</v>
      </c>
      <c r="D278" t="str">
        <v>шт</v>
      </c>
      <c r="E278">
        <v>84</v>
      </c>
      <c r="Q278">
        <f>IFERROR(IF(SUM(F278:N278)&gt;E278,"Превышение",E278-SUM(F278:N278)),"-")</f>
        <v>84</v>
      </c>
    </row>
    <row r="279" ht="30" customHeight="1">
      <c r="B279">
        <v>224</v>
      </c>
      <c r="C279" t="str">
        <v>Высверливание отверстия в кирпиче и вмазывание установочной коробки</v>
      </c>
      <c r="D279" t="str">
        <v>шт</v>
      </c>
      <c r="E279">
        <v>84</v>
      </c>
      <c r="Q279">
        <f>IFERROR(IF(SUM(F279:N279)&gt;E279,"Превышение",E279-SUM(F279:N279)),"-")</f>
        <v>84</v>
      </c>
    </row>
    <row r="280">
      <c r="B280">
        <v>225</v>
      </c>
      <c r="C280" t="str">
        <v>Крышка КОН-1М-04</v>
      </c>
      <c r="D280" t="str">
        <v>шт</v>
      </c>
      <c r="E280">
        <v>454</v>
      </c>
      <c r="G280">
        <v>454</v>
      </c>
      <c r="Q280">
        <f>IFERROR(IF(SUM(F280:N280)&gt;E280,"Превышение",E280-SUM(F280:N280)),"-")</f>
        <v>0</v>
      </c>
    </row>
    <row r="281">
      <c r="B281">
        <v>226</v>
      </c>
      <c r="C281" t="str">
        <v>Монтаж крышки КОН-1М-04</v>
      </c>
      <c r="D281" t="str">
        <v>шт</v>
      </c>
      <c r="E281">
        <v>454</v>
      </c>
      <c r="G281">
        <v>454</v>
      </c>
      <c r="Q281">
        <f>IFERROR(IF(SUM(F281:N281)&gt;E281,"Превышение",E281-SUM(F281:N281)),"-")</f>
        <v>0</v>
      </c>
    </row>
    <row r="282">
      <c r="B282">
        <v>227</v>
      </c>
      <c r="C282" t="str">
        <v>Подрозетник Ф65мм</v>
      </c>
      <c r="D282" t="str">
        <v>шт</v>
      </c>
      <c r="E282">
        <v>42</v>
      </c>
      <c r="Q282">
        <f>IFERROR(IF(SUM(F282:N282)&gt;E282,"Превышение",E282-SUM(F282:N282)),"-")</f>
        <v>42</v>
      </c>
    </row>
    <row r="283">
      <c r="B283">
        <v>228</v>
      </c>
      <c r="C283" t="str">
        <v>Подрозетник Ф100мм</v>
      </c>
      <c r="D283" t="str">
        <v>шт</v>
      </c>
      <c r="E283">
        <v>42</v>
      </c>
      <c r="Q283">
        <f>IFERROR(IF(SUM(F283:N283)&gt;E283,"Превышение",E283-SUM(F283:N283)),"-")</f>
        <v>42</v>
      </c>
    </row>
    <row r="284">
      <c r="B284">
        <v>229</v>
      </c>
      <c r="C284" t="str">
        <v>Монтаж подрозетника</v>
      </c>
      <c r="D284" t="str">
        <v>шт</v>
      </c>
      <c r="E284">
        <v>84</v>
      </c>
      <c r="Q284">
        <f>IFERROR(IF(SUM(F284:N284)&gt;E284,"Превышение",E284-SUM(F284:N284)),"-")</f>
        <v>84</v>
      </c>
    </row>
    <row r="285">
      <c r="B285">
        <v>0</v>
      </c>
      <c r="C285" t="str">
        <v>6. Материалы</v>
      </c>
      <c r="D285">
        <v>0</v>
      </c>
      <c r="E285">
        <v>0</v>
      </c>
      <c r="Q285">
        <f>IFERROR(IF(SUM(F285:N285)&gt;E285,"Превышение",E285-SUM(F285:N285)),"-")</f>
        <v>0</v>
      </c>
    </row>
    <row r="286" ht="30" customHeight="1">
      <c r="B286">
        <v>230</v>
      </c>
      <c r="C286" t="str">
        <v>Пена монтажная Roof Complect огнеупорная (890гр)</v>
      </c>
      <c r="D286" t="str">
        <v>шт</v>
      </c>
      <c r="E286">
        <v>16</v>
      </c>
      <c r="Q286">
        <f>IFERROR(IF(SUM(F286:N286)&gt;E286,"Превышение",E286-SUM(F286:N286)),"-")</f>
        <v>16</v>
      </c>
    </row>
    <row r="287">
      <c r="B287">
        <v>231</v>
      </c>
      <c r="C287" t="str">
        <v>Герметик огнезащитный ведро 10кг</v>
      </c>
      <c r="D287" t="str">
        <v>шт</v>
      </c>
      <c r="E287">
        <v>2</v>
      </c>
      <c r="Q287">
        <f>IFERROR(IF(SUM(F287:N287)&gt;E287,"Превышение",E287-SUM(F287:N287)),"-")</f>
        <v>2</v>
      </c>
    </row>
    <row r="288">
      <c r="B288">
        <v>0</v>
      </c>
      <c r="C288" t="str">
        <v>Ось 1-3/Ж-К (4.БСУ2М секция №2)</v>
      </c>
      <c r="D288">
        <v>0</v>
      </c>
      <c r="E288">
        <v>0</v>
      </c>
      <c r="Q288">
        <f>IFERROR(IF(SUM(F288:N288)&gt;E288,"Превышение",E288-SUM(F288:N288)),"-")</f>
        <v>0</v>
      </c>
    </row>
    <row r="289">
      <c r="B289">
        <v>0</v>
      </c>
      <c r="C289" t="str">
        <v>1.Низковольтное оборудование</v>
      </c>
      <c r="D289">
        <v>0</v>
      </c>
      <c r="E289">
        <v>0</v>
      </c>
      <c r="Q289">
        <f>IFERROR(IF(SUM(F289:N289)&gt;E289,"Превышение",E289-SUM(F289:N289)),"-")</f>
        <v>0</v>
      </c>
    </row>
    <row r="290">
      <c r="B290">
        <v>232</v>
      </c>
      <c r="C290" t="str">
        <v>ЩК в комплекте</v>
      </c>
      <c r="D290" t="str">
        <v>шт</v>
      </c>
      <c r="E290">
        <v>20</v>
      </c>
      <c r="Q290">
        <f>IFERROR(IF(SUM(F290:N290)&gt;E290,"Превышение",E290-SUM(F290:N290)),"-")</f>
        <v>20</v>
      </c>
    </row>
    <row r="291" ht="30" customHeight="1">
      <c r="B291">
        <v>233</v>
      </c>
      <c r="C291" t="str">
        <v>Счетчик электронный, 230В, 5(80)А, 1/2 кл.точности СЕ207 R7 849.2.ОА.QUVLF SPds</v>
      </c>
      <c r="D291" t="str">
        <v>шт</v>
      </c>
      <c r="E291">
        <v>20</v>
      </c>
      <c r="Q291">
        <f>IFERROR(IF(SUM(F291:N291)&gt;E291,"Превышение",E291-SUM(F291:N291)),"-")</f>
        <v>20</v>
      </c>
    </row>
    <row r="292">
      <c r="B292">
        <v>234</v>
      </c>
      <c r="C292" t="str">
        <v>Монтаж и подключение ЩК</v>
      </c>
      <c r="D292" t="str">
        <v>шт</v>
      </c>
      <c r="E292">
        <v>20</v>
      </c>
      <c r="Q292">
        <f>IFERROR(IF(SUM(F292:N292)&gt;E292,"Превышение",E292-SUM(F292:N292)),"-")</f>
        <v>20</v>
      </c>
    </row>
    <row r="293">
      <c r="B293">
        <v>235</v>
      </c>
      <c r="C293" t="str">
        <v>Кабель-канал 60х40 ЭЛЕКОР белый (18м) IEK</v>
      </c>
      <c r="D293" t="str">
        <v>м</v>
      </c>
      <c r="E293">
        <v>20</v>
      </c>
      <c r="Q293">
        <f>IFERROR(IF(SUM(F293:N293)&gt;E293,"Превышение",E293-SUM(F293:N293)),"-")</f>
        <v>20</v>
      </c>
    </row>
    <row r="294">
      <c r="B294">
        <v>236</v>
      </c>
      <c r="C294" t="str">
        <v>Монтаж кабель-канала</v>
      </c>
      <c r="D294" t="str">
        <v>м</v>
      </c>
      <c r="E294">
        <v>20</v>
      </c>
      <c r="Q294">
        <f>IFERROR(IF(SUM(F294:N294)&gt;E294,"Превышение",E294-SUM(F294:N294)),"-")</f>
        <v>20</v>
      </c>
    </row>
    <row r="295">
      <c r="B295">
        <v>237</v>
      </c>
      <c r="C295" t="str">
        <v>Корпус щита этажного ЩЭ</v>
      </c>
      <c r="D295" t="str">
        <v>шт</v>
      </c>
      <c r="E295">
        <v>8</v>
      </c>
      <c r="H295">
        <v>8</v>
      </c>
      <c r="Q295">
        <f>IFERROR(IF(SUM(F295:N295)&gt;E295,"Превышение",E295-SUM(F295:N295)),"-")</f>
        <v>0</v>
      </c>
    </row>
    <row r="296">
      <c r="B296">
        <v>238</v>
      </c>
      <c r="C296" t="str">
        <v>Монтаж Корпуса щита этажного</v>
      </c>
      <c r="D296" t="str">
        <v>шт</v>
      </c>
      <c r="E296">
        <v>8</v>
      </c>
      <c r="H296">
        <v>8</v>
      </c>
      <c r="Q296">
        <f>IFERROR(IF(SUM(F296:N296)&gt;E296,"Превышение",E296-SUM(F296:N296)),"-")</f>
        <v>0</v>
      </c>
    </row>
    <row r="297">
      <c r="B297">
        <v>239</v>
      </c>
      <c r="C297" t="str">
        <v>Панель из листовой стали 330х980</v>
      </c>
      <c r="D297" t="str">
        <v>шт</v>
      </c>
      <c r="E297">
        <v>8</v>
      </c>
      <c r="H297">
        <v>8</v>
      </c>
      <c r="Q297">
        <f>IFERROR(IF(SUM(F297:N297)&gt;E297,"Превышение",E297-SUM(F297:N297)),"-")</f>
        <v>0</v>
      </c>
    </row>
    <row r="298">
      <c r="B298">
        <v>240</v>
      </c>
      <c r="C298" t="str">
        <v>Монтаж панели</v>
      </c>
      <c r="D298" t="str">
        <v>шт</v>
      </c>
      <c r="E298">
        <v>8</v>
      </c>
      <c r="H298">
        <v>8</v>
      </c>
      <c r="Q298">
        <f>IFERROR(IF(SUM(F298:N298)&gt;E298,"Превышение",E298-SUM(F298:N298)),"-")</f>
        <v>0</v>
      </c>
    </row>
    <row r="299">
      <c r="B299">
        <v>0</v>
      </c>
      <c r="C299" t="str">
        <v>Щит этажный на 1 квартиру состоит (на 4 ЩЭ):</v>
      </c>
      <c r="D299">
        <v>0</v>
      </c>
      <c r="E299">
        <v>0</v>
      </c>
      <c r="Q299">
        <f>IFERROR(IF(SUM(F299:N299)&gt;E299,"Превышение",E299-SUM(F299:N299)),"-")</f>
        <v>0</v>
      </c>
    </row>
    <row r="300" ht="30" customHeight="1">
      <c r="B300">
        <v>241</v>
      </c>
      <c r="C300" t="str">
        <v>Выключатель автоматический двухполюсный 50А С ВА47-29 4.5кА (MVA20-2-050-C)</v>
      </c>
      <c r="D300" t="str">
        <v>шт</v>
      </c>
      <c r="E300">
        <v>4</v>
      </c>
      <c r="Q300">
        <f>IFERROR(IF(SUM(F300:N300)&gt;E300,"Превышение",E300-SUM(F300:N300)),"-")</f>
        <v>4</v>
      </c>
    </row>
    <row r="301" ht="30" customHeight="1">
      <c r="B301">
        <v>242</v>
      </c>
      <c r="C301" t="str">
        <v>Сжим ответвительный У-859 м50-70/о4-35 (У-859МУ3)</v>
      </c>
      <c r="D301" t="str">
        <v>шт</v>
      </c>
      <c r="E301">
        <v>12</v>
      </c>
      <c r="Q301">
        <f>IFERROR(IF(SUM(F301:N301)&gt;E301,"Превышение",E301-SUM(F301:N301)),"-")</f>
        <v>12</v>
      </c>
    </row>
    <row r="302">
      <c r="B302">
        <v>243</v>
      </c>
      <c r="C302" t="str">
        <v>Расключение щита этажного ЩЭ</v>
      </c>
      <c r="D302" t="str">
        <v>шт</v>
      </c>
      <c r="E302">
        <v>4</v>
      </c>
      <c r="Q302">
        <f>IFERROR(IF(SUM(F302:N302)&gt;E302,"Превышение",E302-SUM(F302:N302)),"-")</f>
        <v>4</v>
      </c>
    </row>
    <row r="303">
      <c r="B303">
        <v>0</v>
      </c>
      <c r="C303" t="str">
        <v>Щит этажный на 4 квартиры состоит (на 4 ЩЭ):</v>
      </c>
      <c r="D303">
        <v>0</v>
      </c>
      <c r="E303">
        <v>0</v>
      </c>
      <c r="Q303">
        <f>IFERROR(IF(SUM(F303:N303)&gt;E303,"Превышение",E303-SUM(F303:N303)),"-")</f>
        <v>0</v>
      </c>
    </row>
    <row r="304" ht="30" customHeight="1">
      <c r="B304">
        <v>244</v>
      </c>
      <c r="C304" t="str">
        <v>Выключатель автоматический двухполюсный 50А С ВА47-29 4.5кА (MVA20-2-050-C)</v>
      </c>
      <c r="D304" t="str">
        <v>шт</v>
      </c>
      <c r="E304">
        <v>16</v>
      </c>
      <c r="Q304">
        <f>IFERROR(IF(SUM(F304:N304)&gt;E304,"Превышение",E304-SUM(F304:N304)),"-")</f>
        <v>16</v>
      </c>
    </row>
    <row r="305" ht="30" customHeight="1">
      <c r="B305">
        <v>245</v>
      </c>
      <c r="C305" t="str">
        <v>Сжим ответвительный У-859 м50-70/о4-35 (У-859МУ3)</v>
      </c>
      <c r="D305" t="str">
        <v>шт</v>
      </c>
      <c r="E305">
        <v>20</v>
      </c>
      <c r="Q305">
        <f>IFERROR(IF(SUM(F305:N305)&gt;E305,"Превышение",E305-SUM(F305:N305)),"-")</f>
        <v>20</v>
      </c>
    </row>
    <row r="306" ht="30" customHeight="1">
      <c r="B306">
        <v>246</v>
      </c>
      <c r="C306" t="str">
        <v>Розетка на DIN-рейку с заземлением контактов РАр 10-3-ОП</v>
      </c>
      <c r="D306" t="str">
        <v>шт</v>
      </c>
      <c r="E306">
        <v>4</v>
      </c>
      <c r="Q306">
        <f>IFERROR(IF(SUM(F306:N306)&gt;E306,"Превышение",E306-SUM(F306:N306)),"-")</f>
        <v>4</v>
      </c>
    </row>
    <row r="307">
      <c r="B307">
        <v>247</v>
      </c>
      <c r="C307" t="str">
        <v>Расключение щита этажного ЩЭ</v>
      </c>
      <c r="D307" t="str">
        <v>шт</v>
      </c>
      <c r="E307">
        <v>4</v>
      </c>
      <c r="Q307">
        <f>IFERROR(IF(SUM(F307:N307)&gt;E307,"Превышение",E307-SUM(F307:N307)),"-")</f>
        <v>4</v>
      </c>
    </row>
    <row r="308">
      <c r="B308">
        <v>0</v>
      </c>
      <c r="C308" t="str">
        <v>2.Светотехническая продукция</v>
      </c>
      <c r="D308">
        <v>0</v>
      </c>
      <c r="E308">
        <v>0</v>
      </c>
      <c r="Q308">
        <f>IFERROR(IF(SUM(F308:N308)&gt;E308,"Превышение",E308-SUM(F308:N308)),"-")</f>
        <v>0</v>
      </c>
    </row>
    <row r="309">
      <c r="B309">
        <v>248</v>
      </c>
      <c r="C309" t="str">
        <v>Патрон подвесной Е27 пластик белый</v>
      </c>
      <c r="D309" t="str">
        <v>шт</v>
      </c>
      <c r="E309">
        <v>84</v>
      </c>
      <c r="Q309">
        <f>IFERROR(IF(SUM(F309:N309)&gt;E309,"Превышение",E309-SUM(F309:N309)),"-")</f>
        <v>84</v>
      </c>
    </row>
    <row r="310">
      <c r="B310">
        <v>249</v>
      </c>
      <c r="C310" t="str">
        <v>Подключение подвесного патрона</v>
      </c>
      <c r="D310" t="str">
        <v>шт</v>
      </c>
      <c r="E310">
        <v>84</v>
      </c>
      <c r="Q310">
        <f>IFERROR(IF(SUM(F310:N310)&gt;E310,"Превышение",E310-SUM(F310:N310)),"-")</f>
        <v>84</v>
      </c>
    </row>
    <row r="311">
      <c r="B311">
        <v>250</v>
      </c>
      <c r="C311" t="str">
        <v>Лампа светодиодная LED 11вт E27 белый ECO</v>
      </c>
      <c r="D311" t="str">
        <v>шт</v>
      </c>
      <c r="E311">
        <v>84</v>
      </c>
      <c r="Q311">
        <f>IFERROR(IF(SUM(F311:N311)&gt;E311,"Превышение",E311-SUM(F311:N311)),"-")</f>
        <v>84</v>
      </c>
    </row>
    <row r="312" ht="45" customHeight="1">
      <c r="B312">
        <v>251</v>
      </c>
      <c r="C312" t="str">
        <v>358882 STREET NT22 396 черный Светильник ландшафтный светодиодный IP54 LED 4000К 18W 220V OPAL пластиковый корпус</v>
      </c>
      <c r="D312" t="str">
        <v>шт</v>
      </c>
      <c r="E312">
        <v>9</v>
      </c>
      <c r="Q312">
        <f>IFERROR(IF(SUM(F312:N312)&gt;E312,"Превышение",E312-SUM(F312:N312)),"-")</f>
        <v>9</v>
      </c>
    </row>
    <row r="313">
      <c r="B313">
        <v>252</v>
      </c>
      <c r="C313" t="str">
        <v>Монтаж и подключение накладного светильника</v>
      </c>
      <c r="D313" t="str">
        <v>шт</v>
      </c>
      <c r="E313">
        <v>9</v>
      </c>
      <c r="Q313">
        <f>IFERROR(IF(SUM(F313:N313)&gt;E313,"Превышение",E313-SUM(F313:N313)),"-")</f>
        <v>9</v>
      </c>
    </row>
    <row r="314">
      <c r="B314">
        <v>253</v>
      </c>
      <c r="C314" t="str">
        <v>БРА Kink light мелисса 08438-2, 19(21)</v>
      </c>
      <c r="D314" t="str">
        <v>шт</v>
      </c>
      <c r="E314">
        <v>2</v>
      </c>
      <c r="Q314">
        <f>IFERROR(IF(SUM(F314:N314)&gt;E314,"Превышение",E314-SUM(F314:N314)),"-")</f>
        <v>2</v>
      </c>
    </row>
    <row r="315">
      <c r="B315">
        <v>254</v>
      </c>
      <c r="C315" t="str">
        <v>Бра настенная</v>
      </c>
      <c r="D315" t="str">
        <v>шт</v>
      </c>
      <c r="E315">
        <v>2</v>
      </c>
      <c r="Q315">
        <f>IFERROR(IF(SUM(F315:N315)&gt;E315,"Превышение",E315-SUM(F315:N315)),"-")</f>
        <v>2</v>
      </c>
    </row>
    <row r="316" ht="30" customHeight="1">
      <c r="B316">
        <v>255</v>
      </c>
      <c r="C316" t="str">
        <v>Светильник светодиодный SPO-950-3-40K-018 18Вт 4000К 1890Лм IP40 595х180х40 матовый</v>
      </c>
      <c r="D316" t="str">
        <v>шт</v>
      </c>
      <c r="E316">
        <v>41</v>
      </c>
      <c r="Q316">
        <f>IFERROR(IF(SUM(F316:N316)&gt;E316,"Превышение",E316-SUM(F316:N316)),"-")</f>
        <v>41</v>
      </c>
    </row>
    <row r="317">
      <c r="B317">
        <v>256</v>
      </c>
      <c r="C317" t="str">
        <v>Монтаж и подключение светильника в армстронг</v>
      </c>
      <c r="D317" t="str">
        <v>шт</v>
      </c>
      <c r="E317">
        <v>41</v>
      </c>
      <c r="Q317">
        <f>IFERROR(IF(SUM(F317:N317)&gt;E317,"Превышение",E317-SUM(F317:N317)),"-")</f>
        <v>41</v>
      </c>
    </row>
    <row r="318" ht="30" customHeight="1">
      <c r="B318">
        <v>257</v>
      </c>
      <c r="C318" t="str">
        <v>Датчик движения ИК встраиваемый 1200w 360 гр. 6м IP20 белый (SEN86 бел.)</v>
      </c>
      <c r="D318" t="str">
        <v>шт</v>
      </c>
      <c r="E318">
        <v>18</v>
      </c>
      <c r="Q318">
        <f>IFERROR(IF(SUM(F318:N318)&gt;E318,"Превышение",E318-SUM(F318:N318)),"-")</f>
        <v>18</v>
      </c>
    </row>
    <row r="319">
      <c r="B319">
        <v>258</v>
      </c>
      <c r="C319" t="str">
        <v xml:space="preserve">Монтаж и подключение датчика движения </v>
      </c>
      <c r="D319" t="str">
        <v>шт</v>
      </c>
      <c r="E319">
        <v>18</v>
      </c>
      <c r="Q319">
        <f>IFERROR(IF(SUM(F319:N319)&gt;E319,"Превышение",E319-SUM(F319:N319)),"-")</f>
        <v>18</v>
      </c>
    </row>
    <row r="320" ht="30" customHeight="1">
      <c r="B320">
        <v>259</v>
      </c>
      <c r="C320" t="str">
        <v>Коробка распределительная 85х85х40мм для наружного монтажа IP55</v>
      </c>
      <c r="D320" t="str">
        <v>шт</v>
      </c>
      <c r="E320">
        <v>54</v>
      </c>
      <c r="Q320">
        <f>IFERROR(IF(SUM(F320:N320)&gt;E320,"Превышение",E320-SUM(F320:N320)),"-")</f>
        <v>54</v>
      </c>
    </row>
    <row r="321" ht="30" customHeight="1">
      <c r="B321">
        <v>260</v>
      </c>
      <c r="C321" t="str">
        <v>Монтаж и подключение распределительных коробок</v>
      </c>
      <c r="D321" t="str">
        <v>шт</v>
      </c>
      <c r="E321">
        <v>54</v>
      </c>
      <c r="Q321">
        <f>IFERROR(IF(SUM(F321:N321)&gt;E321,"Превышение",E321-SUM(F321:N321)),"-")</f>
        <v>54</v>
      </c>
    </row>
    <row r="322">
      <c r="B322">
        <v>0</v>
      </c>
      <c r="C322" t="str">
        <v>Декоративная подсветка картины</v>
      </c>
      <c r="D322">
        <v>0</v>
      </c>
      <c r="E322">
        <v>0</v>
      </c>
      <c r="Q322">
        <f>IFERROR(IF(SUM(F322:N322)&gt;E322,"Превышение",E322-SUM(F322:N322)),"-")</f>
        <v>0</v>
      </c>
    </row>
    <row r="323" ht="30" customHeight="1">
      <c r="B323">
        <v>261</v>
      </c>
      <c r="C323" t="str">
        <v>Профиль SL-SLIM-H13M-F25-3000 ANOD ( Алюминий)</v>
      </c>
      <c r="D323" t="str">
        <v>м</v>
      </c>
      <c r="E323">
        <v>6</v>
      </c>
      <c r="Q323">
        <f>IFERROR(IF(SUM(F323:N323)&gt;E323,"Превышение",E323-SUM(F323:N323)),"-")</f>
        <v>6</v>
      </c>
    </row>
    <row r="324">
      <c r="B324">
        <v>262</v>
      </c>
      <c r="C324" t="str">
        <v>Монтаж профиля</v>
      </c>
      <c r="D324" t="str">
        <v>м</v>
      </c>
      <c r="E324">
        <v>6</v>
      </c>
      <c r="Q324">
        <f>IFERROR(IF(SUM(F324:N324)&gt;E324,"Превышение",E324-SUM(F324:N324)),"-")</f>
        <v>6</v>
      </c>
    </row>
    <row r="325" ht="30" customHeight="1">
      <c r="B325">
        <v>263</v>
      </c>
      <c r="C325" t="str">
        <v>Лента светодиодная 9,6 Вт/м 12В IP20 4000K 120LED/м RT/RTW-A120-8-11mm SMD 2835 5 м</v>
      </c>
      <c r="D325" t="str">
        <v>шт</v>
      </c>
      <c r="E325">
        <v>2</v>
      </c>
      <c r="Q325">
        <f>IFERROR(IF(SUM(F325:N325)&gt;E325,"Превышение",E325-SUM(F325:N325)),"-")</f>
        <v>2</v>
      </c>
    </row>
    <row r="326">
      <c r="B326">
        <v>264</v>
      </c>
      <c r="C326" t="str">
        <v>Монтаж и подключение ленты</v>
      </c>
      <c r="D326" t="str">
        <v>м</v>
      </c>
      <c r="E326">
        <v>6</v>
      </c>
      <c r="Q326">
        <f>IFERROR(IF(SUM(F326:N326)&gt;E326,"Превышение",E326-SUM(F326:N326)),"-")</f>
        <v>6</v>
      </c>
    </row>
    <row r="327" ht="30" customHeight="1">
      <c r="B327">
        <v>265</v>
      </c>
      <c r="C327" t="str">
        <v>Блок питания ARS-150-12 (12V, 12.5A, 150W) (ARL, IP20 Сетка, 2 года)</v>
      </c>
      <c r="D327" t="str">
        <v>шт</v>
      </c>
      <c r="E327">
        <v>1</v>
      </c>
      <c r="Q327">
        <f>IFERROR(IF(SUM(F327:N327)&gt;E327,"Превышение",E327-SUM(F327:N327)),"-")</f>
        <v>1</v>
      </c>
    </row>
    <row r="328">
      <c r="B328">
        <v>266</v>
      </c>
      <c r="C328" t="str">
        <v>Монтаж и подключение блоков питания</v>
      </c>
      <c r="D328" t="str">
        <v>шт</v>
      </c>
      <c r="E328">
        <v>1</v>
      </c>
      <c r="Q328">
        <f>IFERROR(IF(SUM(F328:N328)&gt;E328,"Превышение",E328-SUM(F328:N328)),"-")</f>
        <v>1</v>
      </c>
    </row>
    <row r="329">
      <c r="B329">
        <v>0</v>
      </c>
      <c r="C329" t="str">
        <v>Декоративная подсветка зеркала</v>
      </c>
      <c r="D329">
        <v>0</v>
      </c>
      <c r="E329">
        <v>0</v>
      </c>
      <c r="Q329">
        <f>IFERROR(IF(SUM(F329:N329)&gt;E329,"Превышение",E329-SUM(F329:N329)),"-")</f>
        <v>0</v>
      </c>
    </row>
    <row r="330" ht="30" customHeight="1">
      <c r="B330">
        <v>267</v>
      </c>
      <c r="C330" t="str">
        <v>Профиль SL-SLIM-H13M-F25-3000 ANOD ( Алюминий)</v>
      </c>
      <c r="D330" t="str">
        <v>м</v>
      </c>
      <c r="E330">
        <v>6</v>
      </c>
      <c r="Q330">
        <f>IFERROR(IF(SUM(F330:N330)&gt;E330,"Превышение",E330-SUM(F330:N330)),"-")</f>
        <v>6</v>
      </c>
    </row>
    <row r="331">
      <c r="B331">
        <v>268</v>
      </c>
      <c r="C331" t="str">
        <v>Монтаж профиля</v>
      </c>
      <c r="D331" t="str">
        <v>м</v>
      </c>
      <c r="E331">
        <v>6</v>
      </c>
      <c r="Q331">
        <f>IFERROR(IF(SUM(F331:N331)&gt;E331,"Превышение",E331-SUM(F331:N331)),"-")</f>
        <v>6</v>
      </c>
    </row>
    <row r="332" ht="30" customHeight="1">
      <c r="B332">
        <v>269</v>
      </c>
      <c r="C332" t="str">
        <v>Лента светодиодная 9,6 Вт/м 12В IP20 4000K 120LED/м RT/RTW-A120-8-11mm SMD 2835 5 м</v>
      </c>
      <c r="D332" t="str">
        <v>шт</v>
      </c>
      <c r="E332">
        <v>2</v>
      </c>
      <c r="Q332">
        <f>IFERROR(IF(SUM(F332:N332)&gt;E332,"Превышение",E332-SUM(F332:N332)),"-")</f>
        <v>2</v>
      </c>
    </row>
    <row r="333">
      <c r="B333">
        <v>270</v>
      </c>
      <c r="C333" t="str">
        <v>Монтаж и подключение ленты</v>
      </c>
      <c r="D333" t="str">
        <v>м</v>
      </c>
      <c r="E333">
        <v>6</v>
      </c>
      <c r="Q333">
        <f>IFERROR(IF(SUM(F333:N333)&gt;E333,"Превышение",E333-SUM(F333:N333)),"-")</f>
        <v>6</v>
      </c>
    </row>
    <row r="334" ht="30" customHeight="1">
      <c r="B334">
        <v>271</v>
      </c>
      <c r="C334" t="str">
        <v>Блок питания ARS-150-12 (12V, 12.5A, 150W) (ARL, IP20 Сетка, 2 года)</v>
      </c>
      <c r="D334" t="str">
        <v>шт</v>
      </c>
      <c r="E334">
        <v>1</v>
      </c>
      <c r="Q334">
        <f>IFERROR(IF(SUM(F334:N334)&gt;E334,"Превышение",E334-SUM(F334:N334)),"-")</f>
        <v>1</v>
      </c>
    </row>
    <row r="335">
      <c r="B335">
        <v>272</v>
      </c>
      <c r="C335" t="str">
        <v>Монтаж и подключение блоков питания</v>
      </c>
      <c r="D335" t="str">
        <v>шт</v>
      </c>
      <c r="E335">
        <v>1</v>
      </c>
      <c r="Q335">
        <f>IFERROR(IF(SUM(F335:N335)&gt;E335,"Превышение",E335-SUM(F335:N335)),"-")</f>
        <v>1</v>
      </c>
    </row>
    <row r="336">
      <c r="B336">
        <v>0</v>
      </c>
      <c r="C336" t="str">
        <v>3.Кабельные изделия</v>
      </c>
      <c r="D336">
        <v>0</v>
      </c>
      <c r="E336">
        <v>0</v>
      </c>
      <c r="Q336">
        <f>IFERROR(IF(SUM(F336:N336)&gt;E336,"Превышение",E336-SUM(F336:N336)),"-")</f>
        <v>0</v>
      </c>
    </row>
    <row r="337" ht="30" customHeight="1">
      <c r="B337">
        <v>273</v>
      </c>
      <c r="C337" t="str">
        <v>Кабель силовой ВВГ-Пнг(А) 3x1,5 ок(N, PE)-0.66 (100м)</v>
      </c>
      <c r="D337" t="str">
        <v>м</v>
      </c>
      <c r="E337">
        <v>900</v>
      </c>
      <c r="G337">
        <v>900</v>
      </c>
      <c r="Q337">
        <f>IFERROR(IF(SUM(F337:N337)&gt;E337,"Превышение",E337-SUM(F337:N337)),"-")</f>
        <v>0</v>
      </c>
    </row>
    <row r="338" ht="30" customHeight="1">
      <c r="B338">
        <v>274</v>
      </c>
      <c r="C338" t="str">
        <v>Кабель силовой ВВГ-Пнг(А)-LS 3x2,5 ок(N, PE)-0.66 (100м)</v>
      </c>
      <c r="D338" t="str">
        <v>м</v>
      </c>
      <c r="E338">
        <v>1488</v>
      </c>
      <c r="G338">
        <v>1488</v>
      </c>
      <c r="Q338">
        <f>IFERROR(IF(SUM(F338:N338)&gt;E338,"Превышение",E338-SUM(F338:N338)),"-")</f>
        <v>0</v>
      </c>
    </row>
    <row r="339" ht="30" customHeight="1">
      <c r="B339">
        <v>275</v>
      </c>
      <c r="C339" t="str">
        <v>Монтаж кабеля по кирпичной кладке и затягивание в трубы до 30мм2</v>
      </c>
      <c r="D339" t="str">
        <v>м</v>
      </c>
      <c r="E339">
        <v>2388</v>
      </c>
      <c r="G339">
        <v>2388</v>
      </c>
      <c r="Q339">
        <f>IFERROR(IF(SUM(F339:N339)&gt;E339,"Превышение",E339-SUM(F339:N339)),"-")</f>
        <v>0</v>
      </c>
    </row>
    <row r="340">
      <c r="B340">
        <v>276</v>
      </c>
      <c r="C340" t="str">
        <v xml:space="preserve">Провод ПуВ нг(А)LS 1х6.0 </v>
      </c>
      <c r="D340" t="str">
        <v>м</v>
      </c>
      <c r="E340">
        <v>609</v>
      </c>
      <c r="G340">
        <v>609</v>
      </c>
      <c r="Q340">
        <f>IFERROR(IF(SUM(F340:N340)&gt;E340,"Превышение",E340-SUM(F340:N340)),"-")</f>
        <v>0</v>
      </c>
    </row>
    <row r="341">
      <c r="B341">
        <v>277</v>
      </c>
      <c r="C341" t="str">
        <v>Кабель силовой ВВГнг(А)-LS 1х4 ок-0,66</v>
      </c>
      <c r="D341" t="str">
        <v>м</v>
      </c>
      <c r="E341">
        <v>168</v>
      </c>
      <c r="G341">
        <v>168</v>
      </c>
      <c r="Q341">
        <f>IFERROR(IF(SUM(F341:N341)&gt;E341,"Превышение",E341-SUM(F341:N341)),"-")</f>
        <v>0</v>
      </c>
    </row>
    <row r="342">
      <c r="B342">
        <v>278</v>
      </c>
      <c r="C342" t="str">
        <v>Провод силовой ПуВнг(А)-LS 10</v>
      </c>
      <c r="D342" t="str">
        <v>м</v>
      </c>
      <c r="E342">
        <v>372</v>
      </c>
      <c r="G342">
        <v>372</v>
      </c>
      <c r="Q342">
        <f>IFERROR(IF(SUM(F342:N342)&gt;E342,"Превышение",E342-SUM(F342:N342)),"-")</f>
        <v>0</v>
      </c>
    </row>
    <row r="343" ht="30" customHeight="1">
      <c r="B343">
        <v>279</v>
      </c>
      <c r="C343" t="str">
        <v>Монтаж кабеля по кирпичной кладке и затягивание в трубы до 30мм2</v>
      </c>
      <c r="D343" t="str">
        <v>м</v>
      </c>
      <c r="E343">
        <v>1149</v>
      </c>
      <c r="G343">
        <v>1149</v>
      </c>
      <c r="Q343">
        <f>IFERROR(IF(SUM(F343:N343)&gt;E343,"Превышение",E343-SUM(F343:N343)),"-")</f>
        <v>0</v>
      </c>
    </row>
    <row r="344">
      <c r="B344">
        <v>280</v>
      </c>
      <c r="C344" t="str">
        <v>Кабель ВВГ -П нг(А)FRLS 3х1.5 0.66кВ (бухта)</v>
      </c>
      <c r="D344" t="str">
        <v>м</v>
      </c>
      <c r="E344">
        <v>78</v>
      </c>
      <c r="G344">
        <v>78</v>
      </c>
      <c r="Q344">
        <f>IFERROR(IF(SUM(F344:N344)&gt;E344,"Превышение",E344-SUM(F344:N344)),"-")</f>
        <v>0</v>
      </c>
    </row>
    <row r="345" ht="30" customHeight="1">
      <c r="B345">
        <v>281</v>
      </c>
      <c r="C345" t="str">
        <v>Монтаж кабеля по кирпичной кладке и затягивание в трубы до 30мм2</v>
      </c>
      <c r="D345" t="str">
        <v>м</v>
      </c>
      <c r="E345">
        <v>78</v>
      </c>
      <c r="G345">
        <v>78</v>
      </c>
      <c r="Q345">
        <f>IFERROR(IF(SUM(F345:N345)&gt;E345,"Превышение",E345-SUM(F345:N345)),"-")</f>
        <v>0</v>
      </c>
    </row>
    <row r="346">
      <c r="B346">
        <v>0</v>
      </c>
      <c r="C346" t="str">
        <v>4.Электрортехнические изделия</v>
      </c>
      <c r="D346">
        <v>0</v>
      </c>
      <c r="E346">
        <v>0</v>
      </c>
      <c r="Q346">
        <f>IFERROR(IF(SUM(F346:N346)&gt;E346,"Превышение",E346-SUM(F346:N346)),"-")</f>
        <v>0</v>
      </c>
    </row>
    <row r="347" ht="45" customHeight="1">
      <c r="B347">
        <v>282</v>
      </c>
      <c r="C347" t="str">
        <v>BRITE Розетка двойная с заземлением с защитными шторками и крышкой 16А в сборе IP44 РСбш12-3-44-БрБ белый</v>
      </c>
      <c r="D347" t="str">
        <v>шт</v>
      </c>
      <c r="E347">
        <v>20</v>
      </c>
      <c r="Q347">
        <f>IFERROR(IF(SUM(F347:N347)&gt;E347,"Превышение",E347-SUM(F347:N347)),"-")</f>
        <v>20</v>
      </c>
    </row>
    <row r="348" ht="30" customHeight="1">
      <c r="B348">
        <v>283</v>
      </c>
      <c r="C348" t="str">
        <v>Розетка ATLASDESIGN двойная с заземлением со шторками 16А в сборе белый</v>
      </c>
      <c r="D348" t="str">
        <v>шт</v>
      </c>
      <c r="E348">
        <v>228</v>
      </c>
      <c r="Q348">
        <f>IFERROR(IF(SUM(F348:N348)&gt;E348,"Превышение",E348-SUM(F348:N348)),"-")</f>
        <v>228</v>
      </c>
    </row>
    <row r="349" ht="30" customHeight="1">
      <c r="B349">
        <v>284</v>
      </c>
      <c r="C349" t="str">
        <v>Монтаж и подключение розеток скрытой установки</v>
      </c>
      <c r="D349" t="str">
        <v>шт</v>
      </c>
      <c r="E349">
        <v>248</v>
      </c>
      <c r="Q349">
        <f>IFERROR(IF(SUM(F349:N349)&gt;E349,"Превышение",E349-SUM(F349:N349)),"-")</f>
        <v>248</v>
      </c>
    </row>
    <row r="350" ht="30" customHeight="1">
      <c r="B350">
        <v>285</v>
      </c>
      <c r="C350" t="str">
        <v>ЭТЮД Розетка наружная с заземлением со шторками белая (на роутер)</v>
      </c>
      <c r="D350" t="str">
        <v>шт</v>
      </c>
      <c r="E350">
        <v>20</v>
      </c>
      <c r="Q350">
        <f>IFERROR(IF(SUM(F350:N350)&gt;E350,"Превышение",E350-SUM(F350:N350)),"-")</f>
        <v>20</v>
      </c>
    </row>
    <row r="351" ht="30" customHeight="1">
      <c r="B351">
        <v>286</v>
      </c>
      <c r="C351" t="str">
        <v>Монтаж и подключение розеток и выключателей открытой установки</v>
      </c>
      <c r="D351" t="str">
        <v>шт</v>
      </c>
      <c r="E351">
        <v>20</v>
      </c>
      <c r="Q351">
        <f>IFERROR(IF(SUM(F351:N351)&gt;E351,"Превышение",E351-SUM(F351:N351)),"-")</f>
        <v>20</v>
      </c>
    </row>
    <row r="352" ht="30" customHeight="1">
      <c r="B352">
        <v>287</v>
      </c>
      <c r="C352" t="str">
        <v>Разъем РШ-ВШ 32А 250В 2P+PE(ОУ) пластиковый белый Simple</v>
      </c>
      <c r="D352" t="str">
        <v>шт</v>
      </c>
      <c r="E352">
        <v>20</v>
      </c>
      <c r="Q352">
        <f>IFERROR(IF(SUM(F352:N352)&gt;E352,"Превышение",E352-SUM(F352:N352)),"-")</f>
        <v>20</v>
      </c>
    </row>
    <row r="353" ht="30" customHeight="1">
      <c r="B353">
        <v>288</v>
      </c>
      <c r="C353" t="str">
        <v>Монтаж и подключение силовой розетки на электроплиту</v>
      </c>
      <c r="D353" t="str">
        <v>шт</v>
      </c>
      <c r="E353">
        <v>20</v>
      </c>
      <c r="Q353">
        <f>IFERROR(IF(SUM(F353:N353)&gt;E353,"Превышение",E353-SUM(F353:N353)),"-")</f>
        <v>20</v>
      </c>
    </row>
    <row r="354" ht="30" customHeight="1">
      <c r="B354">
        <v>289</v>
      </c>
      <c r="C354" t="str">
        <v>Гермес PLUS Розетка с заземлением наружная с крышкой IP54</v>
      </c>
      <c r="D354" t="str">
        <v>шт</v>
      </c>
      <c r="E354">
        <v>3</v>
      </c>
      <c r="Q354">
        <f>IFERROR(IF(SUM(F354:N354)&gt;E354,"Превышение",E354-SUM(F354:N354)),"-")</f>
        <v>3</v>
      </c>
    </row>
    <row r="355" ht="30" customHeight="1">
      <c r="B355">
        <v>290</v>
      </c>
      <c r="C355" t="str">
        <v>Монтаж и подключение розеток и выключателей открытой установки</v>
      </c>
      <c r="D355" t="str">
        <v>шт</v>
      </c>
      <c r="E355">
        <v>3</v>
      </c>
      <c r="Q355">
        <f>IFERROR(IF(SUM(F355:N355)&gt;E355,"Превышение",E355-SUM(F355:N355)),"-")</f>
        <v>3</v>
      </c>
    </row>
    <row r="356" ht="30" customHeight="1">
      <c r="B356">
        <v>291</v>
      </c>
      <c r="C356" t="str">
        <v>Выключатель одноклавишный ATLASDESIGN схема 1 10АХ механизм белый</v>
      </c>
      <c r="D356" t="str">
        <v>шт</v>
      </c>
      <c r="E356">
        <v>38</v>
      </c>
      <c r="Q356">
        <f>IFERROR(IF(SUM(F356:N356)&gt;E356,"Превышение",E356-SUM(F356:N356)),"-")</f>
        <v>38</v>
      </c>
    </row>
    <row r="357" ht="30" customHeight="1">
      <c r="B357">
        <v>292</v>
      </c>
      <c r="C357" t="str">
        <v>Выключатель двухклавишный ATLASDESIGN схема 5 10АХ механизм белый</v>
      </c>
      <c r="D357" t="str">
        <v>шт</v>
      </c>
      <c r="E357">
        <v>76</v>
      </c>
      <c r="Q357">
        <f>IFERROR(IF(SUM(F357:N357)&gt;E357,"Превышение",E357-SUM(F357:N357)),"-")</f>
        <v>76</v>
      </c>
    </row>
    <row r="358" ht="30" customHeight="1">
      <c r="B358">
        <v>293</v>
      </c>
      <c r="C358" t="str">
        <v>Выключатель трехклавишный ATLASDESIGN схема 1+1+1 10АХ механизм белый</v>
      </c>
      <c r="D358" t="str">
        <v>шт</v>
      </c>
      <c r="E358">
        <v>4</v>
      </c>
      <c r="Q358">
        <f>IFERROR(IF(SUM(F358:N358)&gt;E358,"Превышение",E358-SUM(F358:N358)),"-")</f>
        <v>4</v>
      </c>
    </row>
    <row r="359">
      <c r="B359">
        <v>294</v>
      </c>
      <c r="C359" t="str">
        <v>Рамка однопостовая ATLASDESIGN белый</v>
      </c>
      <c r="D359" t="str">
        <v>шт</v>
      </c>
      <c r="E359">
        <v>118</v>
      </c>
      <c r="Q359">
        <f>IFERROR(IF(SUM(F359:N359)&gt;E359,"Превышение",E359-SUM(F359:N359)),"-")</f>
        <v>118</v>
      </c>
    </row>
    <row r="360" ht="30" customHeight="1">
      <c r="B360">
        <v>295</v>
      </c>
      <c r="C360" t="str">
        <v>Монтаж и подключение выключателей скрытой установки</v>
      </c>
      <c r="D360" t="str">
        <v>шт</v>
      </c>
      <c r="E360">
        <v>118</v>
      </c>
      <c r="Q360">
        <f>IFERROR(IF(SUM(F360:N360)&gt;E360,"Превышение",E360-SUM(F360:N360)),"-")</f>
        <v>118</v>
      </c>
    </row>
    <row r="361">
      <c r="B361">
        <v>296</v>
      </c>
      <c r="C361" t="str">
        <v>КРЗ-0,4</v>
      </c>
      <c r="D361" t="str">
        <v>шт</v>
      </c>
      <c r="E361">
        <v>20</v>
      </c>
      <c r="Q361">
        <f>IFERROR(IF(SUM(F361:N361)&gt;E361,"Превышение",E361-SUM(F361:N361)),"-")</f>
        <v>20</v>
      </c>
    </row>
    <row r="362">
      <c r="B362">
        <v>297</v>
      </c>
      <c r="C362" t="str">
        <v>Монтаж и подключение коробки заземления КРЗ</v>
      </c>
      <c r="D362" t="str">
        <v>шт</v>
      </c>
      <c r="E362">
        <v>20</v>
      </c>
      <c r="Q362">
        <f>IFERROR(IF(SUM(F362:N362)&gt;E362,"Превышение",E362-SUM(F362:N362)),"-")</f>
        <v>20</v>
      </c>
    </row>
    <row r="363" ht="45" customHeight="1">
      <c r="B363">
        <v>298</v>
      </c>
      <c r="C363" t="str">
        <v>Звонок Зуммер-1-04 (2ТК) двухтональный без кнопки пластик АБС проводной 220В (Зуммер-1-04 (2ТК))</v>
      </c>
      <c r="D363" t="str">
        <v>шт</v>
      </c>
      <c r="E363">
        <v>20</v>
      </c>
      <c r="Q363">
        <f>IFERROR(IF(SUM(F363:N363)&gt;E363,"Превышение",E363-SUM(F363:N363)),"-")</f>
        <v>20</v>
      </c>
    </row>
    <row r="364">
      <c r="B364">
        <v>299</v>
      </c>
      <c r="C364" t="str">
        <v>Беларусь Кнопка для звонков</v>
      </c>
      <c r="D364" t="str">
        <v>шт</v>
      </c>
      <c r="E364">
        <v>20</v>
      </c>
      <c r="Q364">
        <f>IFERROR(IF(SUM(F364:N364)&gt;E364,"Превышение",E364-SUM(F364:N364)),"-")</f>
        <v>20</v>
      </c>
    </row>
    <row r="365">
      <c r="B365">
        <v>300</v>
      </c>
      <c r="C365" t="str">
        <v>Монтаж и подключение звонка</v>
      </c>
      <c r="D365" t="str">
        <v>шт</v>
      </c>
      <c r="E365">
        <v>20</v>
      </c>
      <c r="Q365">
        <f>IFERROR(IF(SUM(F365:N365)&gt;E365,"Превышение",E365-SUM(F365:N365)),"-")</f>
        <v>20</v>
      </c>
    </row>
    <row r="366">
      <c r="B366">
        <v>301</v>
      </c>
      <c r="C366" t="str">
        <v>Монтаж и подключение кнопки звонка</v>
      </c>
      <c r="D366" t="str">
        <v>шт</v>
      </c>
      <c r="E366">
        <v>20</v>
      </c>
      <c r="Q366">
        <f>IFERROR(IF(SUM(F366:N366)&gt;E366,"Превышение",E366-SUM(F366:N366)),"-")</f>
        <v>20</v>
      </c>
    </row>
    <row r="367">
      <c r="B367">
        <v>0</v>
      </c>
      <c r="C367" t="str">
        <v>5.Электромонтажные изделия</v>
      </c>
      <c r="D367">
        <v>0</v>
      </c>
      <c r="E367">
        <v>0</v>
      </c>
      <c r="Q367">
        <f>IFERROR(IF(SUM(F367:N367)&gt;E367,"Превышение",E367-SUM(F367:N367)),"-")</f>
        <v>0</v>
      </c>
    </row>
    <row r="368">
      <c r="B368">
        <v>302</v>
      </c>
      <c r="C368" t="str">
        <v>Скрутка СИЗ-1 2.5-4.5мм желтая</v>
      </c>
      <c r="D368" t="str">
        <v>шт</v>
      </c>
      <c r="E368">
        <v>105</v>
      </c>
      <c r="G368">
        <v>105</v>
      </c>
      <c r="Q368">
        <f>IFERROR(IF(SUM(F368:N368)&gt;E368,"Превышение",E368-SUM(F368:N368)),"-")</f>
        <v>0</v>
      </c>
    </row>
    <row r="369">
      <c r="B369">
        <v>303</v>
      </c>
      <c r="C369" t="str">
        <v>Скрутка СИЗ-1 4-11мм красная</v>
      </c>
      <c r="D369" t="str">
        <v>шт</v>
      </c>
      <c r="E369">
        <v>308</v>
      </c>
      <c r="G369">
        <v>308</v>
      </c>
      <c r="Q369">
        <f>IFERROR(IF(SUM(F369:N369)&gt;E369,"Превышение",E369-SUM(F369:N369)),"-")</f>
        <v>0</v>
      </c>
    </row>
    <row r="370">
      <c r="B370">
        <v>304</v>
      </c>
      <c r="C370" t="str">
        <v>Бирка кабельная У-134 квадрат 55х55 мм</v>
      </c>
      <c r="D370" t="str">
        <v>шт</v>
      </c>
      <c r="E370">
        <v>28</v>
      </c>
      <c r="Q370">
        <f>IFERROR(IF(SUM(F370:N370)&gt;E370,"Превышение",E370-SUM(F370:N370)),"-")</f>
        <v>28</v>
      </c>
    </row>
    <row r="371">
      <c r="B371">
        <v>305</v>
      </c>
      <c r="C371" t="str">
        <v>Коробка установочная 68мм (С3М2)</v>
      </c>
      <c r="D371" t="str">
        <v>шт</v>
      </c>
      <c r="E371">
        <v>56</v>
      </c>
      <c r="Q371">
        <f>IFERROR(IF(SUM(F371:N371)&gt;E371,"Превышение",E371-SUM(F371:N371)),"-")</f>
        <v>56</v>
      </c>
    </row>
    <row r="372" ht="30" customHeight="1">
      <c r="B372">
        <v>306</v>
      </c>
      <c r="C372" t="str">
        <v>Высверливание отверстия в кирпиче и вмазывание установочной коробки</v>
      </c>
      <c r="D372" t="str">
        <v>шт</v>
      </c>
      <c r="E372">
        <v>56</v>
      </c>
      <c r="Q372">
        <f>IFERROR(IF(SUM(F372:N372)&gt;E372,"Превышение",E372-SUM(F372:N372)),"-")</f>
        <v>56</v>
      </c>
    </row>
    <row r="373">
      <c r="B373">
        <v>307</v>
      </c>
      <c r="C373" t="str">
        <v>Крышка КОН-1М-04</v>
      </c>
      <c r="D373" t="str">
        <v>шт</v>
      </c>
      <c r="E373">
        <v>200</v>
      </c>
      <c r="G373">
        <v>200</v>
      </c>
      <c r="Q373">
        <f>IFERROR(IF(SUM(F373:N373)&gt;E373,"Превышение",E373-SUM(F373:N373)),"-")</f>
        <v>0</v>
      </c>
    </row>
    <row r="374">
      <c r="B374">
        <v>308</v>
      </c>
      <c r="C374" t="str">
        <v>Монтаж крышки КОН-1М-04</v>
      </c>
      <c r="D374" t="str">
        <v>шт</v>
      </c>
      <c r="E374">
        <v>200</v>
      </c>
      <c r="G374">
        <v>200</v>
      </c>
      <c r="Q374">
        <f>IFERROR(IF(SUM(F374:N374)&gt;E374,"Превышение",E374-SUM(F374:N374)),"-")</f>
        <v>0</v>
      </c>
    </row>
    <row r="375">
      <c r="B375">
        <v>309</v>
      </c>
      <c r="C375" t="str">
        <v>Подрозетник Ф65мм</v>
      </c>
      <c r="D375" t="str">
        <v>шт</v>
      </c>
      <c r="E375">
        <v>20</v>
      </c>
      <c r="Q375">
        <f>IFERROR(IF(SUM(F375:N375)&gt;E375,"Превышение",E375-SUM(F375:N375)),"-")</f>
        <v>20</v>
      </c>
    </row>
    <row r="376">
      <c r="B376">
        <v>310</v>
      </c>
      <c r="C376" t="str">
        <v>Подрозетник Ф100мм</v>
      </c>
      <c r="D376" t="str">
        <v>шт</v>
      </c>
      <c r="E376">
        <v>20</v>
      </c>
      <c r="Q376">
        <f>IFERROR(IF(SUM(F376:N376)&gt;E376,"Превышение",E376-SUM(F376:N376)),"-")</f>
        <v>20</v>
      </c>
    </row>
    <row r="377">
      <c r="B377">
        <v>311</v>
      </c>
      <c r="C377" t="str">
        <v>Монтаж подрозетника</v>
      </c>
      <c r="D377" t="str">
        <v>шт</v>
      </c>
      <c r="E377">
        <v>60</v>
      </c>
      <c r="Q377">
        <f>IFERROR(IF(SUM(F377:N377)&gt;E377,"Превышение",E377-SUM(F377:N377)),"-")</f>
        <v>60</v>
      </c>
    </row>
    <row r="378">
      <c r="B378">
        <v>0</v>
      </c>
      <c r="C378" t="str">
        <v>6. Материалы</v>
      </c>
      <c r="D378">
        <v>0</v>
      </c>
      <c r="E378">
        <v>0</v>
      </c>
      <c r="Q378">
        <f>IFERROR(IF(SUM(F378:N378)&gt;E378,"Превышение",E378-SUM(F378:N378)),"-")</f>
        <v>0</v>
      </c>
    </row>
    <row r="379" ht="30" customHeight="1">
      <c r="B379">
        <v>312</v>
      </c>
      <c r="C379" t="str">
        <v>Пена монтажная Roof Complect огнеупорная (890гр)</v>
      </c>
      <c r="D379" t="str">
        <v>шт</v>
      </c>
      <c r="E379">
        <v>8</v>
      </c>
      <c r="Q379">
        <f>IFERROR(IF(SUM(F379:N379)&gt;E379,"Превышение",E379-SUM(F379:N379)),"-")</f>
        <v>8</v>
      </c>
    </row>
    <row r="380">
      <c r="B380">
        <v>313</v>
      </c>
      <c r="C380" t="str">
        <v>Герметик огнезащитный ведро 10кг</v>
      </c>
      <c r="D380" t="str">
        <v>шт</v>
      </c>
      <c r="E380">
        <v>1</v>
      </c>
      <c r="Q380">
        <f>IFERROR(IF(SUM(F380:N380)&gt;E380,"Превышение",E380-SUM(F380:N380)),"-")</f>
        <v>1</v>
      </c>
    </row>
    <row r="381">
      <c r="B381">
        <v>0</v>
      </c>
      <c r="C381" t="str">
        <v>Ось 6-7/И-К (4.БС21М секция №3)</v>
      </c>
      <c r="D381">
        <v>0</v>
      </c>
      <c r="E381">
        <v>0</v>
      </c>
      <c r="Q381">
        <f>IFERROR(IF(SUM(F381:N381)&gt;E381,"Превышение",E381-SUM(F381:N381)),"-")</f>
        <v>0</v>
      </c>
    </row>
    <row r="382">
      <c r="B382">
        <v>0</v>
      </c>
      <c r="C382" t="str">
        <v>1.Низковольтное оборудование</v>
      </c>
      <c r="D382">
        <v>0</v>
      </c>
      <c r="E382">
        <v>0</v>
      </c>
      <c r="Q382">
        <f>IFERROR(IF(SUM(F382:N382)&gt;E382,"Превышение",E382-SUM(F382:N382)),"-")</f>
        <v>0</v>
      </c>
    </row>
    <row r="383">
      <c r="B383">
        <v>314</v>
      </c>
      <c r="C383" t="str">
        <v>ЩК в комплекте</v>
      </c>
      <c r="D383" t="str">
        <v>шт</v>
      </c>
      <c r="E383">
        <v>15</v>
      </c>
      <c r="Q383">
        <f>IFERROR(IF(SUM(F383:N383)&gt;E383,"Превышение",E383-SUM(F383:N383)),"-")</f>
        <v>15</v>
      </c>
    </row>
    <row r="384" ht="30" customHeight="1">
      <c r="B384">
        <v>315</v>
      </c>
      <c r="C384" t="str">
        <v>Счетчик электронный, 230В, 5(80)А, 1/2 кл.точности СЕ207 R7 849.2.ОА.QUVLF SPds</v>
      </c>
      <c r="D384" t="str">
        <v>шт</v>
      </c>
      <c r="E384">
        <v>15</v>
      </c>
      <c r="Q384">
        <f>IFERROR(IF(SUM(F384:N384)&gt;E384,"Превышение",E384-SUM(F384:N384)),"-")</f>
        <v>15</v>
      </c>
    </row>
    <row r="385">
      <c r="B385">
        <v>316</v>
      </c>
      <c r="C385" t="str">
        <v>Монтаж и подключение ЩК</v>
      </c>
      <c r="D385" t="str">
        <v>шт</v>
      </c>
      <c r="E385">
        <v>15</v>
      </c>
      <c r="Q385">
        <f>IFERROR(IF(SUM(F385:N385)&gt;E385,"Превышение",E385-SUM(F385:N385)),"-")</f>
        <v>15</v>
      </c>
    </row>
    <row r="386">
      <c r="B386">
        <v>317</v>
      </c>
      <c r="C386" t="str">
        <v>Кабель-канал 60х40 ЭЛЕКОР белый (18м) IEK</v>
      </c>
      <c r="D386" t="str">
        <v>м</v>
      </c>
      <c r="E386">
        <v>15</v>
      </c>
      <c r="Q386">
        <f>IFERROR(IF(SUM(F386:N386)&gt;E386,"Превышение",E386-SUM(F386:N386)),"-")</f>
        <v>15</v>
      </c>
    </row>
    <row r="387">
      <c r="B387">
        <v>318</v>
      </c>
      <c r="C387" t="str">
        <v>Монтаж кабель-канала</v>
      </c>
      <c r="D387" t="str">
        <v>м</v>
      </c>
      <c r="E387">
        <v>15</v>
      </c>
      <c r="Q387">
        <f>IFERROR(IF(SUM(F387:N387)&gt;E387,"Превышение",E387-SUM(F387:N387)),"-")</f>
        <v>15</v>
      </c>
    </row>
    <row r="388">
      <c r="B388">
        <v>319</v>
      </c>
      <c r="C388" t="str">
        <v>Корпус щита этажного ЩЭ</v>
      </c>
      <c r="D388" t="str">
        <v>шт</v>
      </c>
      <c r="E388">
        <v>4</v>
      </c>
      <c r="H388">
        <v>4</v>
      </c>
      <c r="Q388">
        <f>IFERROR(IF(SUM(F388:N388)&gt;E388,"Превышение",E388-SUM(F388:N388)),"-")</f>
        <v>0</v>
      </c>
    </row>
    <row r="389">
      <c r="B389">
        <v>320</v>
      </c>
      <c r="C389" t="str">
        <v>Монтаж Корпуса щита этажного</v>
      </c>
      <c r="D389" t="str">
        <v>шт</v>
      </c>
      <c r="E389">
        <v>4</v>
      </c>
      <c r="H389">
        <v>4</v>
      </c>
      <c r="Q389">
        <f>IFERROR(IF(SUM(F389:N389)&gt;E389,"Превышение",E389-SUM(F389:N389)),"-")</f>
        <v>0</v>
      </c>
    </row>
    <row r="390">
      <c r="B390">
        <v>321</v>
      </c>
      <c r="C390" t="str">
        <v>Панель из листовой стали 330х980</v>
      </c>
      <c r="D390" t="str">
        <v>шт</v>
      </c>
      <c r="E390">
        <v>4</v>
      </c>
      <c r="H390">
        <v>4</v>
      </c>
      <c r="Q390">
        <f>IFERROR(IF(SUM(F390:N390)&gt;E390,"Превышение",E390-SUM(F390:N390)),"-")</f>
        <v>0</v>
      </c>
    </row>
    <row r="391">
      <c r="B391">
        <v>322</v>
      </c>
      <c r="C391" t="str">
        <v>Монтаж панели</v>
      </c>
      <c r="D391" t="str">
        <v>шт</v>
      </c>
      <c r="E391">
        <v>4</v>
      </c>
      <c r="H391">
        <v>4</v>
      </c>
      <c r="Q391">
        <f>IFERROR(IF(SUM(F391:N391)&gt;E391,"Превышение",E391-SUM(F391:N391)),"-")</f>
        <v>0</v>
      </c>
    </row>
    <row r="392">
      <c r="B392">
        <v>0</v>
      </c>
      <c r="C392" t="str">
        <v>Щит этажный на 3 квартиры состоит (на 1 ЩЭ):</v>
      </c>
      <c r="D392">
        <v>0</v>
      </c>
      <c r="E392">
        <v>0</v>
      </c>
      <c r="Q392">
        <f>IFERROR(IF(SUM(F392:N392)&gt;E392,"Превышение",E392-SUM(F392:N392)),"-")</f>
        <v>0</v>
      </c>
    </row>
    <row r="393" ht="30" customHeight="1">
      <c r="B393">
        <v>323</v>
      </c>
      <c r="C393" t="str">
        <v>Выключатель автоматический двухполюсный 50А С ВА47-29 4.5кА (MVA20-2-050-C)</v>
      </c>
      <c r="D393" t="str">
        <v>шт</v>
      </c>
      <c r="E393">
        <v>3</v>
      </c>
      <c r="Q393">
        <f>IFERROR(IF(SUM(F393:N393)&gt;E393,"Превышение",E393-SUM(F393:N393)),"-")</f>
        <v>3</v>
      </c>
    </row>
    <row r="394" ht="30" customHeight="1">
      <c r="B394">
        <v>324</v>
      </c>
      <c r="C394" t="str">
        <v>Сжим ответвительный У-859 м50-70/о4-35 (У-859МУ3)</v>
      </c>
      <c r="D394" t="str">
        <v>шт</v>
      </c>
      <c r="E394">
        <v>5</v>
      </c>
      <c r="Q394">
        <f>IFERROR(IF(SUM(F394:N394)&gt;E394,"Превышение",E394-SUM(F394:N394)),"-")</f>
        <v>5</v>
      </c>
    </row>
    <row r="395">
      <c r="B395">
        <v>325</v>
      </c>
      <c r="C395" t="str">
        <v>Расключение щита этажного ЩЭ</v>
      </c>
      <c r="D395" t="str">
        <v>шт</v>
      </c>
      <c r="E395">
        <v>1</v>
      </c>
      <c r="Q395">
        <f>IFERROR(IF(SUM(F395:N395)&gt;E395,"Превышение",E395-SUM(F395:N395)),"-")</f>
        <v>1</v>
      </c>
    </row>
    <row r="396">
      <c r="B396">
        <v>0</v>
      </c>
      <c r="C396" t="str">
        <v>Щит этажный на 4 квартиры состоит (на 3 ЩЭ):</v>
      </c>
      <c r="D396">
        <v>0</v>
      </c>
      <c r="E396">
        <v>0</v>
      </c>
      <c r="Q396">
        <f>IFERROR(IF(SUM(F396:N396)&gt;E396,"Превышение",E396-SUM(F396:N396)),"-")</f>
        <v>0</v>
      </c>
    </row>
    <row r="397" ht="30" customHeight="1">
      <c r="B397">
        <v>326</v>
      </c>
      <c r="C397" t="str">
        <v>Выключатель автоматический двухполюсный 50А С ВА47-29 4.5кА (MVA20-2-050-C)</v>
      </c>
      <c r="D397" t="str">
        <v>шт</v>
      </c>
      <c r="E397">
        <v>12</v>
      </c>
      <c r="Q397">
        <f>IFERROR(IF(SUM(F397:N397)&gt;E397,"Превышение",E397-SUM(F397:N397)),"-")</f>
        <v>12</v>
      </c>
    </row>
    <row r="398" ht="30" customHeight="1">
      <c r="B398">
        <v>327</v>
      </c>
      <c r="C398" t="str">
        <v>Сжим ответвительный У-859 м50-70/о4-35 (У-859МУ3)</v>
      </c>
      <c r="D398" t="str">
        <v>шт</v>
      </c>
      <c r="E398">
        <v>15</v>
      </c>
      <c r="Q398">
        <f>IFERROR(IF(SUM(F398:N398)&gt;E398,"Превышение",E398-SUM(F398:N398)),"-")</f>
        <v>15</v>
      </c>
    </row>
    <row r="399" ht="30" customHeight="1">
      <c r="B399">
        <v>328</v>
      </c>
      <c r="C399" t="str">
        <v>Розетка на DIN-рейку с заземлением контактов РАр 10-3-ОП</v>
      </c>
      <c r="D399" t="str">
        <v>шт</v>
      </c>
      <c r="E399">
        <v>4</v>
      </c>
      <c r="Q399">
        <f>IFERROR(IF(SUM(F399:N399)&gt;E399,"Превышение",E399-SUM(F399:N399)),"-")</f>
        <v>4</v>
      </c>
    </row>
    <row r="400">
      <c r="B400">
        <v>329</v>
      </c>
      <c r="C400" t="str">
        <v>Расключение щита этажного ЩЭ</v>
      </c>
      <c r="D400" t="str">
        <v>шт</v>
      </c>
      <c r="E400">
        <v>3</v>
      </c>
      <c r="Q400">
        <f>IFERROR(IF(SUM(F400:N400)&gt;E400,"Превышение",E400-SUM(F400:N400)),"-")</f>
        <v>3</v>
      </c>
    </row>
    <row r="401">
      <c r="B401">
        <v>0</v>
      </c>
      <c r="C401" t="str">
        <v>2.Светотехническая продукция</v>
      </c>
      <c r="D401">
        <v>0</v>
      </c>
      <c r="E401">
        <v>0</v>
      </c>
      <c r="Q401">
        <f>IFERROR(IF(SUM(F401:N401)&gt;E401,"Превышение",E401-SUM(F401:N401)),"-")</f>
        <v>0</v>
      </c>
    </row>
    <row r="402">
      <c r="B402">
        <v>330</v>
      </c>
      <c r="C402" t="str">
        <v>Патрон подвесной Е27 пластик белый</v>
      </c>
      <c r="D402" t="str">
        <v>шт</v>
      </c>
      <c r="E402">
        <v>88</v>
      </c>
      <c r="Q402">
        <f>IFERROR(IF(SUM(F402:N402)&gt;E402,"Превышение",E402-SUM(F402:N402)),"-")</f>
        <v>88</v>
      </c>
    </row>
    <row r="403">
      <c r="B403">
        <v>331</v>
      </c>
      <c r="C403" t="str">
        <v>Подключение подвесного патрона</v>
      </c>
      <c r="D403" t="str">
        <v>шт</v>
      </c>
      <c r="E403">
        <v>88</v>
      </c>
      <c r="Q403">
        <f>IFERROR(IF(SUM(F403:N403)&gt;E403,"Превышение",E403-SUM(F403:N403)),"-")</f>
        <v>88</v>
      </c>
    </row>
    <row r="404">
      <c r="B404">
        <v>332</v>
      </c>
      <c r="C404" t="str">
        <v>Лампа светодиодная LED 11вт E27 белый ECO</v>
      </c>
      <c r="D404" t="str">
        <v>шт</v>
      </c>
      <c r="E404">
        <v>88</v>
      </c>
      <c r="Q404">
        <f>IFERROR(IF(SUM(F404:N404)&gt;E404,"Превышение",E404-SUM(F404:N404)),"-")</f>
        <v>88</v>
      </c>
    </row>
    <row r="405" ht="45" customHeight="1">
      <c r="B405">
        <v>333</v>
      </c>
      <c r="C405" t="str">
        <v>358882 STREET NT22 396 черный Светильник ландшафтный светодиодный IP54 LED 4000К 18W 220V OPAL пластиковый корпус</v>
      </c>
      <c r="D405" t="str">
        <v>шт</v>
      </c>
      <c r="E405">
        <v>13</v>
      </c>
      <c r="Q405">
        <f>IFERROR(IF(SUM(F405:N405)&gt;E405,"Превышение",E405-SUM(F405:N405)),"-")</f>
        <v>13</v>
      </c>
    </row>
    <row r="406">
      <c r="B406">
        <v>334</v>
      </c>
      <c r="C406" t="str">
        <v>Монтаж и подключение накладного светильника</v>
      </c>
      <c r="D406" t="str">
        <v>шт</v>
      </c>
      <c r="E406">
        <v>13</v>
      </c>
      <c r="Q406">
        <f>IFERROR(IF(SUM(F406:N406)&gt;E406,"Превышение",E406-SUM(F406:N406)),"-")</f>
        <v>13</v>
      </c>
    </row>
    <row r="407">
      <c r="B407">
        <v>335</v>
      </c>
      <c r="C407" t="str">
        <v>БРА Kink light мелисса 08438-2, 19(21)</v>
      </c>
      <c r="D407" t="str">
        <v>шт</v>
      </c>
      <c r="E407">
        <v>4</v>
      </c>
      <c r="Q407">
        <f>IFERROR(IF(SUM(F407:N407)&gt;E407,"Превышение",E407-SUM(F407:N407)),"-")</f>
        <v>4</v>
      </c>
    </row>
    <row r="408">
      <c r="B408">
        <v>336</v>
      </c>
      <c r="C408" t="str">
        <v>Бра настенная</v>
      </c>
      <c r="D408" t="str">
        <v>шт</v>
      </c>
      <c r="E408">
        <v>4</v>
      </c>
      <c r="Q408">
        <f>IFERROR(IF(SUM(F408:N408)&gt;E408,"Превышение",E408-SUM(F408:N408)),"-")</f>
        <v>4</v>
      </c>
    </row>
    <row r="409" ht="30" customHeight="1">
      <c r="B409">
        <v>337</v>
      </c>
      <c r="C409" t="str">
        <v>Светильник светодиодный SPO-950-3-40K-018 18Вт 4000К 1890Лм IP40 595х180х40 матовый</v>
      </c>
      <c r="D409" t="str">
        <v>шт</v>
      </c>
      <c r="E409">
        <v>36</v>
      </c>
      <c r="Q409">
        <f>IFERROR(IF(SUM(F409:N409)&gt;E409,"Превышение",E409-SUM(F409:N409)),"-")</f>
        <v>36</v>
      </c>
    </row>
    <row r="410">
      <c r="B410">
        <v>338</v>
      </c>
      <c r="C410" t="str">
        <v>Монтаж и подключение светильника в армстронг</v>
      </c>
      <c r="D410" t="str">
        <v>шт</v>
      </c>
      <c r="E410">
        <v>36</v>
      </c>
      <c r="Q410">
        <f>IFERROR(IF(SUM(F410:N410)&gt;E410,"Превышение",E410-SUM(F410:N410)),"-")</f>
        <v>36</v>
      </c>
    </row>
    <row r="411" ht="30" customHeight="1">
      <c r="B411">
        <v>339</v>
      </c>
      <c r="C411" t="str">
        <v>Датчик движения ИК встраиваемый 1200w 360 гр. 6м IP20 белый (SEN86 бел.)</v>
      </c>
      <c r="D411" t="str">
        <v>шт</v>
      </c>
      <c r="E411">
        <v>15</v>
      </c>
      <c r="Q411">
        <f>IFERROR(IF(SUM(F411:N411)&gt;E411,"Превышение",E411-SUM(F411:N411)),"-")</f>
        <v>15</v>
      </c>
    </row>
    <row r="412">
      <c r="B412">
        <v>340</v>
      </c>
      <c r="C412" t="str">
        <v xml:space="preserve">Монтаж и подключение датчика движения </v>
      </c>
      <c r="D412" t="str">
        <v>шт</v>
      </c>
      <c r="E412">
        <v>15</v>
      </c>
      <c r="Q412">
        <f>IFERROR(IF(SUM(F412:N412)&gt;E412,"Превышение",E412-SUM(F412:N412)),"-")</f>
        <v>15</v>
      </c>
    </row>
    <row r="413" ht="30" customHeight="1">
      <c r="B413">
        <v>341</v>
      </c>
      <c r="C413" t="str">
        <v>Коробка распределительная 85х85х40мм для наружного монтажа IP55</v>
      </c>
      <c r="D413" t="str">
        <v>шт</v>
      </c>
      <c r="E413">
        <v>31</v>
      </c>
      <c r="Q413">
        <f>IFERROR(IF(SUM(F413:N413)&gt;E413,"Превышение",E413-SUM(F413:N413)),"-")</f>
        <v>31</v>
      </c>
    </row>
    <row r="414" ht="30" customHeight="1">
      <c r="B414">
        <v>342</v>
      </c>
      <c r="C414" t="str">
        <v>Монтаж и подключение распределительных коробок</v>
      </c>
      <c r="D414" t="str">
        <v>шт</v>
      </c>
      <c r="E414">
        <v>31</v>
      </c>
      <c r="Q414">
        <f>IFERROR(IF(SUM(F414:N414)&gt;E414,"Превышение",E414-SUM(F414:N414)),"-")</f>
        <v>31</v>
      </c>
    </row>
    <row r="415">
      <c r="B415">
        <v>0</v>
      </c>
      <c r="C415" t="str">
        <v>Декоративная подсветка картины</v>
      </c>
      <c r="D415">
        <v>0</v>
      </c>
      <c r="E415">
        <v>0</v>
      </c>
      <c r="Q415">
        <f>IFERROR(IF(SUM(F415:N415)&gt;E415,"Превышение",E415-SUM(F415:N415)),"-")</f>
        <v>0</v>
      </c>
    </row>
    <row r="416" ht="30" customHeight="1">
      <c r="B416">
        <v>343</v>
      </c>
      <c r="C416" t="str">
        <v>Профиль SL-SLIM-H13M-F25-3000 ANOD ( Алюминий)</v>
      </c>
      <c r="D416" t="str">
        <v>м</v>
      </c>
      <c r="E416">
        <v>12</v>
      </c>
      <c r="Q416">
        <f>IFERROR(IF(SUM(F416:N416)&gt;E416,"Превышение",E416-SUM(F416:N416)),"-")</f>
        <v>12</v>
      </c>
    </row>
    <row r="417">
      <c r="B417">
        <v>344</v>
      </c>
      <c r="C417" t="str">
        <v>Монтаж профиля</v>
      </c>
      <c r="D417" t="str">
        <v>м</v>
      </c>
      <c r="E417">
        <v>12</v>
      </c>
      <c r="Q417">
        <f>IFERROR(IF(SUM(F417:N417)&gt;E417,"Превышение",E417-SUM(F417:N417)),"-")</f>
        <v>12</v>
      </c>
    </row>
    <row r="418" ht="30" customHeight="1">
      <c r="B418">
        <v>345</v>
      </c>
      <c r="C418" t="str">
        <v>Лента светодиодная 9,6 Вт/м 12В IP20 4000K 120LED/м RT/RTW-A120-8-11mm SMD 2835 5 м</v>
      </c>
      <c r="D418" t="str">
        <v>шт</v>
      </c>
      <c r="E418">
        <v>4</v>
      </c>
      <c r="Q418">
        <f>IFERROR(IF(SUM(F418:N418)&gt;E418,"Превышение",E418-SUM(F418:N418)),"-")</f>
        <v>4</v>
      </c>
    </row>
    <row r="419">
      <c r="B419">
        <v>346</v>
      </c>
      <c r="C419" t="str">
        <v>Монтаж и подключение ленты</v>
      </c>
      <c r="D419" t="str">
        <v>м</v>
      </c>
      <c r="E419">
        <v>12</v>
      </c>
      <c r="Q419">
        <f>IFERROR(IF(SUM(F419:N419)&gt;E419,"Превышение",E419-SUM(F419:N419)),"-")</f>
        <v>12</v>
      </c>
    </row>
    <row r="420" ht="30" customHeight="1">
      <c r="B420">
        <v>347</v>
      </c>
      <c r="C420" t="str">
        <v>Блок питания ARS-150-12 (12V, 12.5A, 150W) (ARL, IP20 Сетка, 2 года)</v>
      </c>
      <c r="D420" t="str">
        <v>шт</v>
      </c>
      <c r="E420">
        <v>2</v>
      </c>
      <c r="Q420">
        <f>IFERROR(IF(SUM(F420:N420)&gt;E420,"Превышение",E420-SUM(F420:N420)),"-")</f>
        <v>2</v>
      </c>
    </row>
    <row r="421">
      <c r="B421">
        <v>348</v>
      </c>
      <c r="C421" t="str">
        <v>Монтаж и подключение блоков питания</v>
      </c>
      <c r="D421" t="str">
        <v>шт</v>
      </c>
      <c r="E421">
        <v>2</v>
      </c>
      <c r="Q421">
        <f>IFERROR(IF(SUM(F421:N421)&gt;E421,"Превышение",E421-SUM(F421:N421)),"-")</f>
        <v>2</v>
      </c>
    </row>
    <row r="422">
      <c r="B422">
        <v>0</v>
      </c>
      <c r="C422" t="str">
        <v>Декоративная подсветка зеркала</v>
      </c>
      <c r="D422">
        <v>0</v>
      </c>
      <c r="E422">
        <v>0</v>
      </c>
      <c r="Q422">
        <f>IFERROR(IF(SUM(F422:N422)&gt;E422,"Превышение",E422-SUM(F422:N422)),"-")</f>
        <v>0</v>
      </c>
    </row>
    <row r="423" ht="30" customHeight="1">
      <c r="B423">
        <v>349</v>
      </c>
      <c r="C423" t="str">
        <v>Профиль SL-SLIM-H13M-F25-3000 ANOD ( Алюминий)</v>
      </c>
      <c r="D423" t="str">
        <v>м</v>
      </c>
      <c r="E423">
        <v>12</v>
      </c>
      <c r="Q423">
        <f>IFERROR(IF(SUM(F423:N423)&gt;E423,"Превышение",E423-SUM(F423:N423)),"-")</f>
        <v>12</v>
      </c>
    </row>
    <row r="424">
      <c r="B424">
        <v>350</v>
      </c>
      <c r="C424" t="str">
        <v>Монтаж профиля</v>
      </c>
      <c r="D424" t="str">
        <v>м</v>
      </c>
      <c r="E424">
        <v>12</v>
      </c>
      <c r="Q424">
        <f>IFERROR(IF(SUM(F424:N424)&gt;E424,"Превышение",E424-SUM(F424:N424)),"-")</f>
        <v>12</v>
      </c>
    </row>
    <row r="425" ht="30" customHeight="1">
      <c r="B425">
        <v>351</v>
      </c>
      <c r="C425" t="str">
        <v>Лента светодиодная 9,6 Вт/м 12В IP20 4000K 120LED/м RT/RTW-A120-8-11mm SMD 2835 5 м</v>
      </c>
      <c r="D425" t="str">
        <v>шт</v>
      </c>
      <c r="E425">
        <v>4</v>
      </c>
      <c r="Q425">
        <f>IFERROR(IF(SUM(F425:N425)&gt;E425,"Превышение",E425-SUM(F425:N425)),"-")</f>
        <v>4</v>
      </c>
    </row>
    <row r="426">
      <c r="B426">
        <v>352</v>
      </c>
      <c r="C426" t="str">
        <v>Монтаж и подключение ленты</v>
      </c>
      <c r="D426" t="str">
        <v>м</v>
      </c>
      <c r="E426">
        <v>12</v>
      </c>
      <c r="Q426">
        <f>IFERROR(IF(SUM(F426:N426)&gt;E426,"Превышение",E426-SUM(F426:N426)),"-")</f>
        <v>12</v>
      </c>
    </row>
    <row r="427" ht="30" customHeight="1">
      <c r="B427">
        <v>353</v>
      </c>
      <c r="C427" t="str">
        <v>Блок питания ARS-150-12 (12V, 12.5A, 150W) (ARL, IP20 Сетка, 2 года)</v>
      </c>
      <c r="D427" t="str">
        <v>шт</v>
      </c>
      <c r="E427">
        <v>2</v>
      </c>
      <c r="Q427">
        <f>IFERROR(IF(SUM(F427:N427)&gt;E427,"Превышение",E427-SUM(F427:N427)),"-")</f>
        <v>2</v>
      </c>
    </row>
    <row r="428">
      <c r="B428">
        <v>354</v>
      </c>
      <c r="C428" t="str">
        <v>Монтаж и подключение блоков питания</v>
      </c>
      <c r="D428" t="str">
        <v>шт</v>
      </c>
      <c r="E428">
        <v>2</v>
      </c>
      <c r="Q428">
        <f>IFERROR(IF(SUM(F428:N428)&gt;E428,"Превышение",E428-SUM(F428:N428)),"-")</f>
        <v>2</v>
      </c>
    </row>
    <row r="429">
      <c r="B429">
        <v>0</v>
      </c>
      <c r="C429" t="str">
        <v>3.Кабельные изделия</v>
      </c>
      <c r="D429">
        <v>0</v>
      </c>
      <c r="E429">
        <v>0</v>
      </c>
      <c r="Q429">
        <f>IFERROR(IF(SUM(F429:N429)&gt;E429,"Превышение",E429-SUM(F429:N429)),"-")</f>
        <v>0</v>
      </c>
    </row>
    <row r="430" ht="30" customHeight="1">
      <c r="B430">
        <v>355</v>
      </c>
      <c r="C430" t="str">
        <v>Кабель силовой ВВГ-Пнг(А) 3x1,5 ок(N, PE)-0.66 (100м)</v>
      </c>
      <c r="D430" t="str">
        <v>м</v>
      </c>
      <c r="E430">
        <v>588</v>
      </c>
      <c r="H430">
        <v>588</v>
      </c>
      <c r="Q430">
        <f>IFERROR(IF(SUM(F430:N430)&gt;E430,"Превышение",E430-SUM(F430:N430)),"-")</f>
        <v>0</v>
      </c>
    </row>
    <row r="431" ht="30" customHeight="1">
      <c r="B431">
        <v>356</v>
      </c>
      <c r="C431" t="str">
        <v>Кабель силовой ВВГ-Пнг(А)-LS 3x2,5 ок(N, PE)-0.66 (100м)</v>
      </c>
      <c r="D431" t="str">
        <v>м</v>
      </c>
      <c r="E431">
        <v>1212</v>
      </c>
      <c r="H431">
        <v>1212</v>
      </c>
      <c r="Q431">
        <f>IFERROR(IF(SUM(F431:N431)&gt;E431,"Превышение",E431-SUM(F431:N431)),"-")</f>
        <v>0</v>
      </c>
    </row>
    <row r="432" ht="30" customHeight="1">
      <c r="B432">
        <v>357</v>
      </c>
      <c r="C432" t="str">
        <v>Монтаж кабеля по кирпичной кладке и затягивание в трубы до 30мм2</v>
      </c>
      <c r="D432" t="str">
        <v>м</v>
      </c>
      <c r="E432">
        <v>1800</v>
      </c>
      <c r="H432">
        <v>1800</v>
      </c>
      <c r="Q432">
        <f>IFERROR(IF(SUM(F432:N432)&gt;E432,"Превышение",E432-SUM(F432:N432)),"-")</f>
        <v>0</v>
      </c>
    </row>
    <row r="433">
      <c r="B433">
        <v>358</v>
      </c>
      <c r="C433" t="str">
        <v xml:space="preserve">Провод ПуВ нг(А)LS 1х6.0 </v>
      </c>
      <c r="D433" t="str">
        <v>м</v>
      </c>
      <c r="E433">
        <v>405</v>
      </c>
      <c r="H433">
        <v>405</v>
      </c>
      <c r="Q433">
        <f>IFERROR(IF(SUM(F433:N433)&gt;E433,"Превышение",E433-SUM(F433:N433)),"-")</f>
        <v>0</v>
      </c>
    </row>
    <row r="434">
      <c r="B434">
        <v>359</v>
      </c>
      <c r="C434" t="str">
        <v>Кабель силовой ВВГнг(А)-LS 1х4 ок-0,66</v>
      </c>
      <c r="D434" t="str">
        <v>м</v>
      </c>
      <c r="E434">
        <v>151</v>
      </c>
      <c r="H434">
        <v>151</v>
      </c>
      <c r="Q434">
        <f>IFERROR(IF(SUM(F434:N434)&gt;E434,"Превышение",E434-SUM(F434:N434)),"-")</f>
        <v>0</v>
      </c>
    </row>
    <row r="435">
      <c r="B435">
        <v>360</v>
      </c>
      <c r="C435" t="str">
        <v>Провод силовой ПуВнг(А)-LS 10</v>
      </c>
      <c r="D435" t="str">
        <v>м</v>
      </c>
      <c r="E435">
        <v>303</v>
      </c>
      <c r="H435">
        <v>303</v>
      </c>
      <c r="Q435">
        <f>IFERROR(IF(SUM(F435:N435)&gt;E435,"Превышение",E435-SUM(F435:N435)),"-")</f>
        <v>0</v>
      </c>
    </row>
    <row r="436" ht="30" customHeight="1">
      <c r="B436">
        <v>361</v>
      </c>
      <c r="C436" t="str">
        <v>Монтаж кабеля по кирпичной кладке и затягивание в трубы до 30мм2</v>
      </c>
      <c r="D436" t="str">
        <v>м</v>
      </c>
      <c r="E436">
        <v>859</v>
      </c>
      <c r="H436">
        <v>859</v>
      </c>
      <c r="Q436">
        <f>IFERROR(IF(SUM(F436:N436)&gt;E436,"Превышение",E436-SUM(F436:N436)),"-")</f>
        <v>0</v>
      </c>
    </row>
    <row r="437">
      <c r="B437">
        <v>362</v>
      </c>
      <c r="C437" t="str">
        <v>Кабель ВВГ -П нг(А)FRLS 3х1.5 0.66кВ (бухта)</v>
      </c>
      <c r="D437" t="str">
        <v>м</v>
      </c>
      <c r="E437">
        <v>81</v>
      </c>
      <c r="H437">
        <v>81</v>
      </c>
      <c r="Q437">
        <f>IFERROR(IF(SUM(F437:N437)&gt;E437,"Превышение",E437-SUM(F437:N437)),"-")</f>
        <v>0</v>
      </c>
    </row>
    <row r="438" ht="30" customHeight="1">
      <c r="B438">
        <v>363</v>
      </c>
      <c r="C438" t="str">
        <v>Монтаж кабеля по кирпичной кладке и затягивание в трубы до 30мм2</v>
      </c>
      <c r="D438" t="str">
        <v>м</v>
      </c>
      <c r="E438">
        <v>81</v>
      </c>
      <c r="H438">
        <v>81</v>
      </c>
      <c r="Q438">
        <f>IFERROR(IF(SUM(F438:N438)&gt;E438,"Превышение",E438-SUM(F438:N438)),"-")</f>
        <v>0</v>
      </c>
    </row>
    <row r="439">
      <c r="B439">
        <v>0</v>
      </c>
      <c r="C439" t="str">
        <v>4.Электрортехнические изделия</v>
      </c>
      <c r="D439">
        <v>0</v>
      </c>
      <c r="E439">
        <v>0</v>
      </c>
      <c r="Q439">
        <f>IFERROR(IF(SUM(F439:N439)&gt;E439,"Превышение",E439-SUM(F439:N439)),"-")</f>
        <v>0</v>
      </c>
    </row>
    <row r="440" ht="45" customHeight="1">
      <c r="B440">
        <v>364</v>
      </c>
      <c r="C440" t="str">
        <v>BRITE Розетка двойная с заземлением с защитными шторками и крышкой 16А в сборе IP44 РСбш12-3-44-БрБ белый</v>
      </c>
      <c r="D440" t="str">
        <v>шт</v>
      </c>
      <c r="E440">
        <v>15</v>
      </c>
      <c r="Q440">
        <f>IFERROR(IF(SUM(F440:N440)&gt;E440,"Превышение",E440-SUM(F440:N440)),"-")</f>
        <v>15</v>
      </c>
    </row>
    <row r="441" ht="30" customHeight="1">
      <c r="B441">
        <v>365</v>
      </c>
      <c r="C441" t="str">
        <v>Розетка ATLASDESIGN двойная с заземлением со шторками 16А в сборе белый</v>
      </c>
      <c r="D441" t="str">
        <v>шт</v>
      </c>
      <c r="E441">
        <v>168</v>
      </c>
      <c r="Q441">
        <f>IFERROR(IF(SUM(F441:N441)&gt;E441,"Превышение",E441-SUM(F441:N441)),"-")</f>
        <v>168</v>
      </c>
    </row>
    <row r="442" ht="30" customHeight="1">
      <c r="B442">
        <v>366</v>
      </c>
      <c r="C442" t="str">
        <v>Монтаж и подключение розеток скрытой установки</v>
      </c>
      <c r="D442" t="str">
        <v>шт</v>
      </c>
      <c r="E442">
        <v>183</v>
      </c>
      <c r="Q442">
        <f>IFERROR(IF(SUM(F442:N442)&gt;E442,"Превышение",E442-SUM(F442:N442)),"-")</f>
        <v>183</v>
      </c>
    </row>
    <row r="443" ht="30" customHeight="1">
      <c r="B443">
        <v>367</v>
      </c>
      <c r="C443" t="str">
        <v>ЭТЮД Розетка наружная с заземлением со шторками белая (на роутер)</v>
      </c>
      <c r="D443" t="str">
        <v>шт</v>
      </c>
      <c r="E443">
        <v>15</v>
      </c>
      <c r="Q443">
        <f>IFERROR(IF(SUM(F443:N443)&gt;E443,"Превышение",E443-SUM(F443:N443)),"-")</f>
        <v>15</v>
      </c>
    </row>
    <row r="444" ht="30" customHeight="1">
      <c r="B444">
        <v>368</v>
      </c>
      <c r="C444" t="str">
        <v>Монтаж и подключение розеток и выключателей открытой установки</v>
      </c>
      <c r="D444" t="str">
        <v>шт</v>
      </c>
      <c r="E444">
        <v>15</v>
      </c>
      <c r="Q444">
        <f>IFERROR(IF(SUM(F444:N444)&gt;E444,"Превышение",E444-SUM(F444:N444)),"-")</f>
        <v>15</v>
      </c>
    </row>
    <row r="445" ht="30" customHeight="1">
      <c r="B445">
        <v>369</v>
      </c>
      <c r="C445" t="str">
        <v>Разъем РШ-ВШ 32А 250В 2P+PE(ОУ) пластиковый белый Simple</v>
      </c>
      <c r="D445" t="str">
        <v>шт</v>
      </c>
      <c r="E445">
        <v>15</v>
      </c>
      <c r="Q445">
        <f>IFERROR(IF(SUM(F445:N445)&gt;E445,"Превышение",E445-SUM(F445:N445)),"-")</f>
        <v>15</v>
      </c>
    </row>
    <row r="446" ht="30" customHeight="1">
      <c r="B446">
        <v>370</v>
      </c>
      <c r="C446" t="str">
        <v>Монтаж и подключение силовой розетки на электроплиту</v>
      </c>
      <c r="D446" t="str">
        <v>шт</v>
      </c>
      <c r="E446">
        <v>15</v>
      </c>
      <c r="Q446">
        <f>IFERROR(IF(SUM(F446:N446)&gt;E446,"Превышение",E446-SUM(F446:N446)),"-")</f>
        <v>15</v>
      </c>
    </row>
    <row r="447" ht="30" customHeight="1">
      <c r="B447">
        <v>371</v>
      </c>
      <c r="C447" t="str">
        <v>Гермес PLUS Розетка с заземлением наружная с крышкой IP54</v>
      </c>
      <c r="D447" t="str">
        <v>шт</v>
      </c>
      <c r="E447">
        <v>2</v>
      </c>
      <c r="Q447">
        <f>IFERROR(IF(SUM(F447:N447)&gt;E447,"Превышение",E447-SUM(F447:N447)),"-")</f>
        <v>2</v>
      </c>
    </row>
    <row r="448" ht="30" customHeight="1">
      <c r="B448">
        <v>372</v>
      </c>
      <c r="C448" t="str">
        <v>Монтаж и подключение розеток и выключателей открытой установки</v>
      </c>
      <c r="D448" t="str">
        <v>шт</v>
      </c>
      <c r="E448">
        <v>2</v>
      </c>
      <c r="Q448">
        <f>IFERROR(IF(SUM(F448:N448)&gt;E448,"Превышение",E448-SUM(F448:N448)),"-")</f>
        <v>2</v>
      </c>
    </row>
    <row r="449" ht="30" customHeight="1">
      <c r="B449">
        <v>373</v>
      </c>
      <c r="C449" t="str">
        <v>Выключатель одноклавишный ATLASDESIGN схема 1 10АХ механизм белый</v>
      </c>
      <c r="D449" t="str">
        <v>шт</v>
      </c>
      <c r="E449">
        <v>16</v>
      </c>
      <c r="Q449">
        <f>IFERROR(IF(SUM(F449:N449)&gt;E449,"Превышение",E449-SUM(F449:N449)),"-")</f>
        <v>16</v>
      </c>
    </row>
    <row r="450" ht="30" customHeight="1">
      <c r="B450">
        <v>374</v>
      </c>
      <c r="C450" t="str">
        <v>Выключатель двухклавишный ATLASDESIGN схема 5 10АХ механизм белый</v>
      </c>
      <c r="D450" t="str">
        <v>шт</v>
      </c>
      <c r="E450">
        <v>50</v>
      </c>
      <c r="Q450">
        <f>IFERROR(IF(SUM(F450:N450)&gt;E450,"Превышение",E450-SUM(F450:N450)),"-")</f>
        <v>50</v>
      </c>
    </row>
    <row r="451" ht="30" customHeight="1">
      <c r="B451">
        <v>375</v>
      </c>
      <c r="C451" t="str">
        <v>Выключатель трехклавишный ATLASDESIGN схема 1+1+1 10АХ механизм белый</v>
      </c>
      <c r="D451" t="str">
        <v>шт</v>
      </c>
      <c r="E451">
        <v>16</v>
      </c>
      <c r="Q451">
        <f>IFERROR(IF(SUM(F451:N451)&gt;E451,"Превышение",E451-SUM(F451:N451)),"-")</f>
        <v>16</v>
      </c>
    </row>
    <row r="452">
      <c r="B452">
        <v>376</v>
      </c>
      <c r="C452" t="str">
        <v>Рамка однопостовая ATLASDESIGN белый</v>
      </c>
      <c r="D452" t="str">
        <v>шт</v>
      </c>
      <c r="E452">
        <v>82</v>
      </c>
      <c r="Q452">
        <f>IFERROR(IF(SUM(F452:N452)&gt;E452,"Превышение",E452-SUM(F452:N452)),"-")</f>
        <v>82</v>
      </c>
    </row>
    <row r="453" ht="30" customHeight="1">
      <c r="B453">
        <v>377</v>
      </c>
      <c r="C453" t="str">
        <v>Монтаж и подключение выключателей скрытой установки</v>
      </c>
      <c r="D453" t="str">
        <v>шт</v>
      </c>
      <c r="E453">
        <v>82</v>
      </c>
      <c r="Q453">
        <f>IFERROR(IF(SUM(F453:N453)&gt;E453,"Превышение",E453-SUM(F453:N453)),"-")</f>
        <v>82</v>
      </c>
    </row>
    <row r="454">
      <c r="B454">
        <v>378</v>
      </c>
      <c r="C454" t="str">
        <v>КРЗ-0,4</v>
      </c>
      <c r="D454" t="str">
        <v>шт</v>
      </c>
      <c r="E454">
        <v>15</v>
      </c>
      <c r="Q454">
        <f>IFERROR(IF(SUM(F454:N454)&gt;E454,"Превышение",E454-SUM(F454:N454)),"-")</f>
        <v>15</v>
      </c>
    </row>
    <row r="455">
      <c r="B455">
        <v>379</v>
      </c>
      <c r="C455" t="str">
        <v>Монтаж и подключение коробки заземления КРЗ</v>
      </c>
      <c r="D455" t="str">
        <v>шт</v>
      </c>
      <c r="E455">
        <v>15</v>
      </c>
      <c r="Q455">
        <f>IFERROR(IF(SUM(F455:N455)&gt;E455,"Превышение",E455-SUM(F455:N455)),"-")</f>
        <v>15</v>
      </c>
    </row>
    <row r="456" ht="45" customHeight="1">
      <c r="B456">
        <v>380</v>
      </c>
      <c r="C456" t="str">
        <v>Звонок Зуммер-1-04 (2ТК) двухтональный без кнопки пластик АБС проводной 220В (Зуммер-1-04 (2ТК))</v>
      </c>
      <c r="D456" t="str">
        <v>шт</v>
      </c>
      <c r="E456">
        <v>15</v>
      </c>
      <c r="Q456">
        <f>IFERROR(IF(SUM(F456:N456)&gt;E456,"Превышение",E456-SUM(F456:N456)),"-")</f>
        <v>15</v>
      </c>
    </row>
    <row r="457">
      <c r="B457">
        <v>381</v>
      </c>
      <c r="C457" t="str">
        <v>Беларусь Кнопка для звонков</v>
      </c>
      <c r="D457" t="str">
        <v>шт</v>
      </c>
      <c r="E457">
        <v>15</v>
      </c>
      <c r="Q457">
        <f>IFERROR(IF(SUM(F457:N457)&gt;E457,"Превышение",E457-SUM(F457:N457)),"-")</f>
        <v>15</v>
      </c>
    </row>
    <row r="458">
      <c r="B458">
        <v>382</v>
      </c>
      <c r="C458" t="str">
        <v>Монтаж и подключение звонка</v>
      </c>
      <c r="D458" t="str">
        <v>шт</v>
      </c>
      <c r="E458">
        <v>15</v>
      </c>
      <c r="Q458">
        <f>IFERROR(IF(SUM(F458:N458)&gt;E458,"Превышение",E458-SUM(F458:N458)),"-")</f>
        <v>15</v>
      </c>
    </row>
    <row r="459">
      <c r="B459">
        <v>383</v>
      </c>
      <c r="C459" t="str">
        <v>Монтаж и подключение кнопки звонка</v>
      </c>
      <c r="D459" t="str">
        <v>шт</v>
      </c>
      <c r="E459">
        <v>15</v>
      </c>
      <c r="Q459">
        <f>IFERROR(IF(SUM(F459:N459)&gt;E459,"Превышение",E459-SUM(F459:N459)),"-")</f>
        <v>15</v>
      </c>
    </row>
    <row r="460">
      <c r="B460">
        <v>0</v>
      </c>
      <c r="C460" t="str">
        <v>5.Электромонтажные изделия</v>
      </c>
      <c r="D460">
        <v>0</v>
      </c>
      <c r="E460">
        <v>0</v>
      </c>
      <c r="Q460">
        <f>IFERROR(IF(SUM(F460:N460)&gt;E460,"Превышение",E460-SUM(F460:N460)),"-")</f>
        <v>0</v>
      </c>
    </row>
    <row r="461">
      <c r="B461">
        <v>384</v>
      </c>
      <c r="C461" t="str">
        <v>Скрутка СИЗ-1 2.5-4.5мм желтая</v>
      </c>
      <c r="D461" t="str">
        <v>шт</v>
      </c>
      <c r="E461">
        <v>200</v>
      </c>
      <c r="H461">
        <v>200</v>
      </c>
      <c r="Q461">
        <f>IFERROR(IF(SUM(F461:N461)&gt;E461,"Превышение",E461-SUM(F461:N461)),"-")</f>
        <v>0</v>
      </c>
    </row>
    <row r="462">
      <c r="B462">
        <v>385</v>
      </c>
      <c r="C462" t="str">
        <v>Скрутка СИЗ-1 4-11мм красная</v>
      </c>
      <c r="D462" t="str">
        <v>шт</v>
      </c>
      <c r="E462">
        <v>1000</v>
      </c>
      <c r="H462">
        <v>1000</v>
      </c>
      <c r="Q462">
        <f>IFERROR(IF(SUM(F462:N462)&gt;E462,"Превышение",E462-SUM(F462:N462)),"-")</f>
        <v>0</v>
      </c>
    </row>
    <row r="463">
      <c r="B463">
        <v>386</v>
      </c>
      <c r="C463" t="str">
        <v>Бирка кабельная У-134 квадрат 55х55 мм</v>
      </c>
      <c r="D463" t="str">
        <v>шт</v>
      </c>
      <c r="E463">
        <v>15</v>
      </c>
      <c r="Q463">
        <f>IFERROR(IF(SUM(F463:N463)&gt;E463,"Превышение",E463-SUM(F463:N463)),"-")</f>
        <v>15</v>
      </c>
    </row>
    <row r="464">
      <c r="B464">
        <v>387</v>
      </c>
      <c r="C464" t="str">
        <v>Коробка установочная 68мм (С3М2)</v>
      </c>
      <c r="D464" t="str">
        <v>шт</v>
      </c>
      <c r="E464">
        <v>30</v>
      </c>
      <c r="Q464">
        <f>IFERROR(IF(SUM(F464:N464)&gt;E464,"Превышение",E464-SUM(F464:N464)),"-")</f>
        <v>30</v>
      </c>
    </row>
    <row r="465" ht="30" customHeight="1">
      <c r="B465">
        <v>388</v>
      </c>
      <c r="C465" t="str">
        <v>Высверливание отверстия в кирпиче и вмазывание установочной коробки</v>
      </c>
      <c r="D465" t="str">
        <v>шт</v>
      </c>
      <c r="E465">
        <v>30</v>
      </c>
      <c r="Q465">
        <f>IFERROR(IF(SUM(F465:N465)&gt;E465,"Превышение",E465-SUM(F465:N465)),"-")</f>
        <v>30</v>
      </c>
    </row>
    <row r="466">
      <c r="B466">
        <v>389</v>
      </c>
      <c r="C466" t="str">
        <v>Крышка КОН-1М-04</v>
      </c>
      <c r="D466" t="str">
        <v>шт</v>
      </c>
      <c r="E466">
        <v>183</v>
      </c>
      <c r="H466">
        <v>183</v>
      </c>
      <c r="Q466">
        <f>IFERROR(IF(SUM(F466:N466)&gt;E466,"Превышение",E466-SUM(F466:N466)),"-")</f>
        <v>0</v>
      </c>
    </row>
    <row r="467">
      <c r="B467">
        <v>390</v>
      </c>
      <c r="C467" t="str">
        <v>Монтаж крышки КОН-1М-04</v>
      </c>
      <c r="D467" t="str">
        <v>шт</v>
      </c>
      <c r="E467">
        <v>183</v>
      </c>
      <c r="H467">
        <v>183</v>
      </c>
      <c r="Q467">
        <f>IFERROR(IF(SUM(F467:N467)&gt;E467,"Превышение",E467-SUM(F467:N467)),"-")</f>
        <v>0</v>
      </c>
    </row>
    <row r="468">
      <c r="B468">
        <v>391</v>
      </c>
      <c r="C468" t="str">
        <v>Подрозетник Ф65мм</v>
      </c>
      <c r="D468" t="str">
        <v>шт</v>
      </c>
      <c r="E468">
        <v>15</v>
      </c>
      <c r="Q468">
        <f>IFERROR(IF(SUM(F468:N468)&gt;E468,"Превышение",E468-SUM(F468:N468)),"-")</f>
        <v>15</v>
      </c>
    </row>
    <row r="469">
      <c r="B469">
        <v>392</v>
      </c>
      <c r="C469" t="str">
        <v>Подрозетник Ф100мм</v>
      </c>
      <c r="D469" t="str">
        <v>шт</v>
      </c>
      <c r="E469">
        <v>15</v>
      </c>
      <c r="Q469">
        <f>IFERROR(IF(SUM(F469:N469)&gt;E469,"Превышение",E469-SUM(F469:N469)),"-")</f>
        <v>15</v>
      </c>
    </row>
    <row r="470">
      <c r="B470">
        <v>393</v>
      </c>
      <c r="C470" t="str">
        <v>Монтаж подрозетника</v>
      </c>
      <c r="D470" t="str">
        <v>шт</v>
      </c>
      <c r="E470">
        <v>30</v>
      </c>
      <c r="Q470">
        <f>IFERROR(IF(SUM(F470:N470)&gt;E470,"Превышение",E470-SUM(F470:N470)),"-")</f>
        <v>30</v>
      </c>
    </row>
    <row r="471">
      <c r="B471">
        <v>0</v>
      </c>
      <c r="C471" t="str">
        <v>6. Материалы</v>
      </c>
      <c r="D471">
        <v>0</v>
      </c>
      <c r="E471">
        <v>0</v>
      </c>
      <c r="Q471">
        <f>IFERROR(IF(SUM(F471:N471)&gt;E471,"Превышение",E471-SUM(F471:N471)),"-")</f>
        <v>0</v>
      </c>
    </row>
    <row r="472" ht="30" customHeight="1">
      <c r="B472">
        <v>394</v>
      </c>
      <c r="C472" t="str">
        <v>Пена монтажная Roof Complect огнеупорная (890гр)</v>
      </c>
      <c r="D472" t="str">
        <v>шт</v>
      </c>
      <c r="E472">
        <v>8</v>
      </c>
      <c r="Q472">
        <f>IFERROR(IF(SUM(F472:N472)&gt;E472,"Превышение",E472-SUM(F472:N472)),"-")</f>
        <v>8</v>
      </c>
    </row>
    <row r="473">
      <c r="B473">
        <v>395</v>
      </c>
      <c r="C473" t="str">
        <v>Герметик огнезащитный ведро 10кг</v>
      </c>
      <c r="D473" t="str">
        <v>шт</v>
      </c>
      <c r="E473">
        <v>1</v>
      </c>
      <c r="Q473">
        <f>IFERROR(IF(SUM(F473:N473)&gt;E473,"Превышение",E473-SUM(F473:N473)),"-")</f>
        <v>1</v>
      </c>
    </row>
    <row r="474">
      <c r="B474">
        <v>0</v>
      </c>
      <c r="C474" t="str">
        <v>Ось 8-10/И-К (4.БС21М секция №4)</v>
      </c>
      <c r="D474">
        <v>0</v>
      </c>
      <c r="E474">
        <v>0</v>
      </c>
      <c r="Q474">
        <f>IFERROR(IF(SUM(F474:N474)&gt;E474,"Превышение",E474-SUM(F474:N474)),"-")</f>
        <v>0</v>
      </c>
    </row>
    <row r="475">
      <c r="B475">
        <v>396</v>
      </c>
      <c r="C475" t="str">
        <v>ЩК в комплекте</v>
      </c>
      <c r="D475" t="str">
        <v>шт</v>
      </c>
      <c r="E475">
        <v>15</v>
      </c>
      <c r="Q475">
        <f>IFERROR(IF(SUM(F475:N475)&gt;E475,"Превышение",E475-SUM(F475:N475)),"-")</f>
        <v>15</v>
      </c>
    </row>
    <row r="476" ht="30" customHeight="1">
      <c r="B476">
        <v>397</v>
      </c>
      <c r="C476" t="str">
        <v>Счетчик электронный, 230В, 5(80)А, 1/2 кл.точности СЕ207 R7 849.2.ОА.QUVLF SPds</v>
      </c>
      <c r="D476" t="str">
        <v>шт</v>
      </c>
      <c r="E476">
        <v>15</v>
      </c>
      <c r="Q476">
        <f>IFERROR(IF(SUM(F476:N476)&gt;E476,"Превышение",E476-SUM(F476:N476)),"-")</f>
        <v>15</v>
      </c>
    </row>
    <row r="477">
      <c r="B477">
        <v>398</v>
      </c>
      <c r="C477" t="str">
        <v>Монтаж и подключение ЩК</v>
      </c>
      <c r="D477" t="str">
        <v>шт</v>
      </c>
      <c r="E477">
        <v>15</v>
      </c>
      <c r="Q477">
        <f>IFERROR(IF(SUM(F477:N477)&gt;E477,"Превышение",E477-SUM(F477:N477)),"-")</f>
        <v>15</v>
      </c>
    </row>
    <row r="478">
      <c r="B478">
        <v>399</v>
      </c>
      <c r="C478" t="str">
        <v>Кабель-канал 60х40 ЭЛЕКОР белый (18м) IEK</v>
      </c>
      <c r="D478" t="str">
        <v>м</v>
      </c>
      <c r="E478">
        <v>15</v>
      </c>
      <c r="Q478">
        <f>IFERROR(IF(SUM(F478:N478)&gt;E478,"Превышение",E478-SUM(F478:N478)),"-")</f>
        <v>15</v>
      </c>
    </row>
    <row r="479">
      <c r="B479">
        <v>400</v>
      </c>
      <c r="C479" t="str">
        <v>Монтаж кабель-канала</v>
      </c>
      <c r="D479" t="str">
        <v>м</v>
      </c>
      <c r="E479">
        <v>15</v>
      </c>
      <c r="Q479">
        <f>IFERROR(IF(SUM(F479:N479)&gt;E479,"Превышение",E479-SUM(F479:N479)),"-")</f>
        <v>15</v>
      </c>
    </row>
    <row r="480">
      <c r="B480">
        <v>401</v>
      </c>
      <c r="C480" t="str">
        <v>Корпус щита этажного ЩЭ</v>
      </c>
      <c r="D480" t="str">
        <v>шт</v>
      </c>
      <c r="E480">
        <v>4</v>
      </c>
      <c r="H480">
        <v>4</v>
      </c>
      <c r="Q480">
        <f>IFERROR(IF(SUM(F480:N480)&gt;E480,"Превышение",E480-SUM(F480:N480)),"-")</f>
        <v>0</v>
      </c>
    </row>
    <row r="481">
      <c r="B481">
        <v>402</v>
      </c>
      <c r="C481" t="str">
        <v>Монтаж Корпуса щита этажного</v>
      </c>
      <c r="D481" t="str">
        <v>шт</v>
      </c>
      <c r="E481">
        <v>4</v>
      </c>
      <c r="H481">
        <v>4</v>
      </c>
      <c r="Q481">
        <f>IFERROR(IF(SUM(F481:N481)&gt;E481,"Превышение",E481-SUM(F481:N481)),"-")</f>
        <v>0</v>
      </c>
    </row>
    <row r="482">
      <c r="B482">
        <v>403</v>
      </c>
      <c r="C482" t="str">
        <v>Панель из листовой стали 330х980</v>
      </c>
      <c r="D482" t="str">
        <v>шт</v>
      </c>
      <c r="E482">
        <v>4</v>
      </c>
      <c r="H482">
        <v>4</v>
      </c>
      <c r="Q482">
        <f>IFERROR(IF(SUM(F482:N482)&gt;E482,"Превышение",E482-SUM(F482:N482)),"-")</f>
        <v>0</v>
      </c>
    </row>
    <row r="483">
      <c r="B483">
        <v>404</v>
      </c>
      <c r="C483" t="str">
        <v>Монтаж панели</v>
      </c>
      <c r="D483" t="str">
        <v>шт</v>
      </c>
      <c r="E483">
        <v>4</v>
      </c>
      <c r="H483">
        <v>4</v>
      </c>
      <c r="Q483">
        <f>IFERROR(IF(SUM(F483:N483)&gt;E483,"Превышение",E483-SUM(F483:N483)),"-")</f>
        <v>0</v>
      </c>
    </row>
    <row r="484">
      <c r="B484">
        <v>0</v>
      </c>
      <c r="C484" t="str">
        <v>Щит этажный на 3 квартиры состоит (на 1 ЩЭ):</v>
      </c>
      <c r="D484">
        <v>0</v>
      </c>
      <c r="E484">
        <v>0</v>
      </c>
      <c r="Q484">
        <f>IFERROR(IF(SUM(F484:N484)&gt;E484,"Превышение",E484-SUM(F484:N484)),"-")</f>
        <v>0</v>
      </c>
    </row>
    <row r="485" ht="30" customHeight="1">
      <c r="B485">
        <v>405</v>
      </c>
      <c r="C485" t="str">
        <v>Выключатель автоматический двухполюсный 50А С ВА47-29 4.5кА (MVA20-2-050-C)</v>
      </c>
      <c r="D485" t="str">
        <v>шт</v>
      </c>
      <c r="E485">
        <v>3</v>
      </c>
      <c r="Q485">
        <f>IFERROR(IF(SUM(F485:N485)&gt;E485,"Превышение",E485-SUM(F485:N485)),"-")</f>
        <v>3</v>
      </c>
    </row>
    <row r="486" ht="30" customHeight="1">
      <c r="B486">
        <v>406</v>
      </c>
      <c r="C486" t="str">
        <v>Сжим ответвительный У-859 м50-70/о4-35 (У-859МУ3)</v>
      </c>
      <c r="D486" t="str">
        <v>шт</v>
      </c>
      <c r="E486">
        <v>5</v>
      </c>
      <c r="Q486">
        <f>IFERROR(IF(SUM(F486:N486)&gt;E486,"Превышение",E486-SUM(F486:N486)),"-")</f>
        <v>5</v>
      </c>
    </row>
    <row r="487">
      <c r="B487">
        <v>407</v>
      </c>
      <c r="C487" t="str">
        <v>Расключение щита этажного ЩЭ</v>
      </c>
      <c r="D487" t="str">
        <v>шт</v>
      </c>
      <c r="E487">
        <v>1</v>
      </c>
      <c r="Q487">
        <f>IFERROR(IF(SUM(F487:N487)&gt;E487,"Превышение",E487-SUM(F487:N487)),"-")</f>
        <v>1</v>
      </c>
    </row>
    <row r="488">
      <c r="B488">
        <v>0</v>
      </c>
      <c r="C488" t="str">
        <v>Щит этажный на 4 квартиры состоит (на 3 ЩЭ):</v>
      </c>
      <c r="D488">
        <v>0</v>
      </c>
      <c r="E488">
        <v>0</v>
      </c>
      <c r="Q488">
        <f>IFERROR(IF(SUM(F488:N488)&gt;E488,"Превышение",E488-SUM(F488:N488)),"-")</f>
        <v>0</v>
      </c>
    </row>
    <row r="489" ht="30" customHeight="1">
      <c r="B489">
        <v>408</v>
      </c>
      <c r="C489" t="str">
        <v>Выключатель автоматический двухполюсный 50А С ВА47-29 4.5кА (MVA20-2-050-C)</v>
      </c>
      <c r="D489" t="str">
        <v>шт</v>
      </c>
      <c r="E489">
        <v>12</v>
      </c>
      <c r="Q489">
        <f>IFERROR(IF(SUM(F489:N489)&gt;E489,"Превышение",E489-SUM(F489:N489)),"-")</f>
        <v>12</v>
      </c>
    </row>
    <row r="490" ht="30" customHeight="1">
      <c r="B490">
        <v>409</v>
      </c>
      <c r="C490" t="str">
        <v>Сжим ответвительный У-859 м50-70/о4-35 (У-859МУ3)</v>
      </c>
      <c r="D490" t="str">
        <v>шт</v>
      </c>
      <c r="E490">
        <v>15</v>
      </c>
      <c r="Q490">
        <f>IFERROR(IF(SUM(F490:N490)&gt;E490,"Превышение",E490-SUM(F490:N490)),"-")</f>
        <v>15</v>
      </c>
    </row>
    <row r="491" ht="30" customHeight="1">
      <c r="B491">
        <v>410</v>
      </c>
      <c r="C491" t="str">
        <v>Розетка на DIN-рейку с заземлением контактов РАр 10-3-ОП</v>
      </c>
      <c r="D491" t="str">
        <v>шт</v>
      </c>
      <c r="E491">
        <v>4</v>
      </c>
      <c r="Q491">
        <f>IFERROR(IF(SUM(F491:N491)&gt;E491,"Превышение",E491-SUM(F491:N491)),"-")</f>
        <v>4</v>
      </c>
    </row>
    <row r="492">
      <c r="B492">
        <v>411</v>
      </c>
      <c r="C492" t="str">
        <v>Расключение щита этажного ЩЭ</v>
      </c>
      <c r="D492" t="str">
        <v>шт</v>
      </c>
      <c r="E492">
        <v>3</v>
      </c>
      <c r="Q492">
        <f>IFERROR(IF(SUM(F492:N492)&gt;E492,"Превышение",E492-SUM(F492:N492)),"-")</f>
        <v>3</v>
      </c>
    </row>
    <row r="493">
      <c r="B493">
        <v>0</v>
      </c>
      <c r="C493" t="str">
        <v>2.Светотехническая продукция</v>
      </c>
      <c r="D493">
        <v>0</v>
      </c>
      <c r="E493">
        <v>0</v>
      </c>
      <c r="Q493">
        <f>IFERROR(IF(SUM(F493:N493)&gt;E493,"Превышение",E493-SUM(F493:N493)),"-")</f>
        <v>0</v>
      </c>
    </row>
    <row r="494">
      <c r="B494">
        <v>412</v>
      </c>
      <c r="C494" t="str">
        <v>Патрон подвесной Е27 пластик белый</v>
      </c>
      <c r="D494" t="str">
        <v>шт</v>
      </c>
      <c r="E494">
        <v>87</v>
      </c>
      <c r="Q494">
        <f>IFERROR(IF(SUM(F494:N494)&gt;E494,"Превышение",E494-SUM(F494:N494)),"-")</f>
        <v>87</v>
      </c>
    </row>
    <row r="495">
      <c r="B495">
        <v>413</v>
      </c>
      <c r="C495" t="str">
        <v>Подключение подвесного патрона</v>
      </c>
      <c r="D495" t="str">
        <v>шт</v>
      </c>
      <c r="E495">
        <v>87</v>
      </c>
      <c r="Q495">
        <f>IFERROR(IF(SUM(F495:N495)&gt;E495,"Превышение",E495-SUM(F495:N495)),"-")</f>
        <v>87</v>
      </c>
    </row>
    <row r="496">
      <c r="B496">
        <v>414</v>
      </c>
      <c r="C496" t="str">
        <v>Лампа светодиодная LED 11вт E27 белый ECO</v>
      </c>
      <c r="D496" t="str">
        <v>шт</v>
      </c>
      <c r="E496">
        <v>87</v>
      </c>
      <c r="Q496">
        <f>IFERROR(IF(SUM(F496:N496)&gt;E496,"Превышение",E496-SUM(F496:N496)),"-")</f>
        <v>87</v>
      </c>
    </row>
    <row r="497" ht="45" customHeight="1">
      <c r="B497">
        <v>415</v>
      </c>
      <c r="C497" t="str">
        <v>358882 STREET NT22 396 черный Светильник ландшафтный светодиодный IP54 LED 4000К 18W 220V OPAL пластиковый корпус</v>
      </c>
      <c r="D497" t="str">
        <v>шт</v>
      </c>
      <c r="E497">
        <v>12</v>
      </c>
      <c r="Q497">
        <f>IFERROR(IF(SUM(F497:N497)&gt;E497,"Превышение",E497-SUM(F497:N497)),"-")</f>
        <v>12</v>
      </c>
    </row>
    <row r="498">
      <c r="B498">
        <v>416</v>
      </c>
      <c r="C498" t="str">
        <v>Монтаж и подключение накладного светильника</v>
      </c>
      <c r="D498" t="str">
        <v>шт</v>
      </c>
      <c r="E498">
        <v>13</v>
      </c>
      <c r="Q498">
        <f>IFERROR(IF(SUM(F498:N498)&gt;E498,"Превышение",E498-SUM(F498:N498)),"-")</f>
        <v>13</v>
      </c>
    </row>
    <row r="499">
      <c r="B499">
        <v>417</v>
      </c>
      <c r="C499" t="str">
        <v>БРА Kink light мелисса 08438-2, 19(21)</v>
      </c>
      <c r="D499" t="str">
        <v>шт</v>
      </c>
      <c r="E499">
        <v>2</v>
      </c>
      <c r="Q499">
        <f>IFERROR(IF(SUM(F499:N499)&gt;E499,"Превышение",E499-SUM(F499:N499)),"-")</f>
        <v>2</v>
      </c>
    </row>
    <row r="500">
      <c r="B500">
        <v>418</v>
      </c>
      <c r="C500" t="str">
        <v>Бра настенная</v>
      </c>
      <c r="D500" t="str">
        <v>шт</v>
      </c>
      <c r="E500">
        <v>2</v>
      </c>
      <c r="Q500">
        <f>IFERROR(IF(SUM(F500:N500)&gt;E500,"Превышение",E500-SUM(F500:N500)),"-")</f>
        <v>2</v>
      </c>
    </row>
    <row r="501" ht="30" customHeight="1">
      <c r="B501">
        <v>419</v>
      </c>
      <c r="C501" t="str">
        <v>Светильник светодиодный SPO-950-3-40K-018 18Вт 4000К 1890Лм IP40 595х180х40 матовый</v>
      </c>
      <c r="D501" t="str">
        <v>шт</v>
      </c>
      <c r="E501">
        <v>31</v>
      </c>
      <c r="Q501">
        <f>IFERROR(IF(SUM(F501:N501)&gt;E501,"Превышение",E501-SUM(F501:N501)),"-")</f>
        <v>31</v>
      </c>
    </row>
    <row r="502">
      <c r="B502">
        <v>420</v>
      </c>
      <c r="C502" t="str">
        <v>Монтаж и подключение светильника в армстронг</v>
      </c>
      <c r="D502" t="str">
        <v>шт</v>
      </c>
      <c r="E502">
        <v>31</v>
      </c>
      <c r="Q502">
        <f>IFERROR(IF(SUM(F502:N502)&gt;E502,"Превышение",E502-SUM(F502:N502)),"-")</f>
        <v>31</v>
      </c>
    </row>
    <row r="503" ht="30" customHeight="1">
      <c r="B503">
        <v>421</v>
      </c>
      <c r="C503" t="str">
        <v>Датчик движения ИК встраиваемый 1200w 360 гр. 6м IP20 белый (SEN86 бел.)</v>
      </c>
      <c r="D503" t="str">
        <v>шт</v>
      </c>
      <c r="E503">
        <v>13</v>
      </c>
      <c r="Q503">
        <f>IFERROR(IF(SUM(F503:N503)&gt;E503,"Превышение",E503-SUM(F503:N503)),"-")</f>
        <v>13</v>
      </c>
    </row>
    <row r="504">
      <c r="B504">
        <v>422</v>
      </c>
      <c r="C504" t="str">
        <v xml:space="preserve">Монтаж и подключение датчика движения </v>
      </c>
      <c r="D504" t="str">
        <v>шт</v>
      </c>
      <c r="E504">
        <v>13</v>
      </c>
      <c r="Q504">
        <f>IFERROR(IF(SUM(F504:N504)&gt;E504,"Превышение",E504-SUM(F504:N504)),"-")</f>
        <v>13</v>
      </c>
    </row>
    <row r="505" ht="30" customHeight="1">
      <c r="B505">
        <v>423</v>
      </c>
      <c r="C505" t="str">
        <v>Коробка распределительная 85х85х40мм для наружного монтажа IP55</v>
      </c>
      <c r="D505" t="str">
        <v>шт</v>
      </c>
      <c r="E505">
        <v>31</v>
      </c>
      <c r="H505">
        <v>31</v>
      </c>
      <c r="Q505">
        <f>IFERROR(IF(SUM(F505:N505)&gt;E505,"Превышение",E505-SUM(F505:N505)),"-")</f>
        <v>0</v>
      </c>
    </row>
    <row r="506" ht="30" customHeight="1">
      <c r="B506">
        <v>424</v>
      </c>
      <c r="C506" t="str">
        <v>Монтаж и подключение распределительных коробок</v>
      </c>
      <c r="D506" t="str">
        <v>шт</v>
      </c>
      <c r="E506">
        <v>31</v>
      </c>
      <c r="H506">
        <v>31</v>
      </c>
      <c r="Q506">
        <f>IFERROR(IF(SUM(F506:N506)&gt;E506,"Превышение",E506-SUM(F506:N506)),"-")</f>
        <v>0</v>
      </c>
    </row>
    <row r="507">
      <c r="B507">
        <v>0</v>
      </c>
      <c r="C507" t="str">
        <v>Декоративная подсветка картины</v>
      </c>
      <c r="D507">
        <v>0</v>
      </c>
      <c r="E507">
        <v>0</v>
      </c>
      <c r="Q507">
        <f>IFERROR(IF(SUM(F507:N507)&gt;E507,"Превышение",E507-SUM(F507:N507)),"-")</f>
        <v>0</v>
      </c>
    </row>
    <row r="508" ht="30" customHeight="1">
      <c r="B508">
        <v>425</v>
      </c>
      <c r="C508" t="str">
        <v>Профиль SL-SLIM-H13M-F25-3000 ANOD ( Алюминий)</v>
      </c>
      <c r="D508" t="str">
        <v>м</v>
      </c>
      <c r="E508">
        <v>6</v>
      </c>
      <c r="Q508">
        <f>IFERROR(IF(SUM(F508:N508)&gt;E508,"Превышение",E508-SUM(F508:N508)),"-")</f>
        <v>6</v>
      </c>
    </row>
    <row r="509">
      <c r="B509">
        <v>426</v>
      </c>
      <c r="C509" t="str">
        <v>Монтаж профиля</v>
      </c>
      <c r="D509" t="str">
        <v>м</v>
      </c>
      <c r="E509">
        <v>6</v>
      </c>
      <c r="Q509">
        <f>IFERROR(IF(SUM(F509:N509)&gt;E509,"Превышение",E509-SUM(F509:N509)),"-")</f>
        <v>6</v>
      </c>
    </row>
    <row r="510" ht="30" customHeight="1">
      <c r="B510">
        <v>427</v>
      </c>
      <c r="C510" t="str">
        <v>Лента светодиодная 9,6 Вт/м 12В IP20 4000K 120LED/м RT/RTW-A120-8-11mm SMD 2835 5 м</v>
      </c>
      <c r="D510" t="str">
        <v>шт</v>
      </c>
      <c r="E510">
        <v>2</v>
      </c>
      <c r="Q510">
        <f>IFERROR(IF(SUM(F510:N510)&gt;E510,"Превышение",E510-SUM(F510:N510)),"-")</f>
        <v>2</v>
      </c>
    </row>
    <row r="511">
      <c r="B511">
        <v>428</v>
      </c>
      <c r="C511" t="str">
        <v>Монтаж и подключение ленты</v>
      </c>
      <c r="D511" t="str">
        <v>м</v>
      </c>
      <c r="E511">
        <v>6</v>
      </c>
      <c r="Q511">
        <f>IFERROR(IF(SUM(F511:N511)&gt;E511,"Превышение",E511-SUM(F511:N511)),"-")</f>
        <v>6</v>
      </c>
    </row>
    <row r="512" ht="30" customHeight="1">
      <c r="B512">
        <v>429</v>
      </c>
      <c r="C512" t="str">
        <v>Блок питания ARS-150-12 (12V, 12.5A, 150W) (ARL, IP20 Сетка, 2 года)</v>
      </c>
      <c r="D512" t="str">
        <v>шт</v>
      </c>
      <c r="E512">
        <v>1</v>
      </c>
      <c r="Q512">
        <f>IFERROR(IF(SUM(F512:N512)&gt;E512,"Превышение",E512-SUM(F512:N512)),"-")</f>
        <v>1</v>
      </c>
    </row>
    <row r="513">
      <c r="B513">
        <v>430</v>
      </c>
      <c r="C513" t="str">
        <v>Монтаж и подключение блоков питания</v>
      </c>
      <c r="D513" t="str">
        <v>шт</v>
      </c>
      <c r="E513">
        <v>1</v>
      </c>
      <c r="Q513">
        <f>IFERROR(IF(SUM(F513:N513)&gt;E513,"Превышение",E513-SUM(F513:N513)),"-")</f>
        <v>1</v>
      </c>
    </row>
    <row r="514">
      <c r="B514">
        <v>0</v>
      </c>
      <c r="C514" t="str">
        <v>Декоративная подсветка зеркала</v>
      </c>
      <c r="D514">
        <v>0</v>
      </c>
      <c r="E514">
        <v>0</v>
      </c>
      <c r="Q514">
        <f>IFERROR(IF(SUM(F514:N514)&gt;E514,"Превышение",E514-SUM(F514:N514)),"-")</f>
        <v>0</v>
      </c>
    </row>
    <row r="515" ht="30" customHeight="1">
      <c r="B515">
        <v>431</v>
      </c>
      <c r="C515" t="str">
        <v>Профиль SL-SLIM-H13M-F25-3000 ANOD ( Алюминий)</v>
      </c>
      <c r="D515" t="str">
        <v>м</v>
      </c>
      <c r="E515">
        <v>6</v>
      </c>
      <c r="Q515">
        <f>IFERROR(IF(SUM(F515:N515)&gt;E515,"Превышение",E515-SUM(F515:N515)),"-")</f>
        <v>6</v>
      </c>
    </row>
    <row r="516">
      <c r="B516">
        <v>432</v>
      </c>
      <c r="C516" t="str">
        <v>Монтаж профиля</v>
      </c>
      <c r="D516" t="str">
        <v>м</v>
      </c>
      <c r="E516">
        <v>6</v>
      </c>
      <c r="Q516">
        <f>IFERROR(IF(SUM(F516:N516)&gt;E516,"Превышение",E516-SUM(F516:N516)),"-")</f>
        <v>6</v>
      </c>
    </row>
    <row r="517" ht="30" customHeight="1">
      <c r="B517">
        <v>433</v>
      </c>
      <c r="C517" t="str">
        <v>Лента светодиодная 9,6 Вт/м 12В IP20 4000K 120LED/м RT/RTW-A120-8-11mm SMD 2835 5 м</v>
      </c>
      <c r="D517" t="str">
        <v>шт</v>
      </c>
      <c r="E517">
        <v>2</v>
      </c>
      <c r="Q517">
        <f>IFERROR(IF(SUM(F517:N517)&gt;E517,"Превышение",E517-SUM(F517:N517)),"-")</f>
        <v>2</v>
      </c>
    </row>
    <row r="518">
      <c r="B518">
        <v>434</v>
      </c>
      <c r="C518" t="str">
        <v>Монтаж и подключение ленты</v>
      </c>
      <c r="D518" t="str">
        <v>м</v>
      </c>
      <c r="E518">
        <v>6</v>
      </c>
      <c r="Q518">
        <f>IFERROR(IF(SUM(F518:N518)&gt;E518,"Превышение",E518-SUM(F518:N518)),"-")</f>
        <v>6</v>
      </c>
    </row>
    <row r="519" ht="30" customHeight="1">
      <c r="B519">
        <v>435</v>
      </c>
      <c r="C519" t="str">
        <v>Блок питания ARS-150-12 (12V, 12.5A, 150W) (ARL, IP20 Сетка, 2 года)</v>
      </c>
      <c r="D519" t="str">
        <v>шт</v>
      </c>
      <c r="E519">
        <v>1</v>
      </c>
      <c r="Q519">
        <f>IFERROR(IF(SUM(F519:N519)&gt;E519,"Превышение",E519-SUM(F519:N519)),"-")</f>
        <v>1</v>
      </c>
    </row>
    <row r="520">
      <c r="B520">
        <v>436</v>
      </c>
      <c r="C520" t="str">
        <v>Монтаж и подключение блоков питания</v>
      </c>
      <c r="D520" t="str">
        <v>шт</v>
      </c>
      <c r="E520">
        <v>1</v>
      </c>
      <c r="Q520">
        <f>IFERROR(IF(SUM(F520:N520)&gt;E520,"Превышение",E520-SUM(F520:N520)),"-")</f>
        <v>1</v>
      </c>
    </row>
    <row r="521">
      <c r="B521">
        <v>0</v>
      </c>
      <c r="C521" t="str">
        <v>3.Кабельные изделия</v>
      </c>
      <c r="D521">
        <v>0</v>
      </c>
      <c r="E521">
        <v>0</v>
      </c>
      <c r="Q521">
        <f>IFERROR(IF(SUM(F521:N521)&gt;E521,"Превышение",E521-SUM(F521:N521)),"-")</f>
        <v>0</v>
      </c>
    </row>
    <row r="522" ht="30" customHeight="1">
      <c r="B522">
        <v>437</v>
      </c>
      <c r="C522" t="str">
        <v>Кабель силовой ВВГ-Пнг(А) 3x1,5 ок(N, PE)-0.66 (100м)</v>
      </c>
      <c r="D522" t="str">
        <v>м</v>
      </c>
      <c r="E522">
        <v>587</v>
      </c>
      <c r="H522">
        <v>587</v>
      </c>
      <c r="Q522">
        <f>IFERROR(IF(SUM(F522:N522)&gt;E522,"Превышение",E522-SUM(F522:N522)),"-")</f>
        <v>0</v>
      </c>
    </row>
    <row r="523" ht="30" customHeight="1">
      <c r="B523">
        <v>438</v>
      </c>
      <c r="C523" t="str">
        <v>Кабель силовой ВВГ-Пнг(А)-LS 3x2,5 ок(N, PE)-0.66 (100м)</v>
      </c>
      <c r="D523" t="str">
        <v>м</v>
      </c>
      <c r="E523">
        <v>1189</v>
      </c>
      <c r="H523">
        <v>1189</v>
      </c>
      <c r="Q523">
        <f>IFERROR(IF(SUM(F523:N523)&gt;E523,"Превышение",E523-SUM(F523:N523)),"-")</f>
        <v>0</v>
      </c>
    </row>
    <row r="524" ht="30" customHeight="1">
      <c r="B524">
        <v>439</v>
      </c>
      <c r="C524" t="str">
        <v>Монтаж кабеля по кирпичной кладке и затягивание в трубы до 30мм2</v>
      </c>
      <c r="D524" t="str">
        <v>м</v>
      </c>
      <c r="E524">
        <v>1776</v>
      </c>
      <c r="H524">
        <v>1776</v>
      </c>
      <c r="Q524">
        <f>IFERROR(IF(SUM(F524:N524)&gt;E524,"Превышение",E524-SUM(F524:N524)),"-")</f>
        <v>0</v>
      </c>
    </row>
    <row r="525">
      <c r="B525">
        <v>440</v>
      </c>
      <c r="C525" t="str">
        <v xml:space="preserve">Провод ПуВ нг(А)LS 1х6.0 </v>
      </c>
      <c r="D525" t="str">
        <v>м</v>
      </c>
      <c r="E525">
        <v>387</v>
      </c>
      <c r="H525">
        <v>387</v>
      </c>
      <c r="Q525">
        <f>IFERROR(IF(SUM(F525:N525)&gt;E525,"Превышение",E525-SUM(F525:N525)),"-")</f>
        <v>0</v>
      </c>
    </row>
    <row r="526">
      <c r="B526">
        <v>441</v>
      </c>
      <c r="C526" t="str">
        <v>Кабель силовой ВВГнг(А)-LS 1х4 ок-0,66</v>
      </c>
      <c r="D526" t="str">
        <v>м</v>
      </c>
      <c r="E526">
        <v>161</v>
      </c>
      <c r="H526">
        <v>161</v>
      </c>
      <c r="Q526">
        <f>IFERROR(IF(SUM(F526:N526)&gt;E526,"Превышение",E526-SUM(F526:N526)),"-")</f>
        <v>0</v>
      </c>
    </row>
    <row r="527">
      <c r="B527">
        <v>442</v>
      </c>
      <c r="C527" t="str">
        <v>Провод силовой ПуВнг(А)-LS 10</v>
      </c>
      <c r="D527" t="str">
        <v>м</v>
      </c>
      <c r="E527">
        <v>276</v>
      </c>
      <c r="H527">
        <v>276</v>
      </c>
      <c r="Q527">
        <f>IFERROR(IF(SUM(F527:N527)&gt;E527,"Превышение",E527-SUM(F527:N527)),"-")</f>
        <v>0</v>
      </c>
    </row>
    <row r="528" ht="30" customHeight="1">
      <c r="B528">
        <v>443</v>
      </c>
      <c r="C528" t="str">
        <v>Монтаж кабеля по кирпичной кладке и затягивание в трубы до 30мм2</v>
      </c>
      <c r="D528" t="str">
        <v>м</v>
      </c>
      <c r="E528">
        <v>824</v>
      </c>
      <c r="H528">
        <v>824</v>
      </c>
      <c r="Q528">
        <f>IFERROR(IF(SUM(F528:N528)&gt;E528,"Превышение",E528-SUM(F528:N528)),"-")</f>
        <v>0</v>
      </c>
    </row>
    <row r="529">
      <c r="B529">
        <v>444</v>
      </c>
      <c r="C529" t="str">
        <v>Кабель ВВГ -П нг(А)FRLS 3х1.5 0.66кВ (бухта)</v>
      </c>
      <c r="D529" t="str">
        <v>м</v>
      </c>
      <c r="E529">
        <v>83</v>
      </c>
      <c r="H529">
        <v>83</v>
      </c>
      <c r="Q529">
        <f>IFERROR(IF(SUM(F529:N529)&gt;E529,"Превышение",E529-SUM(F529:N529)),"-")</f>
        <v>0</v>
      </c>
    </row>
    <row r="530" ht="30" customHeight="1">
      <c r="B530">
        <v>445</v>
      </c>
      <c r="C530" t="str">
        <v>Монтаж кабеля по кирпичной кладке и затягивание в трубы до 30мм2</v>
      </c>
      <c r="D530" t="str">
        <v>м</v>
      </c>
      <c r="E530">
        <v>83</v>
      </c>
      <c r="H530">
        <v>83</v>
      </c>
      <c r="Q530">
        <f>IFERROR(IF(SUM(F530:N530)&gt;E530,"Превышение",E530-SUM(F530:N530)),"-")</f>
        <v>0</v>
      </c>
    </row>
    <row r="531">
      <c r="B531">
        <v>0</v>
      </c>
      <c r="C531" t="str">
        <v>4.Электрортехнические изделия</v>
      </c>
      <c r="D531">
        <v>0</v>
      </c>
      <c r="E531">
        <v>0</v>
      </c>
      <c r="Q531">
        <f>IFERROR(IF(SUM(F531:N531)&gt;E531,"Превышение",E531-SUM(F531:N531)),"-")</f>
        <v>0</v>
      </c>
    </row>
    <row r="532" ht="45" customHeight="1">
      <c r="B532">
        <v>446</v>
      </c>
      <c r="C532" t="str">
        <v>BRITE Розетка двойная с заземлением с защитными шторками и крышкой 16А в сборе IP44 РСбш12-3-44-БрБ белый</v>
      </c>
      <c r="D532" t="str">
        <v>шт</v>
      </c>
      <c r="E532">
        <v>15</v>
      </c>
      <c r="Q532">
        <f>IFERROR(IF(SUM(F532:N532)&gt;E532,"Превышение",E532-SUM(F532:N532)),"-")</f>
        <v>15</v>
      </c>
    </row>
    <row r="533" ht="30" customHeight="1">
      <c r="B533">
        <v>447</v>
      </c>
      <c r="C533" t="str">
        <v>Розетка ATLASDESIGN двойная с заземлением со шторками 16А в сборе белый</v>
      </c>
      <c r="D533" t="str">
        <v>шт</v>
      </c>
      <c r="E533">
        <v>172</v>
      </c>
      <c r="Q533">
        <f>IFERROR(IF(SUM(F533:N533)&gt;E533,"Превышение",E533-SUM(F533:N533)),"-")</f>
        <v>172</v>
      </c>
    </row>
    <row r="534" ht="30" customHeight="1">
      <c r="B534">
        <v>448</v>
      </c>
      <c r="C534" t="str">
        <v>Монтаж и подключение розеток скрытой установки</v>
      </c>
      <c r="D534" t="str">
        <v>шт</v>
      </c>
      <c r="E534">
        <v>187</v>
      </c>
      <c r="Q534">
        <f>IFERROR(IF(SUM(F534:N534)&gt;E534,"Превышение",E534-SUM(F534:N534)),"-")</f>
        <v>187</v>
      </c>
    </row>
    <row r="535" ht="30" customHeight="1">
      <c r="B535">
        <v>449</v>
      </c>
      <c r="C535" t="str">
        <v>ЭТЮД Розетка наружная с заземлением со шторками белая (на роутер)</v>
      </c>
      <c r="D535" t="str">
        <v>шт</v>
      </c>
      <c r="E535">
        <v>15</v>
      </c>
      <c r="Q535">
        <f>IFERROR(IF(SUM(F535:N535)&gt;E535,"Превышение",E535-SUM(F535:N535)),"-")</f>
        <v>15</v>
      </c>
    </row>
    <row r="536" ht="30" customHeight="1">
      <c r="B536">
        <v>450</v>
      </c>
      <c r="C536" t="str">
        <v>Монтаж и подключение розеток и выключателей открытой установки</v>
      </c>
      <c r="D536" t="str">
        <v>шт</v>
      </c>
      <c r="E536">
        <v>15</v>
      </c>
      <c r="Q536">
        <f>IFERROR(IF(SUM(F536:N536)&gt;E536,"Превышение",E536-SUM(F536:N536)),"-")</f>
        <v>15</v>
      </c>
    </row>
    <row r="537" ht="30" customHeight="1">
      <c r="B537">
        <v>451</v>
      </c>
      <c r="C537" t="str">
        <v>Разъем РШ-ВШ 32А 250В 2P+PE(ОУ) пластиковый белый Simple</v>
      </c>
      <c r="D537" t="str">
        <v>шт</v>
      </c>
      <c r="E537">
        <v>15</v>
      </c>
      <c r="Q537">
        <f>IFERROR(IF(SUM(F537:N537)&gt;E537,"Превышение",E537-SUM(F537:N537)),"-")</f>
        <v>15</v>
      </c>
    </row>
    <row r="538" ht="30" customHeight="1">
      <c r="B538">
        <v>452</v>
      </c>
      <c r="C538" t="str">
        <v>Монтаж и подключение силовой розетки на электроплиту</v>
      </c>
      <c r="D538" t="str">
        <v>шт</v>
      </c>
      <c r="E538">
        <v>15</v>
      </c>
      <c r="Q538">
        <f>IFERROR(IF(SUM(F538:N538)&gt;E538,"Превышение",E538-SUM(F538:N538)),"-")</f>
        <v>15</v>
      </c>
    </row>
    <row r="539" ht="30" customHeight="1">
      <c r="B539">
        <v>453</v>
      </c>
      <c r="C539" t="str">
        <v>Гермес PLUS Розетка с заземлением наружная с крышкой IP54</v>
      </c>
      <c r="D539" t="str">
        <v>шт</v>
      </c>
      <c r="E539">
        <v>2</v>
      </c>
      <c r="Q539">
        <f>IFERROR(IF(SUM(F539:N539)&gt;E539,"Превышение",E539-SUM(F539:N539)),"-")</f>
        <v>2</v>
      </c>
    </row>
    <row r="540" ht="30" customHeight="1">
      <c r="B540">
        <v>454</v>
      </c>
      <c r="C540" t="str">
        <v>Монтаж и подключение розеток и выключателей открытой установки</v>
      </c>
      <c r="D540" t="str">
        <v>шт</v>
      </c>
      <c r="E540">
        <v>2</v>
      </c>
      <c r="Q540">
        <f>IFERROR(IF(SUM(F540:N540)&gt;E540,"Превышение",E540-SUM(F540:N540)),"-")</f>
        <v>2</v>
      </c>
    </row>
    <row r="541" ht="30" customHeight="1">
      <c r="B541">
        <v>455</v>
      </c>
      <c r="C541" t="str">
        <v>Выключатель одноклавишный ATLASDESIGN схема 1 10АХ механизм белый</v>
      </c>
      <c r="D541" t="str">
        <v>шт</v>
      </c>
      <c r="E541">
        <v>12</v>
      </c>
      <c r="Q541">
        <f>IFERROR(IF(SUM(F541:N541)&gt;E541,"Превышение",E541-SUM(F541:N541)),"-")</f>
        <v>12</v>
      </c>
    </row>
    <row r="542" ht="30" customHeight="1">
      <c r="B542">
        <v>456</v>
      </c>
      <c r="C542" t="str">
        <v>Выключатель двухклавишный ATLASDESIGN схема 5 10АХ механизм белый</v>
      </c>
      <c r="D542" t="str">
        <v>шт</v>
      </c>
      <c r="E542">
        <v>55</v>
      </c>
      <c r="Q542">
        <f>IFERROR(IF(SUM(F542:N542)&gt;E542,"Превышение",E542-SUM(F542:N542)),"-")</f>
        <v>55</v>
      </c>
    </row>
    <row r="543" ht="30" customHeight="1">
      <c r="B543">
        <v>457</v>
      </c>
      <c r="C543" t="str">
        <v>Выключатель трехклавишный ATLASDESIGN схема 1+1+1 10АХ механизм белый</v>
      </c>
      <c r="D543" t="str">
        <v>шт</v>
      </c>
      <c r="E543">
        <v>15</v>
      </c>
      <c r="Q543">
        <f>IFERROR(IF(SUM(F543:N543)&gt;E543,"Превышение",E543-SUM(F543:N543)),"-")</f>
        <v>15</v>
      </c>
    </row>
    <row r="544">
      <c r="B544">
        <v>458</v>
      </c>
      <c r="C544" t="str">
        <v>Рамка однопостовая ATLASDESIGN белый</v>
      </c>
      <c r="D544" t="str">
        <v>шт</v>
      </c>
      <c r="E544">
        <v>82</v>
      </c>
      <c r="Q544">
        <f>IFERROR(IF(SUM(F544:N544)&gt;E544,"Превышение",E544-SUM(F544:N544)),"-")</f>
        <v>82</v>
      </c>
    </row>
    <row r="545" ht="30" customHeight="1">
      <c r="B545">
        <v>459</v>
      </c>
      <c r="C545" t="str">
        <v>Монтаж и подключение выключателей скрытой установки</v>
      </c>
      <c r="D545" t="str">
        <v>шт</v>
      </c>
      <c r="E545">
        <v>82</v>
      </c>
      <c r="Q545">
        <f>IFERROR(IF(SUM(F545:N545)&gt;E545,"Превышение",E545-SUM(F545:N545)),"-")</f>
        <v>82</v>
      </c>
    </row>
    <row r="546">
      <c r="B546">
        <v>460</v>
      </c>
      <c r="C546" t="str">
        <v>КРЗ-0,4</v>
      </c>
      <c r="D546" t="str">
        <v>шт</v>
      </c>
      <c r="E546">
        <v>15</v>
      </c>
      <c r="Q546">
        <f>IFERROR(IF(SUM(F546:N546)&gt;E546,"Превышение",E546-SUM(F546:N546)),"-")</f>
        <v>15</v>
      </c>
    </row>
    <row r="547">
      <c r="B547">
        <v>461</v>
      </c>
      <c r="C547" t="str">
        <v>Монтаж и подключение коробки заземления КРЗ</v>
      </c>
      <c r="D547" t="str">
        <v>шт</v>
      </c>
      <c r="E547">
        <v>15</v>
      </c>
      <c r="Q547">
        <f>IFERROR(IF(SUM(F547:N547)&gt;E547,"Превышение",E547-SUM(F547:N547)),"-")</f>
        <v>15</v>
      </c>
    </row>
    <row r="548" ht="45" customHeight="1">
      <c r="B548">
        <v>462</v>
      </c>
      <c r="C548" t="str">
        <v>Звонок Зуммер-1-04 (2ТК) двухтональный без кнопки пластик АБС проводной 220В (Зуммер-1-04 (2ТК))</v>
      </c>
      <c r="D548" t="str">
        <v>шт</v>
      </c>
      <c r="E548">
        <v>15</v>
      </c>
      <c r="Q548">
        <f>IFERROR(IF(SUM(F548:N548)&gt;E548,"Превышение",E548-SUM(F548:N548)),"-")</f>
        <v>15</v>
      </c>
    </row>
    <row r="549">
      <c r="B549">
        <v>463</v>
      </c>
      <c r="C549" t="str">
        <v>Беларусь Кнопка для звонков</v>
      </c>
      <c r="D549" t="str">
        <v>шт</v>
      </c>
      <c r="E549">
        <v>15</v>
      </c>
      <c r="Q549">
        <f>IFERROR(IF(SUM(F549:N549)&gt;E549,"Превышение",E549-SUM(F549:N549)),"-")</f>
        <v>15</v>
      </c>
    </row>
    <row r="550">
      <c r="B550">
        <v>464</v>
      </c>
      <c r="C550" t="str">
        <v>Монтаж и подключение звонка</v>
      </c>
      <c r="D550" t="str">
        <v>шт</v>
      </c>
      <c r="E550">
        <v>15</v>
      </c>
      <c r="Q550">
        <f>IFERROR(IF(SUM(F550:N550)&gt;E550,"Превышение",E550-SUM(F550:N550)),"-")</f>
        <v>15</v>
      </c>
    </row>
    <row r="551">
      <c r="B551">
        <v>465</v>
      </c>
      <c r="C551" t="str">
        <v>Монтаж и подключение кнопки звонка</v>
      </c>
      <c r="D551" t="str">
        <v>шт</v>
      </c>
      <c r="E551">
        <v>15</v>
      </c>
      <c r="Q551">
        <f>IFERROR(IF(SUM(F551:N551)&gt;E551,"Превышение",E551-SUM(F551:N551)),"-")</f>
        <v>15</v>
      </c>
    </row>
    <row r="552">
      <c r="B552">
        <v>0</v>
      </c>
      <c r="C552" t="str">
        <v>5.Электромонтажные изделия</v>
      </c>
      <c r="D552">
        <v>0</v>
      </c>
      <c r="E552">
        <v>0</v>
      </c>
      <c r="Q552">
        <f>IFERROR(IF(SUM(F552:N552)&gt;E552,"Превышение",E552-SUM(F552:N552)),"-")</f>
        <v>0</v>
      </c>
    </row>
    <row r="553">
      <c r="B553">
        <v>466</v>
      </c>
      <c r="C553" t="str">
        <v>Скрутка СИЗ-1 2.5-4.5мм желтая</v>
      </c>
      <c r="D553" t="str">
        <v>шт</v>
      </c>
      <c r="E553">
        <v>200</v>
      </c>
      <c r="H553">
        <v>200</v>
      </c>
      <c r="Q553">
        <f>IFERROR(IF(SUM(F553:N553)&gt;E553,"Превышение",E553-SUM(F553:N553)),"-")</f>
        <v>0</v>
      </c>
    </row>
    <row r="554">
      <c r="B554">
        <v>467</v>
      </c>
      <c r="C554" t="str">
        <v>Скрутка СИЗ-1 4-11мм красная</v>
      </c>
      <c r="D554" t="str">
        <v>шт</v>
      </c>
      <c r="E554">
        <v>1000</v>
      </c>
      <c r="H554">
        <v>1000</v>
      </c>
      <c r="Q554">
        <f>IFERROR(IF(SUM(F554:N554)&gt;E554,"Превышение",E554-SUM(F554:N554)),"-")</f>
        <v>0</v>
      </c>
    </row>
    <row r="555">
      <c r="B555">
        <v>468</v>
      </c>
      <c r="C555" t="str">
        <v>Бирка кабельная У-134 квадрат 55х55 мм</v>
      </c>
      <c r="D555" t="str">
        <v>шт</v>
      </c>
      <c r="E555">
        <v>15</v>
      </c>
      <c r="Q555">
        <f>IFERROR(IF(SUM(F555:N555)&gt;E555,"Превышение",E555-SUM(F555:N555)),"-")</f>
        <v>15</v>
      </c>
    </row>
    <row r="556">
      <c r="B556">
        <v>469</v>
      </c>
      <c r="C556" t="str">
        <v>Коробка установочная 68мм (С3М2)</v>
      </c>
      <c r="D556" t="str">
        <v>шт</v>
      </c>
      <c r="E556">
        <v>32</v>
      </c>
      <c r="Q556">
        <f>IFERROR(IF(SUM(F556:N556)&gt;E556,"Превышение",E556-SUM(F556:N556)),"-")</f>
        <v>32</v>
      </c>
    </row>
    <row r="557" ht="30" customHeight="1">
      <c r="B557">
        <v>470</v>
      </c>
      <c r="C557" t="str">
        <v>Высверливание отверстия в кирпиче и вмазывание установочной коробки</v>
      </c>
      <c r="D557" t="str">
        <v>шт</v>
      </c>
      <c r="E557">
        <v>32</v>
      </c>
      <c r="Q557">
        <f>IFERROR(IF(SUM(F557:N557)&gt;E557,"Превышение",E557-SUM(F557:N557)),"-")</f>
        <v>32</v>
      </c>
    </row>
    <row r="558">
      <c r="B558">
        <v>471</v>
      </c>
      <c r="C558" t="str">
        <v>Крышка КОН-1М-04</v>
      </c>
      <c r="D558" t="str">
        <v>шт</v>
      </c>
      <c r="E558">
        <v>186</v>
      </c>
      <c r="H558">
        <v>186</v>
      </c>
      <c r="Q558">
        <f>IFERROR(IF(SUM(F558:N558)&gt;E558,"Превышение",E558-SUM(F558:N558)),"-")</f>
        <v>0</v>
      </c>
    </row>
    <row r="559">
      <c r="B559">
        <v>472</v>
      </c>
      <c r="C559" t="str">
        <v>Монтаж крышки КОН-1М-04</v>
      </c>
      <c r="D559" t="str">
        <v>шт</v>
      </c>
      <c r="E559">
        <v>186</v>
      </c>
      <c r="H559">
        <v>186</v>
      </c>
      <c r="Q559">
        <f>IFERROR(IF(SUM(F559:N559)&gt;E559,"Превышение",E559-SUM(F559:N559)),"-")</f>
        <v>0</v>
      </c>
    </row>
    <row r="560">
      <c r="B560">
        <v>473</v>
      </c>
      <c r="C560" t="str">
        <v>Подрозетник Ф65мм</v>
      </c>
      <c r="D560" t="str">
        <v>шт</v>
      </c>
      <c r="E560">
        <v>15</v>
      </c>
      <c r="Q560">
        <f>IFERROR(IF(SUM(F560:N560)&gt;E560,"Превышение",E560-SUM(F560:N560)),"-")</f>
        <v>15</v>
      </c>
    </row>
    <row r="561">
      <c r="B561">
        <v>474</v>
      </c>
      <c r="C561" t="str">
        <v>Подрозетник Ф100мм</v>
      </c>
      <c r="D561" t="str">
        <v>шт</v>
      </c>
      <c r="E561">
        <v>15</v>
      </c>
      <c r="Q561">
        <f>IFERROR(IF(SUM(F561:N561)&gt;E561,"Превышение",E561-SUM(F561:N561)),"-")</f>
        <v>15</v>
      </c>
    </row>
    <row r="562">
      <c r="B562">
        <v>475</v>
      </c>
      <c r="C562" t="str">
        <v>Монтаж подрозетника</v>
      </c>
      <c r="D562" t="str">
        <v>шт</v>
      </c>
      <c r="E562">
        <v>30</v>
      </c>
      <c r="Q562">
        <f>IFERROR(IF(SUM(F562:N562)&gt;E562,"Превышение",E562-SUM(F562:N562)),"-")</f>
        <v>30</v>
      </c>
    </row>
    <row r="563">
      <c r="B563">
        <v>0</v>
      </c>
      <c r="C563" t="str">
        <v>6. Материалы</v>
      </c>
      <c r="D563">
        <v>0</v>
      </c>
      <c r="E563">
        <v>0</v>
      </c>
      <c r="Q563">
        <f>IFERROR(IF(SUM(F563:N563)&gt;E563,"Превышение",E563-SUM(F563:N563)),"-")</f>
        <v>0</v>
      </c>
    </row>
    <row r="564" ht="30" customHeight="1">
      <c r="B564">
        <v>476</v>
      </c>
      <c r="C564" t="str">
        <v>Пена монтажная Roof Complect огнеупорная (890гр)</v>
      </c>
      <c r="D564" t="str">
        <v>шт</v>
      </c>
      <c r="E564">
        <v>8</v>
      </c>
      <c r="Q564">
        <f>IFERROR(IF(SUM(F564:N564)&gt;E564,"Превышение",E564-SUM(F564:N564)),"-")</f>
        <v>8</v>
      </c>
    </row>
    <row r="565">
      <c r="B565">
        <v>477</v>
      </c>
      <c r="C565" t="str">
        <v>Герметик огнезащитный ведро 10кг</v>
      </c>
      <c r="D565" t="str">
        <v>шт</v>
      </c>
      <c r="E565">
        <v>1</v>
      </c>
      <c r="Q565">
        <f>IFERROR(IF(SUM(F565:N565)&gt;E565,"Превышение",E565-SUM(F565:N565)),"-")</f>
        <v>1</v>
      </c>
    </row>
    <row r="566">
      <c r="B566">
        <v>0</v>
      </c>
      <c r="C566" t="str">
        <v>Ось 11-14/И-К (4.БС21М секция №5)</v>
      </c>
      <c r="D566">
        <v>0</v>
      </c>
      <c r="E566">
        <v>0</v>
      </c>
      <c r="Q566">
        <f>IFERROR(IF(SUM(F566:N566)&gt;E566,"Превышение",E566-SUM(F566:N566)),"-")</f>
        <v>0</v>
      </c>
    </row>
    <row r="567">
      <c r="B567">
        <v>478</v>
      </c>
      <c r="C567" t="str">
        <v>ЩК в комплекте</v>
      </c>
      <c r="D567" t="str">
        <v>шт</v>
      </c>
      <c r="E567">
        <v>15</v>
      </c>
      <c r="Q567">
        <f>IFERROR(IF(SUM(F567:N567)&gt;E567,"Превышение",E567-SUM(F567:N567)),"-")</f>
        <v>15</v>
      </c>
    </row>
    <row r="568" ht="30" customHeight="1">
      <c r="B568">
        <v>479</v>
      </c>
      <c r="C568" t="str">
        <v>Счетчик электронный, 230В, 5(80)А, 1/2 кл.точности СЕ207 R7 849.2.ОА.QUVLF SPds</v>
      </c>
      <c r="D568" t="str">
        <v>шт</v>
      </c>
      <c r="E568">
        <v>15</v>
      </c>
      <c r="Q568">
        <f>IFERROR(IF(SUM(F568:N568)&gt;E568,"Превышение",E568-SUM(F568:N568)),"-")</f>
        <v>15</v>
      </c>
    </row>
    <row r="569">
      <c r="B569">
        <v>480</v>
      </c>
      <c r="C569" t="str">
        <v>Монтаж и подключение ЩК</v>
      </c>
      <c r="D569" t="str">
        <v>шт</v>
      </c>
      <c r="E569">
        <v>15</v>
      </c>
      <c r="Q569">
        <f>IFERROR(IF(SUM(F569:N569)&gt;E569,"Превышение",E569-SUM(F569:N569)),"-")</f>
        <v>15</v>
      </c>
    </row>
    <row r="570">
      <c r="B570">
        <v>481</v>
      </c>
      <c r="C570" t="str">
        <v>Кабель-канал 60х40 ЭЛЕКОР белый (18м) IEK</v>
      </c>
      <c r="D570" t="str">
        <v>м</v>
      </c>
      <c r="E570">
        <v>15</v>
      </c>
      <c r="Q570">
        <f>IFERROR(IF(SUM(F570:N570)&gt;E570,"Превышение",E570-SUM(F570:N570)),"-")</f>
        <v>15</v>
      </c>
    </row>
    <row r="571">
      <c r="B571">
        <v>482</v>
      </c>
      <c r="C571" t="str">
        <v>Монтаж кабель-канала</v>
      </c>
      <c r="D571" t="str">
        <v>м</v>
      </c>
      <c r="E571">
        <v>15</v>
      </c>
      <c r="Q571">
        <f>IFERROR(IF(SUM(F571:N571)&gt;E571,"Превышение",E571-SUM(F571:N571)),"-")</f>
        <v>15</v>
      </c>
    </row>
    <row r="572">
      <c r="B572">
        <v>483</v>
      </c>
      <c r="C572" t="str">
        <v>Корпус щита этажного ЩЭ</v>
      </c>
      <c r="D572" t="str">
        <v>шт</v>
      </c>
      <c r="E572">
        <v>4</v>
      </c>
      <c r="H572">
        <v>4</v>
      </c>
      <c r="Q572">
        <f>IFERROR(IF(SUM(F572:N572)&gt;E572,"Превышение",E572-SUM(F572:N572)),"-")</f>
        <v>0</v>
      </c>
    </row>
    <row r="573">
      <c r="B573">
        <v>484</v>
      </c>
      <c r="C573" t="str">
        <v>Монтаж Корпуса щита этажного</v>
      </c>
      <c r="D573" t="str">
        <v>шт</v>
      </c>
      <c r="E573">
        <v>4</v>
      </c>
      <c r="H573">
        <v>4</v>
      </c>
      <c r="Q573">
        <f>IFERROR(IF(SUM(F573:N573)&gt;E573,"Превышение",E573-SUM(F573:N573)),"-")</f>
        <v>0</v>
      </c>
    </row>
    <row r="574">
      <c r="B574">
        <v>485</v>
      </c>
      <c r="C574" t="str">
        <v>Панель из листовой стали 330х980</v>
      </c>
      <c r="D574" t="str">
        <v>шт</v>
      </c>
      <c r="E574">
        <v>4</v>
      </c>
      <c r="H574">
        <v>4</v>
      </c>
      <c r="Q574">
        <f>IFERROR(IF(SUM(F574:N574)&gt;E574,"Превышение",E574-SUM(F574:N574)),"-")</f>
        <v>0</v>
      </c>
    </row>
    <row r="575">
      <c r="B575">
        <v>486</v>
      </c>
      <c r="C575" t="str">
        <v>Монтаж панели</v>
      </c>
      <c r="D575" t="str">
        <v>шт</v>
      </c>
      <c r="E575">
        <v>4</v>
      </c>
      <c r="H575">
        <v>4</v>
      </c>
      <c r="Q575">
        <f>IFERROR(IF(SUM(F575:N575)&gt;E575,"Превышение",E575-SUM(F575:N575)),"-")</f>
        <v>0</v>
      </c>
    </row>
    <row r="576">
      <c r="B576">
        <v>0</v>
      </c>
      <c r="C576" t="str">
        <v>Щит этажный на 3 квартиры состоит (на 1 ЩЭ):</v>
      </c>
      <c r="D576">
        <v>0</v>
      </c>
      <c r="E576">
        <v>0</v>
      </c>
      <c r="Q576">
        <f>IFERROR(IF(SUM(F576:N576)&gt;E576,"Превышение",E576-SUM(F576:N576)),"-")</f>
        <v>0</v>
      </c>
    </row>
    <row r="577" ht="30" customHeight="1">
      <c r="B577">
        <v>487</v>
      </c>
      <c r="C577" t="str">
        <v>Выключатель автоматический двухполюсный 50А С ВА47-29 4.5кА (MVA20-2-050-C)</v>
      </c>
      <c r="D577" t="str">
        <v>шт</v>
      </c>
      <c r="E577">
        <v>3</v>
      </c>
      <c r="Q577">
        <f>IFERROR(IF(SUM(F577:N577)&gt;E577,"Превышение",E577-SUM(F577:N577)),"-")</f>
        <v>3</v>
      </c>
    </row>
    <row r="578" ht="30" customHeight="1">
      <c r="B578">
        <v>488</v>
      </c>
      <c r="C578" t="str">
        <v>Сжим ответвительный У-859 м50-70/о4-35 (У-859МУ3)</v>
      </c>
      <c r="D578" t="str">
        <v>шт</v>
      </c>
      <c r="E578">
        <v>5</v>
      </c>
      <c r="Q578">
        <f>IFERROR(IF(SUM(F578:N578)&gt;E578,"Превышение",E578-SUM(F578:N578)),"-")</f>
        <v>5</v>
      </c>
    </row>
    <row r="579">
      <c r="B579">
        <v>489</v>
      </c>
      <c r="C579" t="str">
        <v>Расключение щита этажного ЩЭ</v>
      </c>
      <c r="D579" t="str">
        <v>шт</v>
      </c>
      <c r="E579">
        <v>1</v>
      </c>
      <c r="Q579">
        <f>IFERROR(IF(SUM(F579:N579)&gt;E579,"Превышение",E579-SUM(F579:N579)),"-")</f>
        <v>1</v>
      </c>
    </row>
    <row r="580">
      <c r="B580">
        <v>0</v>
      </c>
      <c r="C580" t="str">
        <v>Щит этажный на 4 квартиры состоит (на 3 ЩЭ):</v>
      </c>
      <c r="D580">
        <v>0</v>
      </c>
      <c r="E580">
        <v>0</v>
      </c>
      <c r="Q580">
        <f>IFERROR(IF(SUM(F580:N580)&gt;E580,"Превышение",E580-SUM(F580:N580)),"-")</f>
        <v>0</v>
      </c>
    </row>
    <row r="581" ht="30" customHeight="1">
      <c r="B581">
        <v>490</v>
      </c>
      <c r="C581" t="str">
        <v>Выключатель автоматический двухполюсный 50А С ВА47-29 4.5кА (MVA20-2-050-C)</v>
      </c>
      <c r="D581" t="str">
        <v>шт</v>
      </c>
      <c r="E581">
        <v>12</v>
      </c>
      <c r="Q581">
        <f>IFERROR(IF(SUM(F581:N581)&gt;E581,"Превышение",E581-SUM(F581:N581)),"-")</f>
        <v>12</v>
      </c>
    </row>
    <row r="582" ht="30" customHeight="1">
      <c r="B582">
        <v>491</v>
      </c>
      <c r="C582" t="str">
        <v>Сжим ответвительный У-859 м50-70/о4-35 (У-859МУ3)</v>
      </c>
      <c r="D582" t="str">
        <v>шт</v>
      </c>
      <c r="E582">
        <v>15</v>
      </c>
      <c r="Q582">
        <f>IFERROR(IF(SUM(F582:N582)&gt;E582,"Превышение",E582-SUM(F582:N582)),"-")</f>
        <v>15</v>
      </c>
    </row>
    <row r="583" ht="30" customHeight="1">
      <c r="B583">
        <v>492</v>
      </c>
      <c r="C583" t="str">
        <v>Розетка на DIN-рейку с заземлением контактов РАр 10-3-ОП</v>
      </c>
      <c r="D583" t="str">
        <v>шт</v>
      </c>
      <c r="E583">
        <v>4</v>
      </c>
      <c r="Q583">
        <f>IFERROR(IF(SUM(F583:N583)&gt;E583,"Превышение",E583-SUM(F583:N583)),"-")</f>
        <v>4</v>
      </c>
    </row>
    <row r="584">
      <c r="B584">
        <v>493</v>
      </c>
      <c r="C584" t="str">
        <v>Расключение щита этажного ЩЭ</v>
      </c>
      <c r="D584" t="str">
        <v>шт</v>
      </c>
      <c r="E584">
        <v>3</v>
      </c>
      <c r="Q584">
        <f>IFERROR(IF(SUM(F584:N584)&gt;E584,"Превышение",E584-SUM(F584:N584)),"-")</f>
        <v>3</v>
      </c>
    </row>
    <row r="585">
      <c r="B585">
        <v>0</v>
      </c>
      <c r="C585" t="str">
        <v>2.Светотехническая продукция</v>
      </c>
      <c r="D585">
        <v>0</v>
      </c>
      <c r="E585">
        <v>0</v>
      </c>
      <c r="Q585">
        <f>IFERROR(IF(SUM(F585:N585)&gt;E585,"Превышение",E585-SUM(F585:N585)),"-")</f>
        <v>0</v>
      </c>
    </row>
    <row r="586">
      <c r="B586">
        <v>494</v>
      </c>
      <c r="C586" t="str">
        <v>Патрон подвесной Е27 пластик белый</v>
      </c>
      <c r="D586" t="str">
        <v>шт</v>
      </c>
      <c r="E586">
        <v>87</v>
      </c>
      <c r="Q586">
        <f>IFERROR(IF(SUM(F586:N586)&gt;E586,"Превышение",E586-SUM(F586:N586)),"-")</f>
        <v>87</v>
      </c>
    </row>
    <row r="587">
      <c r="B587">
        <v>495</v>
      </c>
      <c r="C587" t="str">
        <v>Подключение подвесного патрона</v>
      </c>
      <c r="D587" t="str">
        <v>шт</v>
      </c>
      <c r="E587">
        <v>87</v>
      </c>
      <c r="Q587">
        <f>IFERROR(IF(SUM(F587:N587)&gt;E587,"Превышение",E587-SUM(F587:N587)),"-")</f>
        <v>87</v>
      </c>
    </row>
    <row r="588">
      <c r="B588">
        <v>496</v>
      </c>
      <c r="C588" t="str">
        <v>Лампа светодиодная LED 11вт E27 белый ECO</v>
      </c>
      <c r="D588" t="str">
        <v>шт</v>
      </c>
      <c r="E588">
        <v>87</v>
      </c>
      <c r="Q588">
        <f>IFERROR(IF(SUM(F588:N588)&gt;E588,"Превышение",E588-SUM(F588:N588)),"-")</f>
        <v>87</v>
      </c>
    </row>
    <row r="589" ht="45" customHeight="1">
      <c r="B589">
        <v>497</v>
      </c>
      <c r="C589" t="str">
        <v>358882 STREET NT22 396 черный Светильник ландшафтный светодиодный IP54 LED 4000К 18W 220V OPAL пластиковый корпус</v>
      </c>
      <c r="D589" t="str">
        <v>шт</v>
      </c>
      <c r="E589">
        <v>12</v>
      </c>
      <c r="Q589">
        <f>IFERROR(IF(SUM(F589:N589)&gt;E589,"Превышение",E589-SUM(F589:N589)),"-")</f>
        <v>12</v>
      </c>
    </row>
    <row r="590">
      <c r="B590">
        <v>498</v>
      </c>
      <c r="C590" t="str">
        <v>Монтаж и подключение накладного светильника</v>
      </c>
      <c r="D590" t="str">
        <v>шт</v>
      </c>
      <c r="E590">
        <v>12</v>
      </c>
      <c r="Q590">
        <f>IFERROR(IF(SUM(F590:N590)&gt;E590,"Превышение",E590-SUM(F590:N590)),"-")</f>
        <v>12</v>
      </c>
    </row>
    <row r="591">
      <c r="B591">
        <v>499</v>
      </c>
      <c r="C591" t="str">
        <v>БРА Kink light мелисса 08438-2, 19(21)</v>
      </c>
      <c r="D591" t="str">
        <v>шт</v>
      </c>
      <c r="E591">
        <v>2</v>
      </c>
      <c r="Q591">
        <f>IFERROR(IF(SUM(F591:N591)&gt;E591,"Превышение",E591-SUM(F591:N591)),"-")</f>
        <v>2</v>
      </c>
    </row>
    <row r="592">
      <c r="B592">
        <v>500</v>
      </c>
      <c r="C592" t="str">
        <v>Бра настенная</v>
      </c>
      <c r="D592" t="str">
        <v>шт</v>
      </c>
      <c r="E592">
        <v>2</v>
      </c>
      <c r="Q592">
        <f>IFERROR(IF(SUM(F592:N592)&gt;E592,"Превышение",E592-SUM(F592:N592)),"-")</f>
        <v>2</v>
      </c>
    </row>
    <row r="593" ht="30" customHeight="1">
      <c r="B593">
        <v>501</v>
      </c>
      <c r="C593" t="str">
        <v>Светильник светодиодный SPO-950-3-40K-018 18Вт 4000К 1890Лм IP40 595х180х40 матовый</v>
      </c>
      <c r="D593" t="str">
        <v>шт</v>
      </c>
      <c r="E593">
        <v>31</v>
      </c>
      <c r="Q593">
        <f>IFERROR(IF(SUM(F593:N593)&gt;E593,"Превышение",E593-SUM(F593:N593)),"-")</f>
        <v>31</v>
      </c>
    </row>
    <row r="594">
      <c r="B594">
        <v>502</v>
      </c>
      <c r="C594" t="str">
        <v>Монтаж и подключение светильника в армстронг</v>
      </c>
      <c r="D594" t="str">
        <v>шт</v>
      </c>
      <c r="E594">
        <v>31</v>
      </c>
      <c r="Q594">
        <f>IFERROR(IF(SUM(F594:N594)&gt;E594,"Превышение",E594-SUM(F594:N594)),"-")</f>
        <v>31</v>
      </c>
    </row>
    <row r="595" ht="30" customHeight="1">
      <c r="B595">
        <v>503</v>
      </c>
      <c r="C595" t="str">
        <v>Датчик движения ИК встраиваемый 1200w 360 гр. 6м IP20 белый (SEN86 бел.)</v>
      </c>
      <c r="D595" t="str">
        <v>шт</v>
      </c>
      <c r="E595">
        <v>13</v>
      </c>
      <c r="Q595">
        <f>IFERROR(IF(SUM(F595:N595)&gt;E595,"Превышение",E595-SUM(F595:N595)),"-")</f>
        <v>13</v>
      </c>
    </row>
    <row r="596">
      <c r="B596">
        <v>504</v>
      </c>
      <c r="C596" t="str">
        <v xml:space="preserve">Монтаж и подключение датчика движения </v>
      </c>
      <c r="D596" t="str">
        <v>шт</v>
      </c>
      <c r="E596">
        <v>13</v>
      </c>
      <c r="Q596">
        <f>IFERROR(IF(SUM(F596:N596)&gt;E596,"Превышение",E596-SUM(F596:N596)),"-")</f>
        <v>13</v>
      </c>
    </row>
    <row r="597" ht="30" customHeight="1">
      <c r="B597">
        <v>505</v>
      </c>
      <c r="C597" t="str">
        <v>Коробка распределительная 85х85х40мм для наружного монтажа IP55</v>
      </c>
      <c r="D597" t="str">
        <v>шт</v>
      </c>
      <c r="E597">
        <v>31</v>
      </c>
      <c r="Q597">
        <f>IFERROR(IF(SUM(F597:N597)&gt;E597,"Превышение",E597-SUM(F597:N597)),"-")</f>
        <v>31</v>
      </c>
    </row>
    <row r="598" ht="30" customHeight="1">
      <c r="B598">
        <v>506</v>
      </c>
      <c r="C598" t="str">
        <v>Монтаж и подключение распределительных коробок</v>
      </c>
      <c r="D598" t="str">
        <v>шт</v>
      </c>
      <c r="E598">
        <v>31</v>
      </c>
      <c r="Q598">
        <f>IFERROR(IF(SUM(F598:N598)&gt;E598,"Превышение",E598-SUM(F598:N598)),"-")</f>
        <v>31</v>
      </c>
    </row>
    <row r="599">
      <c r="B599">
        <v>0</v>
      </c>
      <c r="C599" t="str">
        <v>Декоративная подсветка картины</v>
      </c>
      <c r="D599">
        <v>0</v>
      </c>
      <c r="E599">
        <v>0</v>
      </c>
      <c r="Q599">
        <f>IFERROR(IF(SUM(F599:N599)&gt;E599,"Превышение",E599-SUM(F599:N599)),"-")</f>
        <v>0</v>
      </c>
    </row>
    <row r="600" ht="30" customHeight="1">
      <c r="B600">
        <v>507</v>
      </c>
      <c r="C600" t="str">
        <v>Профиль SL-SLIM-H13M-F25-3000 ANOD ( Алюминий)</v>
      </c>
      <c r="D600" t="str">
        <v>м</v>
      </c>
      <c r="E600">
        <v>6</v>
      </c>
      <c r="Q600">
        <f>IFERROR(IF(SUM(F600:N600)&gt;E600,"Превышение",E600-SUM(F600:N600)),"-")</f>
        <v>6</v>
      </c>
    </row>
    <row r="601">
      <c r="B601">
        <v>508</v>
      </c>
      <c r="C601" t="str">
        <v>Монтаж профиля</v>
      </c>
      <c r="D601" t="str">
        <v>м</v>
      </c>
      <c r="E601">
        <v>6</v>
      </c>
      <c r="Q601">
        <f>IFERROR(IF(SUM(F601:N601)&gt;E601,"Превышение",E601-SUM(F601:N601)),"-")</f>
        <v>6</v>
      </c>
    </row>
    <row r="602" ht="30" customHeight="1">
      <c r="B602">
        <v>509</v>
      </c>
      <c r="C602" t="str">
        <v>Лента светодиодная 9,6 Вт/м 12В IP20 4000K 120LED/м RT/RTW-A120-8-11mm SMD 2835 5 м</v>
      </c>
      <c r="D602" t="str">
        <v>шт</v>
      </c>
      <c r="E602">
        <v>2</v>
      </c>
      <c r="Q602">
        <f>IFERROR(IF(SUM(F602:N602)&gt;E602,"Превышение",E602-SUM(F602:N602)),"-")</f>
        <v>2</v>
      </c>
    </row>
    <row r="603">
      <c r="B603">
        <v>510</v>
      </c>
      <c r="C603" t="str">
        <v>Монтаж и подключение ленты</v>
      </c>
      <c r="D603" t="str">
        <v>м</v>
      </c>
      <c r="E603">
        <v>6</v>
      </c>
      <c r="Q603">
        <f>IFERROR(IF(SUM(F603:N603)&gt;E603,"Превышение",E603-SUM(F603:N603)),"-")</f>
        <v>6</v>
      </c>
    </row>
    <row r="604" ht="30" customHeight="1">
      <c r="B604">
        <v>511</v>
      </c>
      <c r="C604" t="str">
        <v>Блок питания ARS-150-12 (12V, 12.5A, 150W) (ARL, IP20 Сетка, 2 года)</v>
      </c>
      <c r="D604" t="str">
        <v>шт</v>
      </c>
      <c r="E604">
        <v>1</v>
      </c>
      <c r="Q604">
        <f>IFERROR(IF(SUM(F604:N604)&gt;E604,"Превышение",E604-SUM(F604:N604)),"-")</f>
        <v>1</v>
      </c>
    </row>
    <row r="605">
      <c r="B605">
        <v>512</v>
      </c>
      <c r="C605" t="str">
        <v>Монтаж и подключение блоков питания</v>
      </c>
      <c r="D605" t="str">
        <v>шт</v>
      </c>
      <c r="E605">
        <v>1</v>
      </c>
      <c r="Q605">
        <f>IFERROR(IF(SUM(F605:N605)&gt;E605,"Превышение",E605-SUM(F605:N605)),"-")</f>
        <v>1</v>
      </c>
    </row>
    <row r="606">
      <c r="B606">
        <v>0</v>
      </c>
      <c r="C606" t="str">
        <v>Декоративная подсветка зеркала</v>
      </c>
      <c r="D606">
        <v>0</v>
      </c>
      <c r="E606">
        <v>0</v>
      </c>
      <c r="Q606">
        <f>IFERROR(IF(SUM(F606:N606)&gt;E606,"Превышение",E606-SUM(F606:N606)),"-")</f>
        <v>0</v>
      </c>
    </row>
    <row r="607" ht="30" customHeight="1">
      <c r="B607">
        <v>513</v>
      </c>
      <c r="C607" t="str">
        <v>Профиль SL-SLIM-H13M-F25-3000 ANOD ( Алюминий)</v>
      </c>
      <c r="D607" t="str">
        <v>м</v>
      </c>
      <c r="E607">
        <v>6</v>
      </c>
      <c r="Q607">
        <f>IFERROR(IF(SUM(F607:N607)&gt;E607,"Превышение",E607-SUM(F607:N607)),"-")</f>
        <v>6</v>
      </c>
    </row>
    <row r="608">
      <c r="B608">
        <v>514</v>
      </c>
      <c r="C608" t="str">
        <v>Монтаж профиля</v>
      </c>
      <c r="D608" t="str">
        <v>м</v>
      </c>
      <c r="E608">
        <v>6</v>
      </c>
      <c r="Q608">
        <f>IFERROR(IF(SUM(F608:N608)&gt;E608,"Превышение",E608-SUM(F608:N608)),"-")</f>
        <v>6</v>
      </c>
    </row>
    <row r="609" ht="30" customHeight="1">
      <c r="B609">
        <v>515</v>
      </c>
      <c r="C609" t="str">
        <v>Лента светодиодная 9,6 Вт/м 12В IP20 4000K 120LED/м RT/RTW-A120-8-11mm SMD 2835 5 м</v>
      </c>
      <c r="D609" t="str">
        <v>шт</v>
      </c>
      <c r="E609">
        <v>2</v>
      </c>
      <c r="Q609">
        <f>IFERROR(IF(SUM(F609:N609)&gt;E609,"Превышение",E609-SUM(F609:N609)),"-")</f>
        <v>2</v>
      </c>
    </row>
    <row r="610">
      <c r="B610">
        <v>516</v>
      </c>
      <c r="C610" t="str">
        <v>Монтаж и подключение ленты</v>
      </c>
      <c r="D610" t="str">
        <v>м</v>
      </c>
      <c r="E610">
        <v>6</v>
      </c>
      <c r="Q610">
        <f>IFERROR(IF(SUM(F610:N610)&gt;E610,"Превышение",E610-SUM(F610:N610)),"-")</f>
        <v>6</v>
      </c>
    </row>
    <row r="611" ht="30" customHeight="1">
      <c r="B611">
        <v>517</v>
      </c>
      <c r="C611" t="str">
        <v>Блок питания ARS-150-12 (12V, 12.5A, 150W) (ARL, IP20 Сетка, 2 года)</v>
      </c>
      <c r="D611" t="str">
        <v>шт</v>
      </c>
      <c r="E611">
        <v>1</v>
      </c>
      <c r="Q611">
        <f>IFERROR(IF(SUM(F611:N611)&gt;E611,"Превышение",E611-SUM(F611:N611)),"-")</f>
        <v>1</v>
      </c>
    </row>
    <row r="612">
      <c r="B612">
        <v>518</v>
      </c>
      <c r="C612" t="str">
        <v>Монтаж и подключение блоков питания</v>
      </c>
      <c r="D612" t="str">
        <v>шт</v>
      </c>
      <c r="E612">
        <v>1</v>
      </c>
      <c r="Q612">
        <f>IFERROR(IF(SUM(F612:N612)&gt;E612,"Превышение",E612-SUM(F612:N612)),"-")</f>
        <v>1</v>
      </c>
    </row>
    <row r="613">
      <c r="B613">
        <v>0</v>
      </c>
      <c r="C613" t="str">
        <v>3.Кабельные изделия</v>
      </c>
      <c r="D613">
        <v>0</v>
      </c>
      <c r="E613">
        <v>0</v>
      </c>
      <c r="Q613">
        <f>IFERROR(IF(SUM(F613:N613)&gt;E613,"Превышение",E613-SUM(F613:N613)),"-")</f>
        <v>0</v>
      </c>
    </row>
    <row r="614" ht="30" customHeight="1">
      <c r="B614">
        <v>519</v>
      </c>
      <c r="C614" t="str">
        <v>Кабель силовой ВВГ-Пнг(А) 3x1,5 ок(N, PE)-0.66 (100м)</v>
      </c>
      <c r="D614" t="str">
        <v>м</v>
      </c>
      <c r="E614">
        <v>587</v>
      </c>
      <c r="H614">
        <v>587</v>
      </c>
      <c r="Q614">
        <f>IFERROR(IF(SUM(F614:N614)&gt;E614,"Превышение",E614-SUM(F614:N614)),"-")</f>
        <v>0</v>
      </c>
    </row>
    <row r="615" ht="30" customHeight="1">
      <c r="B615">
        <v>520</v>
      </c>
      <c r="C615" t="str">
        <v>Кабель силовой ВВГ-Пнг(А)-LS 3x2,5 ок(N, PE)-0.66 (100м)</v>
      </c>
      <c r="D615" t="str">
        <v>м</v>
      </c>
      <c r="E615">
        <v>1189</v>
      </c>
      <c r="H615">
        <v>1189</v>
      </c>
      <c r="Q615">
        <f>IFERROR(IF(SUM(F615:N615)&gt;E615,"Превышение",E615-SUM(F615:N615)),"-")</f>
        <v>0</v>
      </c>
    </row>
    <row r="616" ht="30" customHeight="1">
      <c r="B616">
        <v>521</v>
      </c>
      <c r="C616" t="str">
        <v>Монтаж кабеля по кирпичной кладке и затягивание в трубы до 30мм2</v>
      </c>
      <c r="D616" t="str">
        <v>м</v>
      </c>
      <c r="E616">
        <v>1776</v>
      </c>
      <c r="H616">
        <v>1776</v>
      </c>
      <c r="Q616">
        <f>IFERROR(IF(SUM(F616:N616)&gt;E616,"Превышение",E616-SUM(F616:N616)),"-")</f>
        <v>0</v>
      </c>
    </row>
    <row r="617">
      <c r="B617">
        <v>522</v>
      </c>
      <c r="C617" t="str">
        <v xml:space="preserve">Провод ПуВ нг(А)LS 1х6.0 </v>
      </c>
      <c r="D617" t="str">
        <v>м</v>
      </c>
      <c r="E617">
        <v>387</v>
      </c>
      <c r="H617">
        <v>387</v>
      </c>
      <c r="Q617">
        <f>IFERROR(IF(SUM(F617:N617)&gt;E617,"Превышение",E617-SUM(F617:N617)),"-")</f>
        <v>0</v>
      </c>
    </row>
    <row r="618">
      <c r="B618">
        <v>523</v>
      </c>
      <c r="C618" t="str">
        <v>Кабель силовой ВВГнг(А)-LS 1х4 ок-0,66</v>
      </c>
      <c r="D618" t="str">
        <v>м</v>
      </c>
      <c r="E618">
        <v>161</v>
      </c>
      <c r="H618">
        <v>161</v>
      </c>
      <c r="Q618">
        <f>IFERROR(IF(SUM(F618:N618)&gt;E618,"Превышение",E618-SUM(F618:N618)),"-")</f>
        <v>0</v>
      </c>
    </row>
    <row r="619">
      <c r="B619">
        <v>524</v>
      </c>
      <c r="C619" t="str">
        <v>Провод силовой ПуВнг(А)-LS 10</v>
      </c>
      <c r="D619" t="str">
        <v>м</v>
      </c>
      <c r="E619">
        <v>276</v>
      </c>
      <c r="H619">
        <v>276</v>
      </c>
      <c r="Q619">
        <f>IFERROR(IF(SUM(F619:N619)&gt;E619,"Превышение",E619-SUM(F619:N619)),"-")</f>
        <v>0</v>
      </c>
    </row>
    <row r="620" ht="30" customHeight="1">
      <c r="B620">
        <v>525</v>
      </c>
      <c r="C620" t="str">
        <v>Монтаж кабеля по кирпичной кладке и затягивание в трубы до 30мм2</v>
      </c>
      <c r="D620" t="str">
        <v>м</v>
      </c>
      <c r="E620">
        <v>824</v>
      </c>
      <c r="H620">
        <v>824</v>
      </c>
      <c r="Q620">
        <f>IFERROR(IF(SUM(F620:N620)&gt;E620,"Превышение",E620-SUM(F620:N620)),"-")</f>
        <v>0</v>
      </c>
    </row>
    <row r="621">
      <c r="B621">
        <v>526</v>
      </c>
      <c r="C621" t="str">
        <v>Кабель ВВГ -П нг(А)FRLS 3х1.5 0.66кВ (бухта)</v>
      </c>
      <c r="D621" t="str">
        <v>м</v>
      </c>
      <c r="E621">
        <v>83</v>
      </c>
      <c r="H621">
        <v>83</v>
      </c>
      <c r="Q621">
        <f>IFERROR(IF(SUM(F621:N621)&gt;E621,"Превышение",E621-SUM(F621:N621)),"-")</f>
        <v>0</v>
      </c>
    </row>
    <row r="622" ht="30" customHeight="1">
      <c r="B622">
        <v>527</v>
      </c>
      <c r="C622" t="str">
        <v>Монтаж кабеля по кирпичной кладке и затягивание в трубы до 30мм2</v>
      </c>
      <c r="D622" t="str">
        <v>м</v>
      </c>
      <c r="E622">
        <v>83</v>
      </c>
      <c r="H622">
        <v>83</v>
      </c>
      <c r="Q622">
        <f>IFERROR(IF(SUM(F622:N622)&gt;E622,"Превышение",E622-SUM(F622:N622)),"-")</f>
        <v>0</v>
      </c>
    </row>
    <row r="623">
      <c r="B623">
        <v>0</v>
      </c>
      <c r="C623" t="str">
        <v>4.Электрортехнические изделия</v>
      </c>
      <c r="D623">
        <v>0</v>
      </c>
      <c r="E623">
        <v>0</v>
      </c>
      <c r="Q623">
        <f>IFERROR(IF(SUM(F623:N623)&gt;E623,"Превышение",E623-SUM(F623:N623)),"-")</f>
        <v>0</v>
      </c>
    </row>
    <row r="624" ht="45" customHeight="1">
      <c r="B624">
        <v>528</v>
      </c>
      <c r="C624" t="str">
        <v>BRITE Розетка двойная с заземлением с защитными шторками и крышкой 16А в сборе IP44 РСбш12-3-44-БрБ белый</v>
      </c>
      <c r="D624" t="str">
        <v>шт</v>
      </c>
      <c r="E624">
        <v>15</v>
      </c>
      <c r="Q624">
        <f>IFERROR(IF(SUM(F624:N624)&gt;E624,"Превышение",E624-SUM(F624:N624)),"-")</f>
        <v>15</v>
      </c>
    </row>
    <row r="625" ht="30" customHeight="1">
      <c r="B625">
        <v>529</v>
      </c>
      <c r="C625" t="str">
        <v>Розетка ATLASDESIGN двойная с заземлением со шторками 16А в сборе белый</v>
      </c>
      <c r="D625" t="str">
        <v>шт</v>
      </c>
      <c r="E625">
        <v>172</v>
      </c>
      <c r="Q625">
        <f>IFERROR(IF(SUM(F625:N625)&gt;E625,"Превышение",E625-SUM(F625:N625)),"-")</f>
        <v>172</v>
      </c>
    </row>
    <row r="626" ht="30" customHeight="1">
      <c r="B626">
        <v>530</v>
      </c>
      <c r="C626" t="str">
        <v>Монтаж и подключение розеток скрытой установки</v>
      </c>
      <c r="D626" t="str">
        <v>шт</v>
      </c>
      <c r="E626">
        <v>187</v>
      </c>
      <c r="Q626">
        <f>IFERROR(IF(SUM(F626:N626)&gt;E626,"Превышение",E626-SUM(F626:N626)),"-")</f>
        <v>187</v>
      </c>
    </row>
    <row r="627" ht="30" customHeight="1">
      <c r="B627">
        <v>531</v>
      </c>
      <c r="C627" t="str">
        <v>ЭТЮД Розетка наружная с заземлением со шторками белая (на роутер)</v>
      </c>
      <c r="D627" t="str">
        <v>шт</v>
      </c>
      <c r="E627">
        <v>15</v>
      </c>
      <c r="Q627">
        <f>IFERROR(IF(SUM(F627:N627)&gt;E627,"Превышение",E627-SUM(F627:N627)),"-")</f>
        <v>15</v>
      </c>
    </row>
    <row r="628" ht="30" customHeight="1">
      <c r="B628">
        <v>532</v>
      </c>
      <c r="C628" t="str">
        <v>Монтаж и подключение розеток и выключателей открытой установки</v>
      </c>
      <c r="D628" t="str">
        <v>шт</v>
      </c>
      <c r="E628">
        <v>15</v>
      </c>
      <c r="Q628">
        <f>IFERROR(IF(SUM(F628:N628)&gt;E628,"Превышение",E628-SUM(F628:N628)),"-")</f>
        <v>15</v>
      </c>
    </row>
    <row r="629" ht="30" customHeight="1">
      <c r="B629">
        <v>533</v>
      </c>
      <c r="C629" t="str">
        <v>Разъем РШ-ВШ 32А 250В 2P+PE(ОУ) пластиковый белый Simple</v>
      </c>
      <c r="D629" t="str">
        <v>шт</v>
      </c>
      <c r="E629">
        <v>15</v>
      </c>
      <c r="Q629">
        <f>IFERROR(IF(SUM(F629:N629)&gt;E629,"Превышение",E629-SUM(F629:N629)),"-")</f>
        <v>15</v>
      </c>
    </row>
    <row r="630" ht="30" customHeight="1">
      <c r="B630">
        <v>534</v>
      </c>
      <c r="C630" t="str">
        <v>Монтаж и подключение силовой розетки на электроплиту</v>
      </c>
      <c r="D630" t="str">
        <v>шт</v>
      </c>
      <c r="E630">
        <v>15</v>
      </c>
      <c r="Q630">
        <f>IFERROR(IF(SUM(F630:N630)&gt;E630,"Превышение",E630-SUM(F630:N630)),"-")</f>
        <v>15</v>
      </c>
    </row>
    <row r="631" ht="30" customHeight="1">
      <c r="B631">
        <v>535</v>
      </c>
      <c r="C631" t="str">
        <v>Гермес PLUS Розетка с заземлением наружная с крышкой IP54</v>
      </c>
      <c r="D631" t="str">
        <v>шт</v>
      </c>
      <c r="E631">
        <v>2</v>
      </c>
      <c r="Q631">
        <f>IFERROR(IF(SUM(F631:N631)&gt;E631,"Превышение",E631-SUM(F631:N631)),"-")</f>
        <v>2</v>
      </c>
    </row>
    <row r="632" ht="30" customHeight="1">
      <c r="B632">
        <v>536</v>
      </c>
      <c r="C632" t="str">
        <v>Монтаж и подключение розеток и выключателей открытой установки</v>
      </c>
      <c r="D632" t="str">
        <v>шт</v>
      </c>
      <c r="E632">
        <v>2</v>
      </c>
      <c r="Q632">
        <f>IFERROR(IF(SUM(F632:N632)&gt;E632,"Превышение",E632-SUM(F632:N632)),"-")</f>
        <v>2</v>
      </c>
    </row>
    <row r="633" ht="30" customHeight="1">
      <c r="B633">
        <v>537</v>
      </c>
      <c r="C633" t="str">
        <v>Выключатель одноклавишный ATLASDESIGN схема 1 10АХ механизм белый</v>
      </c>
      <c r="D633" t="str">
        <v>шт</v>
      </c>
      <c r="E633">
        <v>12</v>
      </c>
      <c r="Q633">
        <f>IFERROR(IF(SUM(F633:N633)&gt;E633,"Превышение",E633-SUM(F633:N633)),"-")</f>
        <v>12</v>
      </c>
    </row>
    <row r="634" ht="30" customHeight="1">
      <c r="B634">
        <v>538</v>
      </c>
      <c r="C634" t="str">
        <v>Выключатель двухклавишный ATLASDESIGN схема 5 10АХ механизм белый</v>
      </c>
      <c r="D634" t="str">
        <v>шт</v>
      </c>
      <c r="E634">
        <v>55</v>
      </c>
      <c r="Q634">
        <f>IFERROR(IF(SUM(F634:N634)&gt;E634,"Превышение",E634-SUM(F634:N634)),"-")</f>
        <v>55</v>
      </c>
    </row>
    <row r="635" ht="30" customHeight="1">
      <c r="B635">
        <v>539</v>
      </c>
      <c r="C635" t="str">
        <v>Выключатель трехклавишный ATLASDESIGN схема 1+1+1 10АХ механизм белый</v>
      </c>
      <c r="D635" t="str">
        <v>шт</v>
      </c>
      <c r="E635">
        <v>15</v>
      </c>
      <c r="Q635">
        <f>IFERROR(IF(SUM(F635:N635)&gt;E635,"Превышение",E635-SUM(F635:N635)),"-")</f>
        <v>15</v>
      </c>
    </row>
    <row r="636">
      <c r="B636">
        <v>540</v>
      </c>
      <c r="C636" t="str">
        <v>Рамка однопостовая ATLASDESIGN белый</v>
      </c>
      <c r="D636" t="str">
        <v>шт</v>
      </c>
      <c r="E636">
        <v>82</v>
      </c>
      <c r="Q636">
        <f>IFERROR(IF(SUM(F636:N636)&gt;E636,"Превышение",E636-SUM(F636:N636)),"-")</f>
        <v>82</v>
      </c>
    </row>
    <row r="637" ht="30" customHeight="1">
      <c r="B637">
        <v>541</v>
      </c>
      <c r="C637" t="str">
        <v>Монтаж и подключение выключателей скрытой установки</v>
      </c>
      <c r="D637" t="str">
        <v>шт</v>
      </c>
      <c r="E637">
        <v>82</v>
      </c>
      <c r="Q637">
        <f>IFERROR(IF(SUM(F637:N637)&gt;E637,"Превышение",E637-SUM(F637:N637)),"-")</f>
        <v>82</v>
      </c>
    </row>
    <row r="638">
      <c r="B638">
        <v>542</v>
      </c>
      <c r="C638" t="str">
        <v>КРЗ-0,4</v>
      </c>
      <c r="D638" t="str">
        <v>шт</v>
      </c>
      <c r="E638">
        <v>15</v>
      </c>
      <c r="Q638">
        <f>IFERROR(IF(SUM(F638:N638)&gt;E638,"Превышение",E638-SUM(F638:N638)),"-")</f>
        <v>15</v>
      </c>
    </row>
    <row r="639">
      <c r="B639">
        <v>543</v>
      </c>
      <c r="C639" t="str">
        <v>Монтаж и подключение коробки заземления КРЗ</v>
      </c>
      <c r="D639" t="str">
        <v>шт</v>
      </c>
      <c r="E639">
        <v>15</v>
      </c>
      <c r="Q639">
        <f>IFERROR(IF(SUM(F639:N639)&gt;E639,"Превышение",E639-SUM(F639:N639)),"-")</f>
        <v>15</v>
      </c>
    </row>
    <row r="640" ht="45" customHeight="1">
      <c r="B640">
        <v>544</v>
      </c>
      <c r="C640" t="str">
        <v>Звонок Зуммер-1-04 (2ТК) двухтональный без кнопки пластик АБС проводной 220В (Зуммер-1-04 (2ТК))</v>
      </c>
      <c r="D640" t="str">
        <v>шт</v>
      </c>
      <c r="E640">
        <v>15</v>
      </c>
      <c r="Q640">
        <f>IFERROR(IF(SUM(F640:N640)&gt;E640,"Превышение",E640-SUM(F640:N640)),"-")</f>
        <v>15</v>
      </c>
    </row>
    <row r="641">
      <c r="B641">
        <v>545</v>
      </c>
      <c r="C641" t="str">
        <v>Беларусь Кнопка для звонков</v>
      </c>
      <c r="D641" t="str">
        <v>шт</v>
      </c>
      <c r="E641">
        <v>15</v>
      </c>
      <c r="Q641">
        <f>IFERROR(IF(SUM(F641:N641)&gt;E641,"Превышение",E641-SUM(F641:N641)),"-")</f>
        <v>15</v>
      </c>
    </row>
    <row r="642">
      <c r="B642">
        <v>546</v>
      </c>
      <c r="C642" t="str">
        <v>Монтаж и подключение звонка</v>
      </c>
      <c r="D642" t="str">
        <v>шт</v>
      </c>
      <c r="E642">
        <v>15</v>
      </c>
      <c r="Q642">
        <f>IFERROR(IF(SUM(F642:N642)&gt;E642,"Превышение",E642-SUM(F642:N642)),"-")</f>
        <v>15</v>
      </c>
    </row>
    <row r="643">
      <c r="B643">
        <v>547</v>
      </c>
      <c r="C643" t="str">
        <v>Монтаж и подключение кнопки звонка</v>
      </c>
      <c r="D643" t="str">
        <v>шт</v>
      </c>
      <c r="E643">
        <v>15</v>
      </c>
      <c r="Q643">
        <f>IFERROR(IF(SUM(F643:N643)&gt;E643,"Превышение",E643-SUM(F643:N643)),"-")</f>
        <v>15</v>
      </c>
    </row>
    <row r="644">
      <c r="B644">
        <v>0</v>
      </c>
      <c r="C644" t="str">
        <v>5.Электромонтажные изделия</v>
      </c>
      <c r="D644">
        <v>0</v>
      </c>
      <c r="E644">
        <v>0</v>
      </c>
      <c r="Q644">
        <f>IFERROR(IF(SUM(F644:N644)&gt;E644,"Превышение",E644-SUM(F644:N644)),"-")</f>
        <v>0</v>
      </c>
    </row>
    <row r="645">
      <c r="B645">
        <v>548</v>
      </c>
      <c r="C645" t="str">
        <v>Скрутка СИЗ-1 2.5-4.5мм желтая</v>
      </c>
      <c r="D645" t="str">
        <v>шт</v>
      </c>
      <c r="E645">
        <v>200</v>
      </c>
      <c r="H645">
        <v>200</v>
      </c>
      <c r="Q645">
        <f>IFERROR(IF(SUM(F645:N645)&gt;E645,"Превышение",E645-SUM(F645:N645)),"-")</f>
        <v>0</v>
      </c>
    </row>
    <row r="646">
      <c r="B646">
        <v>549</v>
      </c>
      <c r="C646" t="str">
        <v>Скрутка СИЗ-1 4-11мм красная</v>
      </c>
      <c r="D646" t="str">
        <v>шт</v>
      </c>
      <c r="E646">
        <v>1000</v>
      </c>
      <c r="H646">
        <v>1000</v>
      </c>
      <c r="Q646">
        <f>IFERROR(IF(SUM(F646:N646)&gt;E646,"Превышение",E646-SUM(F646:N646)),"-")</f>
        <v>0</v>
      </c>
    </row>
    <row r="647">
      <c r="B647">
        <v>550</v>
      </c>
      <c r="C647" t="str">
        <v>Бирка кабельная У-134 квадрат 55х55 мм</v>
      </c>
      <c r="D647" t="str">
        <v>шт</v>
      </c>
      <c r="E647">
        <v>15</v>
      </c>
      <c r="Q647">
        <f>IFERROR(IF(SUM(F647:N647)&gt;E647,"Превышение",E647-SUM(F647:N647)),"-")</f>
        <v>15</v>
      </c>
    </row>
    <row r="648">
      <c r="B648">
        <v>551</v>
      </c>
      <c r="C648" t="str">
        <v>Коробка установочная 68мм (С3М2)</v>
      </c>
      <c r="D648" t="str">
        <v>шт</v>
      </c>
      <c r="E648">
        <v>32</v>
      </c>
      <c r="Q648">
        <f>IFERROR(IF(SUM(F648:N648)&gt;E648,"Превышение",E648-SUM(F648:N648)),"-")</f>
        <v>32</v>
      </c>
    </row>
    <row r="649" ht="30" customHeight="1">
      <c r="B649">
        <v>552</v>
      </c>
      <c r="C649" t="str">
        <v>Высверливание отверстия в кирпиче и вмазывание установочной коробки</v>
      </c>
      <c r="D649" t="str">
        <v>шт</v>
      </c>
      <c r="E649">
        <v>32</v>
      </c>
      <c r="Q649">
        <f>IFERROR(IF(SUM(F649:N649)&gt;E649,"Превышение",E649-SUM(F649:N649)),"-")</f>
        <v>32</v>
      </c>
    </row>
    <row r="650">
      <c r="B650">
        <v>553</v>
      </c>
      <c r="C650" t="str">
        <v>Крышка КОН-1М-04</v>
      </c>
      <c r="D650" t="str">
        <v>шт</v>
      </c>
      <c r="E650">
        <v>186</v>
      </c>
      <c r="H650">
        <v>186</v>
      </c>
      <c r="Q650">
        <f>IFERROR(IF(SUM(F650:N650)&gt;E650,"Превышение",E650-SUM(F650:N650)),"-")</f>
        <v>0</v>
      </c>
    </row>
    <row r="651">
      <c r="B651">
        <v>554</v>
      </c>
      <c r="C651" t="str">
        <v>Монтаж крышки КОН-1М-04</v>
      </c>
      <c r="D651" t="str">
        <v>шт</v>
      </c>
      <c r="E651">
        <v>186</v>
      </c>
      <c r="H651">
        <v>186</v>
      </c>
      <c r="Q651">
        <f>IFERROR(IF(SUM(F651:N651)&gt;E651,"Превышение",E651-SUM(F651:N651)),"-")</f>
        <v>0</v>
      </c>
    </row>
    <row r="652">
      <c r="B652">
        <v>555</v>
      </c>
      <c r="C652" t="str">
        <v>Подрозетник Ф65мм</v>
      </c>
      <c r="D652" t="str">
        <v>шт</v>
      </c>
      <c r="E652">
        <v>15</v>
      </c>
      <c r="Q652">
        <f>IFERROR(IF(SUM(F652:N652)&gt;E652,"Превышение",E652-SUM(F652:N652)),"-")</f>
        <v>15</v>
      </c>
    </row>
    <row r="653">
      <c r="B653">
        <v>556</v>
      </c>
      <c r="C653" t="str">
        <v>Подрозетник Ф100мм</v>
      </c>
      <c r="D653" t="str">
        <v>шт</v>
      </c>
      <c r="E653">
        <v>15</v>
      </c>
      <c r="Q653">
        <f>IFERROR(IF(SUM(F653:N653)&gt;E653,"Превышение",E653-SUM(F653:N653)),"-")</f>
        <v>15</v>
      </c>
    </row>
    <row r="654">
      <c r="B654">
        <v>557</v>
      </c>
      <c r="C654" t="str">
        <v>Монтаж подрозетника</v>
      </c>
      <c r="D654" t="str">
        <v>шт</v>
      </c>
      <c r="E654">
        <v>30</v>
      </c>
      <c r="Q654">
        <f>IFERROR(IF(SUM(F654:N654)&gt;E654,"Превышение",E654-SUM(F654:N654)),"-")</f>
        <v>30</v>
      </c>
    </row>
    <row r="655">
      <c r="B655">
        <v>0</v>
      </c>
      <c r="C655" t="str">
        <v>6. Материалы</v>
      </c>
      <c r="D655">
        <v>0</v>
      </c>
      <c r="E655">
        <v>0</v>
      </c>
      <c r="Q655">
        <f>IFERROR(IF(SUM(F655:N655)&gt;E655,"Превышение",E655-SUM(F655:N655)),"-")</f>
        <v>0</v>
      </c>
    </row>
    <row r="656" ht="30" customHeight="1">
      <c r="B656">
        <v>558</v>
      </c>
      <c r="C656" t="str">
        <v>Пена монтажная Roof Complect огнеупорная (890гр)</v>
      </c>
      <c r="D656" t="str">
        <v>шт</v>
      </c>
      <c r="E656">
        <v>8</v>
      </c>
      <c r="Q656">
        <f>IFERROR(IF(SUM(F656:N656)&gt;E656,"Превышение",E656-SUM(F656:N656)),"-")</f>
        <v>8</v>
      </c>
    </row>
    <row r="657">
      <c r="B657">
        <v>559</v>
      </c>
      <c r="C657" t="str">
        <v>Герметик огнезащитный ведро 10кг</v>
      </c>
      <c r="D657" t="str">
        <v>шт</v>
      </c>
      <c r="E657">
        <v>1</v>
      </c>
      <c r="Q657">
        <f>IFERROR(IF(SUM(F657:N657)&gt;E657,"Превышение",E657-SUM(F657:N657)),"-")</f>
        <v>1</v>
      </c>
    </row>
    <row r="658">
      <c r="B658">
        <v>0</v>
      </c>
      <c r="C658" t="str">
        <v>Ось 15-18/И-К (4.БС21М секция №6)</v>
      </c>
      <c r="D658">
        <v>0</v>
      </c>
      <c r="E658">
        <v>0</v>
      </c>
      <c r="Q658">
        <f>IFERROR(IF(SUM(F658:N658)&gt;E658,"Превышение",E658-SUM(F658:N658)),"-")</f>
        <v>0</v>
      </c>
    </row>
    <row r="659">
      <c r="B659">
        <v>0</v>
      </c>
      <c r="C659" t="str">
        <v>1.Низковольтное оборудование</v>
      </c>
      <c r="D659">
        <v>0</v>
      </c>
      <c r="E659">
        <v>0</v>
      </c>
      <c r="Q659">
        <f>IFERROR(IF(SUM(F659:N659)&gt;E659,"Превышение",E659-SUM(F659:N659)),"-")</f>
        <v>0</v>
      </c>
    </row>
    <row r="660">
      <c r="B660">
        <v>560</v>
      </c>
      <c r="C660" t="str">
        <v>ЩК в комплекте</v>
      </c>
      <c r="D660" t="str">
        <v>шт</v>
      </c>
      <c r="E660">
        <v>12</v>
      </c>
      <c r="Q660">
        <f>IFERROR(IF(SUM(F660:N660)&gt;E660,"Превышение",E660-SUM(F660:N660)),"-")</f>
        <v>12</v>
      </c>
    </row>
    <row r="661" ht="30" customHeight="1">
      <c r="B661">
        <v>561</v>
      </c>
      <c r="C661" t="str">
        <v>Счетчик электронный, 230В, 5(80)А, 1/2 кл.точности СЕ207 R7 849.2.ОА.QUVLF SPds</v>
      </c>
      <c r="D661" t="str">
        <v>шт</v>
      </c>
      <c r="E661">
        <v>12</v>
      </c>
      <c r="Q661">
        <f>IFERROR(IF(SUM(F661:N661)&gt;E661,"Превышение",E661-SUM(F661:N661)),"-")</f>
        <v>12</v>
      </c>
    </row>
    <row r="662">
      <c r="B662">
        <v>562</v>
      </c>
      <c r="C662" t="str">
        <v>Монтаж и подключение ЩК</v>
      </c>
      <c r="D662" t="str">
        <v>шт</v>
      </c>
      <c r="E662">
        <v>12</v>
      </c>
      <c r="Q662">
        <f>IFERROR(IF(SUM(F662:N662)&gt;E662,"Превышение",E662-SUM(F662:N662)),"-")</f>
        <v>12</v>
      </c>
    </row>
    <row r="663">
      <c r="B663">
        <v>563</v>
      </c>
      <c r="C663" t="str">
        <v>Кабель-канал 60х40 ЭЛЕКОР белый (18м) IEK</v>
      </c>
      <c r="D663" t="str">
        <v>м</v>
      </c>
      <c r="E663">
        <v>12</v>
      </c>
      <c r="Q663">
        <f>IFERROR(IF(SUM(F663:N663)&gt;E663,"Превышение",E663-SUM(F663:N663)),"-")</f>
        <v>12</v>
      </c>
    </row>
    <row r="664">
      <c r="B664">
        <v>564</v>
      </c>
      <c r="C664" t="str">
        <v>Монтаж кабель-канала</v>
      </c>
      <c r="D664" t="str">
        <v>м</v>
      </c>
      <c r="E664">
        <v>12</v>
      </c>
      <c r="Q664">
        <f>IFERROR(IF(SUM(F664:N664)&gt;E664,"Превышение",E664-SUM(F664:N664)),"-")</f>
        <v>12</v>
      </c>
    </row>
    <row r="665" ht="75" customHeight="1">
      <c r="B665">
        <v>565</v>
      </c>
      <c r="C665" t="str">
        <v>TITAN 3 Корпус металлический ЩРн-24 (395х310х120) IP31 (шкаф ЩВР комплектуется: Выключатель автоматический трехполюсный 25А C ВА47-29 4.5кА-1шт;Шина N ''ноль'' на DIN-изоляторе Ni ШНИ-6х9-10-Д-С-2шт.)</v>
      </c>
      <c r="D665" t="str">
        <v>шт</v>
      </c>
      <c r="E665">
        <v>3</v>
      </c>
      <c r="Q665">
        <f>IFERROR(IF(SUM(F665:N665)&gt;E665,"Превышение",E665-SUM(F665:N665)),"-")</f>
        <v>3</v>
      </c>
    </row>
    <row r="666">
      <c r="B666">
        <v>566</v>
      </c>
      <c r="C666" t="str">
        <v>Монтаж корпуса щита ЩРВ</v>
      </c>
      <c r="D666" t="str">
        <v>шт</v>
      </c>
      <c r="E666">
        <v>3</v>
      </c>
      <c r="Q666">
        <f>IFERROR(IF(SUM(F666:N666)&gt;E666,"Превышение",E666-SUM(F666:N666)),"-")</f>
        <v>3</v>
      </c>
    </row>
    <row r="667">
      <c r="B667">
        <v>567</v>
      </c>
      <c r="C667" t="str">
        <v>Корпус щита этажного ЩЭ</v>
      </c>
      <c r="D667" t="str">
        <v>шт</v>
      </c>
      <c r="E667">
        <v>4</v>
      </c>
      <c r="H667">
        <v>4</v>
      </c>
      <c r="Q667">
        <f>IFERROR(IF(SUM(F667:N667)&gt;E667,"Превышение",E667-SUM(F667:N667)),"-")</f>
        <v>0</v>
      </c>
    </row>
    <row r="668">
      <c r="B668">
        <v>568</v>
      </c>
      <c r="C668" t="str">
        <v>Монтаж Корпуса щита этажного</v>
      </c>
      <c r="D668" t="str">
        <v>шт</v>
      </c>
      <c r="E668">
        <v>4</v>
      </c>
      <c r="H668">
        <v>4</v>
      </c>
      <c r="Q668">
        <f>IFERROR(IF(SUM(F668:N668)&gt;E668,"Превышение",E668-SUM(F668:N668)),"-")</f>
        <v>0</v>
      </c>
    </row>
    <row r="669">
      <c r="B669">
        <v>569</v>
      </c>
      <c r="C669" t="str">
        <v>Панель из листовой стали 330х980</v>
      </c>
      <c r="D669" t="str">
        <v>шт</v>
      </c>
      <c r="E669">
        <v>4</v>
      </c>
      <c r="H669">
        <v>4</v>
      </c>
      <c r="Q669">
        <f>IFERROR(IF(SUM(F669:N669)&gt;E669,"Превышение",E669-SUM(F669:N669)),"-")</f>
        <v>0</v>
      </c>
    </row>
    <row r="670">
      <c r="B670">
        <v>570</v>
      </c>
      <c r="C670" t="str">
        <v>Монтаж панели</v>
      </c>
      <c r="D670" t="str">
        <v>шт</v>
      </c>
      <c r="E670">
        <v>4</v>
      </c>
      <c r="H670">
        <v>4</v>
      </c>
      <c r="Q670">
        <f>IFERROR(IF(SUM(F670:N670)&gt;E670,"Превышение",E670-SUM(F670:N670)),"-")</f>
        <v>0</v>
      </c>
    </row>
    <row r="671">
      <c r="B671">
        <v>0</v>
      </c>
      <c r="C671" t="str">
        <v>Щит этажный на 4 квартиры состоит (на 3 ЩЭ):</v>
      </c>
      <c r="D671">
        <v>0</v>
      </c>
      <c r="E671">
        <v>0</v>
      </c>
      <c r="Q671">
        <f>IFERROR(IF(SUM(F671:N671)&gt;E671,"Превышение",E671-SUM(F671:N671)),"-")</f>
        <v>0</v>
      </c>
    </row>
    <row r="672" ht="30" customHeight="1">
      <c r="B672">
        <v>571</v>
      </c>
      <c r="C672" t="str">
        <v>Выключатель автоматический двухполюсный 50А С ВА47-29 4.5кА (MVA20-2-050-C)</v>
      </c>
      <c r="D672" t="str">
        <v>шт</v>
      </c>
      <c r="E672">
        <v>12</v>
      </c>
      <c r="Q672">
        <f>IFERROR(IF(SUM(F672:N672)&gt;E672,"Превышение",E672-SUM(F672:N672)),"-")</f>
        <v>12</v>
      </c>
    </row>
    <row r="673" ht="30" customHeight="1">
      <c r="B673">
        <v>572</v>
      </c>
      <c r="C673" t="str">
        <v>Сжим ответвительный У-859 м50-70/о4-35 (У-859МУ3)</v>
      </c>
      <c r="D673" t="str">
        <v>шт</v>
      </c>
      <c r="E673">
        <v>15</v>
      </c>
      <c r="Q673">
        <f>IFERROR(IF(SUM(F673:N673)&gt;E673,"Превышение",E673-SUM(F673:N673)),"-")</f>
        <v>15</v>
      </c>
    </row>
    <row r="674" ht="30" customHeight="1">
      <c r="B674">
        <v>573</v>
      </c>
      <c r="C674" t="str">
        <v>Розетка на DIN-рейку с заземлением контактов РАр 10-3-ОП</v>
      </c>
      <c r="D674" t="str">
        <v>шт</v>
      </c>
      <c r="E674">
        <v>4</v>
      </c>
      <c r="Q674">
        <f>IFERROR(IF(SUM(F674:N674)&gt;E674,"Превышение",E674-SUM(F674:N674)),"-")</f>
        <v>4</v>
      </c>
    </row>
    <row r="675">
      <c r="B675">
        <v>574</v>
      </c>
      <c r="C675" t="str">
        <v>Расключение щита этажного ЩЭ</v>
      </c>
      <c r="D675" t="str">
        <v>шт</v>
      </c>
      <c r="E675">
        <v>3</v>
      </c>
      <c r="Q675">
        <f>IFERROR(IF(SUM(F675:N675)&gt;E675,"Превышение",E675-SUM(F675:N675)),"-")</f>
        <v>3</v>
      </c>
    </row>
    <row r="676">
      <c r="B676">
        <v>0</v>
      </c>
      <c r="C676" t="str">
        <v>2.Светотехническая продукция</v>
      </c>
      <c r="D676">
        <v>0</v>
      </c>
      <c r="E676">
        <v>0</v>
      </c>
      <c r="Q676">
        <f>IFERROR(IF(SUM(F676:N676)&gt;E676,"Превышение",E676-SUM(F676:N676)),"-")</f>
        <v>0</v>
      </c>
    </row>
    <row r="677">
      <c r="B677">
        <v>575</v>
      </c>
      <c r="C677" t="str">
        <v>Патрон подвесной Е27 пластик белый</v>
      </c>
      <c r="D677" t="str">
        <v>шт</v>
      </c>
      <c r="E677">
        <v>62</v>
      </c>
      <c r="Q677">
        <f>IFERROR(IF(SUM(F677:N677)&gt;E677,"Превышение",E677-SUM(F677:N677)),"-")</f>
        <v>62</v>
      </c>
    </row>
    <row r="678">
      <c r="B678">
        <v>576</v>
      </c>
      <c r="C678" t="str">
        <v>Подключение подвесного патрона</v>
      </c>
      <c r="D678" t="str">
        <v>шт</v>
      </c>
      <c r="E678">
        <v>62</v>
      </c>
      <c r="Q678">
        <f>IFERROR(IF(SUM(F678:N678)&gt;E678,"Превышение",E678-SUM(F678:N678)),"-")</f>
        <v>62</v>
      </c>
    </row>
    <row r="679">
      <c r="B679">
        <v>577</v>
      </c>
      <c r="C679" t="str">
        <v>Лампа светодиодная LED 11вт E27 белый ECO</v>
      </c>
      <c r="D679" t="str">
        <v>шт</v>
      </c>
      <c r="E679">
        <v>62</v>
      </c>
      <c r="Q679">
        <f>IFERROR(IF(SUM(F679:N679)&gt;E679,"Превышение",E679-SUM(F679:N679)),"-")</f>
        <v>62</v>
      </c>
    </row>
    <row r="680" ht="45" customHeight="1">
      <c r="B680">
        <v>578</v>
      </c>
      <c r="C680" t="str">
        <v>358882 STREET NT22 396 черный Светильник ландшафтный светодиодный IP54 LED 4000К 18W 220V OPAL пластиковый корпус</v>
      </c>
      <c r="D680" t="str">
        <v>шт</v>
      </c>
      <c r="E680">
        <v>12</v>
      </c>
      <c r="Q680">
        <f>IFERROR(IF(SUM(F680:N680)&gt;E680,"Превышение",E680-SUM(F680:N680)),"-")</f>
        <v>12</v>
      </c>
    </row>
    <row r="681">
      <c r="B681">
        <v>579</v>
      </c>
      <c r="C681" t="str">
        <v>Монтаж и подключение накладного светильника</v>
      </c>
      <c r="D681" t="str">
        <v>шт</v>
      </c>
      <c r="E681">
        <v>12</v>
      </c>
      <c r="Q681">
        <f>IFERROR(IF(SUM(F681:N681)&gt;E681,"Превышение",E681-SUM(F681:N681)),"-")</f>
        <v>12</v>
      </c>
    </row>
    <row r="682">
      <c r="B682">
        <v>580</v>
      </c>
      <c r="C682" t="str">
        <v>БРА Kink light мелисса 08438-2, 19(21)</v>
      </c>
      <c r="D682" t="str">
        <v>шт</v>
      </c>
      <c r="E682">
        <v>4</v>
      </c>
      <c r="Q682">
        <f>IFERROR(IF(SUM(F682:N682)&gt;E682,"Превышение",E682-SUM(F682:N682)),"-")</f>
        <v>4</v>
      </c>
    </row>
    <row r="683">
      <c r="B683">
        <v>581</v>
      </c>
      <c r="C683" t="str">
        <v>Бра настенная</v>
      </c>
      <c r="D683" t="str">
        <v>шт</v>
      </c>
      <c r="E683">
        <v>4</v>
      </c>
      <c r="Q683">
        <f>IFERROR(IF(SUM(F683:N683)&gt;E683,"Превышение",E683-SUM(F683:N683)),"-")</f>
        <v>4</v>
      </c>
    </row>
    <row r="684" ht="30" customHeight="1">
      <c r="B684">
        <v>582</v>
      </c>
      <c r="C684" t="str">
        <v>Светильник светодиодный SPO-950-3-40K-018 18Вт 4000К 1890Лм IP40 595х180х40 матовый</v>
      </c>
      <c r="D684" t="str">
        <v>шт</v>
      </c>
      <c r="E684">
        <v>36</v>
      </c>
      <c r="Q684">
        <f>IFERROR(IF(SUM(F684:N684)&gt;E684,"Превышение",E684-SUM(F684:N684)),"-")</f>
        <v>36</v>
      </c>
    </row>
    <row r="685">
      <c r="B685">
        <v>583</v>
      </c>
      <c r="C685" t="str">
        <v>Монтаж и подключение светильника в армстронг</v>
      </c>
      <c r="D685" t="str">
        <v>шт</v>
      </c>
      <c r="E685">
        <v>36</v>
      </c>
      <c r="Q685">
        <f>IFERROR(IF(SUM(F685:N685)&gt;E685,"Превышение",E685-SUM(F685:N685)),"-")</f>
        <v>36</v>
      </c>
    </row>
    <row r="686" ht="30" customHeight="1">
      <c r="B686">
        <v>584</v>
      </c>
      <c r="C686" t="str">
        <v>Датчик движения ИК встраиваемый 1200w 360 гр. 6м IP20 белый (SEN86 бел.)</v>
      </c>
      <c r="D686" t="str">
        <v>шт</v>
      </c>
      <c r="E686">
        <v>14</v>
      </c>
      <c r="Q686">
        <f>IFERROR(IF(SUM(F686:N686)&gt;E686,"Превышение",E686-SUM(F686:N686)),"-")</f>
        <v>14</v>
      </c>
    </row>
    <row r="687">
      <c r="B687">
        <v>585</v>
      </c>
      <c r="C687" t="str">
        <v xml:space="preserve">Монтаж и подключение датчика движения </v>
      </c>
      <c r="D687" t="str">
        <v>шт</v>
      </c>
      <c r="E687">
        <v>14</v>
      </c>
      <c r="Q687">
        <f>IFERROR(IF(SUM(F687:N687)&gt;E687,"Превышение",E687-SUM(F687:N687)),"-")</f>
        <v>14</v>
      </c>
    </row>
    <row r="688" ht="30" customHeight="1">
      <c r="B688">
        <v>586</v>
      </c>
      <c r="C688" t="str">
        <v>Коробка распределительная 85х85х40мм для наружного монтажа IP55</v>
      </c>
      <c r="D688" t="str">
        <v>шт</v>
      </c>
      <c r="E688">
        <v>36</v>
      </c>
      <c r="Q688">
        <f>IFERROR(IF(SUM(F688:N688)&gt;E688,"Превышение",E688-SUM(F688:N688)),"-")</f>
        <v>36</v>
      </c>
    </row>
    <row r="689" ht="30" customHeight="1">
      <c r="B689">
        <v>587</v>
      </c>
      <c r="C689" t="str">
        <v>Монтаж и подключение распределительных коробок</v>
      </c>
      <c r="D689" t="str">
        <v>шт</v>
      </c>
      <c r="E689">
        <v>36</v>
      </c>
      <c r="Q689">
        <f>IFERROR(IF(SUM(F689:N689)&gt;E689,"Превышение",E689-SUM(F689:N689)),"-")</f>
        <v>36</v>
      </c>
    </row>
    <row r="690">
      <c r="B690">
        <v>0</v>
      </c>
      <c r="C690" t="str">
        <v>Декоративная подсветка картины</v>
      </c>
      <c r="D690">
        <v>0</v>
      </c>
      <c r="E690">
        <v>0</v>
      </c>
      <c r="Q690">
        <f>IFERROR(IF(SUM(F690:N690)&gt;E690,"Превышение",E690-SUM(F690:N690)),"-")</f>
        <v>0</v>
      </c>
    </row>
    <row r="691" ht="30" customHeight="1">
      <c r="B691">
        <v>588</v>
      </c>
      <c r="C691" t="str">
        <v>Профиль SL-SLIM-H13M-F25-3000 ANOD ( Алюминий)</v>
      </c>
      <c r="D691" t="str">
        <v>м</v>
      </c>
      <c r="E691">
        <v>12</v>
      </c>
      <c r="Q691">
        <f>IFERROR(IF(SUM(F691:N691)&gt;E691,"Превышение",E691-SUM(F691:N691)),"-")</f>
        <v>12</v>
      </c>
    </row>
    <row r="692">
      <c r="B692">
        <v>589</v>
      </c>
      <c r="C692" t="str">
        <v>Монтаж профиля</v>
      </c>
      <c r="D692" t="str">
        <v>м</v>
      </c>
      <c r="E692">
        <v>12</v>
      </c>
      <c r="Q692">
        <f>IFERROR(IF(SUM(F692:N692)&gt;E692,"Превышение",E692-SUM(F692:N692)),"-")</f>
        <v>12</v>
      </c>
    </row>
    <row r="693" ht="30" customHeight="1">
      <c r="B693">
        <v>590</v>
      </c>
      <c r="C693" t="str">
        <v>Лента светодиодная 9,6 Вт/м 12В IP20 4000K 120LED/м RT/RTW-A120-8-11mm SMD 2835 5 м</v>
      </c>
      <c r="D693" t="str">
        <v>шт</v>
      </c>
      <c r="E693">
        <v>4</v>
      </c>
      <c r="Q693">
        <f>IFERROR(IF(SUM(F693:N693)&gt;E693,"Превышение",E693-SUM(F693:N693)),"-")</f>
        <v>4</v>
      </c>
    </row>
    <row r="694">
      <c r="B694">
        <v>591</v>
      </c>
      <c r="C694" t="str">
        <v>Монтаж и подключение ленты</v>
      </c>
      <c r="D694" t="str">
        <v>м</v>
      </c>
      <c r="E694">
        <v>12</v>
      </c>
      <c r="Q694">
        <f>IFERROR(IF(SUM(F694:N694)&gt;E694,"Превышение",E694-SUM(F694:N694)),"-")</f>
        <v>12</v>
      </c>
    </row>
    <row r="695" ht="30" customHeight="1">
      <c r="B695">
        <v>592</v>
      </c>
      <c r="C695" t="str">
        <v>Блок питания ARS-150-12 (12V, 12.5A, 150W) (ARL, IP20 Сетка, 2 года)</v>
      </c>
      <c r="D695" t="str">
        <v>шт</v>
      </c>
      <c r="E695">
        <v>2</v>
      </c>
      <c r="Q695">
        <f>IFERROR(IF(SUM(F695:N695)&gt;E695,"Превышение",E695-SUM(F695:N695)),"-")</f>
        <v>2</v>
      </c>
    </row>
    <row r="696">
      <c r="B696">
        <v>593</v>
      </c>
      <c r="C696" t="str">
        <v>Монтаж и подключение блоков питания</v>
      </c>
      <c r="D696" t="str">
        <v>шт</v>
      </c>
      <c r="E696">
        <v>2</v>
      </c>
      <c r="Q696">
        <f>IFERROR(IF(SUM(F696:N696)&gt;E696,"Превышение",E696-SUM(F696:N696)),"-")</f>
        <v>2</v>
      </c>
    </row>
    <row r="697">
      <c r="B697">
        <v>0</v>
      </c>
      <c r="C697" t="str">
        <v>Декоративная подсветка зеркала</v>
      </c>
      <c r="D697">
        <v>0</v>
      </c>
      <c r="E697">
        <v>0</v>
      </c>
      <c r="Q697">
        <f>IFERROR(IF(SUM(F697:N697)&gt;E697,"Превышение",E697-SUM(F697:N697)),"-")</f>
        <v>0</v>
      </c>
    </row>
    <row r="698" ht="30" customHeight="1">
      <c r="B698">
        <v>594</v>
      </c>
      <c r="C698" t="str">
        <v>Профиль SL-SLIM-H13M-F25-3000 ANOD ( Алюминий)</v>
      </c>
      <c r="D698" t="str">
        <v>м</v>
      </c>
      <c r="E698">
        <v>12</v>
      </c>
      <c r="Q698">
        <f>IFERROR(IF(SUM(F698:N698)&gt;E698,"Превышение",E698-SUM(F698:N698)),"-")</f>
        <v>12</v>
      </c>
    </row>
    <row r="699">
      <c r="B699">
        <v>595</v>
      </c>
      <c r="C699" t="str">
        <v>Монтаж профиля</v>
      </c>
      <c r="D699" t="str">
        <v>м</v>
      </c>
      <c r="E699">
        <v>12</v>
      </c>
      <c r="Q699">
        <f>IFERROR(IF(SUM(F699:N699)&gt;E699,"Превышение",E699-SUM(F699:N699)),"-")</f>
        <v>12</v>
      </c>
    </row>
    <row r="700" ht="30" customHeight="1">
      <c r="B700">
        <v>596</v>
      </c>
      <c r="C700" t="str">
        <v>Лента светодиодная 9,6 Вт/м 12В IP20 4000K 120LED/м RT/RTW-A120-8-11mm SMD 2835 5 м</v>
      </c>
      <c r="D700" t="str">
        <v>шт</v>
      </c>
      <c r="E700">
        <v>4</v>
      </c>
      <c r="Q700">
        <f>IFERROR(IF(SUM(F700:N700)&gt;E700,"Превышение",E700-SUM(F700:N700)),"-")</f>
        <v>4</v>
      </c>
    </row>
    <row r="701">
      <c r="B701">
        <v>597</v>
      </c>
      <c r="C701" t="str">
        <v>Монтаж и подключение ленты</v>
      </c>
      <c r="D701" t="str">
        <v>м</v>
      </c>
      <c r="E701">
        <v>12</v>
      </c>
      <c r="Q701">
        <f>IFERROR(IF(SUM(F701:N701)&gt;E701,"Превышение",E701-SUM(F701:N701)),"-")</f>
        <v>12</v>
      </c>
    </row>
    <row r="702" ht="30" customHeight="1">
      <c r="B702">
        <v>598</v>
      </c>
      <c r="C702" t="str">
        <v>Блок питания ARS-150-12 (12V, 12.5A, 150W) (ARL, IP20 Сетка, 2 года)</v>
      </c>
      <c r="D702" t="str">
        <v>шт</v>
      </c>
      <c r="E702">
        <v>2</v>
      </c>
      <c r="Q702">
        <f>IFERROR(IF(SUM(F702:N702)&gt;E702,"Превышение",E702-SUM(F702:N702)),"-")</f>
        <v>2</v>
      </c>
    </row>
    <row r="703">
      <c r="B703">
        <v>599</v>
      </c>
      <c r="C703" t="str">
        <v>Монтаж и подключение блоков питания</v>
      </c>
      <c r="D703" t="str">
        <v>шт</v>
      </c>
      <c r="E703">
        <v>2</v>
      </c>
      <c r="Q703">
        <f>IFERROR(IF(SUM(F703:N703)&gt;E703,"Превышение",E703-SUM(F703:N703)),"-")</f>
        <v>2</v>
      </c>
    </row>
    <row r="704">
      <c r="B704">
        <v>0</v>
      </c>
      <c r="C704" t="str">
        <v>3.Кабельные изделия</v>
      </c>
      <c r="D704">
        <v>0</v>
      </c>
      <c r="E704">
        <v>0</v>
      </c>
      <c r="Q704">
        <f>IFERROR(IF(SUM(F704:N704)&gt;E704,"Превышение",E704-SUM(F704:N704)),"-")</f>
        <v>0</v>
      </c>
    </row>
    <row r="705" ht="30" customHeight="1">
      <c r="B705">
        <v>600</v>
      </c>
      <c r="C705" t="str">
        <v>Кабель силовой ВВГ-Пнг(А) 3x1,5 ок(N, PE)-0.66 (100м)</v>
      </c>
      <c r="D705" t="str">
        <v>м</v>
      </c>
      <c r="E705">
        <v>502</v>
      </c>
      <c r="H705">
        <v>502</v>
      </c>
      <c r="Q705">
        <f>IFERROR(IF(SUM(F705:N705)&gt;E705,"Превышение",E705-SUM(F705:N705)),"-")</f>
        <v>0</v>
      </c>
    </row>
    <row r="706" ht="30" customHeight="1">
      <c r="B706">
        <v>601</v>
      </c>
      <c r="C706" t="str">
        <v>Кабель силовой ВВГ-Пнг(А)-LS 3x2,5 ок(N, PE)-0.66 (100м)</v>
      </c>
      <c r="D706" t="str">
        <v>м</v>
      </c>
      <c r="E706">
        <v>949</v>
      </c>
      <c r="H706">
        <v>949</v>
      </c>
      <c r="Q706">
        <f>IFERROR(IF(SUM(F706:N706)&gt;E706,"Превышение",E706-SUM(F706:N706)),"-")</f>
        <v>0</v>
      </c>
    </row>
    <row r="707" ht="30" customHeight="1">
      <c r="B707">
        <v>602</v>
      </c>
      <c r="C707" t="str">
        <v>Монтаж кабеля по кирпичной кладке и затягивание в трубы до 30мм2</v>
      </c>
      <c r="D707" t="str">
        <v>м</v>
      </c>
      <c r="E707">
        <v>1451</v>
      </c>
      <c r="H707">
        <v>1451</v>
      </c>
      <c r="Q707">
        <f>IFERROR(IF(SUM(F707:N707)&gt;E707,"Превышение",E707-SUM(F707:N707)),"-")</f>
        <v>0</v>
      </c>
    </row>
    <row r="708">
      <c r="B708">
        <v>603</v>
      </c>
      <c r="C708" t="str">
        <v xml:space="preserve">Провод ПуВ нг(А)LS 1х6.0 </v>
      </c>
      <c r="D708" t="str">
        <v>м</v>
      </c>
      <c r="E708">
        <v>306</v>
      </c>
      <c r="H708">
        <v>306</v>
      </c>
      <c r="Q708">
        <f>IFERROR(IF(SUM(F708:N708)&gt;E708,"Превышение",E708-SUM(F708:N708)),"-")</f>
        <v>0</v>
      </c>
    </row>
    <row r="709">
      <c r="B709">
        <v>604</v>
      </c>
      <c r="C709" t="str">
        <v>Кабель силовой ВВГнг(А)-LS 1х4 ок-0,66</v>
      </c>
      <c r="D709" t="str">
        <v>м</v>
      </c>
      <c r="E709">
        <v>119</v>
      </c>
      <c r="H709">
        <v>119</v>
      </c>
      <c r="Q709">
        <f>IFERROR(IF(SUM(F709:N709)&gt;E709,"Превышение",E709-SUM(F709:N709)),"-")</f>
        <v>0</v>
      </c>
    </row>
    <row r="710">
      <c r="B710">
        <v>605</v>
      </c>
      <c r="C710" t="str">
        <v>Провод силовой ПуВнг(А)-LS 10</v>
      </c>
      <c r="D710" t="str">
        <v>м</v>
      </c>
      <c r="E710">
        <v>213</v>
      </c>
      <c r="H710">
        <v>213</v>
      </c>
      <c r="Q710">
        <f>IFERROR(IF(SUM(F710:N710)&gt;E710,"Превышение",E710-SUM(F710:N710)),"-")</f>
        <v>0</v>
      </c>
    </row>
    <row r="711" ht="30" customHeight="1">
      <c r="B711">
        <v>606</v>
      </c>
      <c r="C711" t="str">
        <v>Монтаж кабеля по кирпичной кладке и затягивание в трубы до 30мм2</v>
      </c>
      <c r="D711" t="str">
        <v>м</v>
      </c>
      <c r="E711">
        <v>638</v>
      </c>
      <c r="H711">
        <v>638</v>
      </c>
      <c r="Q711">
        <f>IFERROR(IF(SUM(F711:N711)&gt;E711,"Превышение",E711-SUM(F711:N711)),"-")</f>
        <v>0</v>
      </c>
    </row>
    <row r="712">
      <c r="B712">
        <v>607</v>
      </c>
      <c r="C712" t="str">
        <v>Кабель ВВГ -П нг(А)FRLS 3х1.5 0.66кВ (бухта)</v>
      </c>
      <c r="D712" t="str">
        <v>м</v>
      </c>
      <c r="E712">
        <v>117</v>
      </c>
      <c r="H712">
        <v>117</v>
      </c>
      <c r="Q712">
        <f>IFERROR(IF(SUM(F712:N712)&gt;E712,"Превышение",E712-SUM(F712:N712)),"-")</f>
        <v>0</v>
      </c>
    </row>
    <row r="713" ht="30" customHeight="1">
      <c r="B713">
        <v>608</v>
      </c>
      <c r="C713" t="str">
        <v>Монтаж кабеля по кирпичной кладке и затягивание в трубы до 30мм2</v>
      </c>
      <c r="D713" t="str">
        <v>м</v>
      </c>
      <c r="E713">
        <v>117</v>
      </c>
      <c r="H713">
        <v>117</v>
      </c>
      <c r="Q713">
        <f>IFERROR(IF(SUM(F713:N713)&gt;E713,"Превышение",E713-SUM(F713:N713)),"-")</f>
        <v>0</v>
      </c>
    </row>
    <row r="714">
      <c r="B714">
        <v>0</v>
      </c>
      <c r="C714" t="str">
        <v>4.Электрортехнические изделия</v>
      </c>
      <c r="D714">
        <v>0</v>
      </c>
      <c r="E714">
        <v>0</v>
      </c>
      <c r="Q714">
        <f>IFERROR(IF(SUM(F714:N714)&gt;E714,"Превышение",E714-SUM(F714:N714)),"-")</f>
        <v>0</v>
      </c>
    </row>
    <row r="715" ht="45" customHeight="1">
      <c r="B715">
        <v>609</v>
      </c>
      <c r="C715" t="str">
        <v>BRITE Розетка двойная с заземлением с защитными шторками и крышкой 16А в сборе IP44 РСбш12-3-44-БрБ белый</v>
      </c>
      <c r="D715" t="str">
        <v>шт</v>
      </c>
      <c r="E715">
        <v>12</v>
      </c>
      <c r="Q715">
        <f>IFERROR(IF(SUM(F715:N715)&gt;E715,"Превышение",E715-SUM(F715:N715)),"-")</f>
        <v>12</v>
      </c>
    </row>
    <row r="716" ht="30" customHeight="1">
      <c r="B716">
        <v>610</v>
      </c>
      <c r="C716" t="str">
        <v>Розетка ATLASDESIGN двойная с заземлением со шторками 16А в сборе белый</v>
      </c>
      <c r="D716" t="str">
        <v>шт</v>
      </c>
      <c r="E716">
        <v>132</v>
      </c>
      <c r="Q716">
        <f>IFERROR(IF(SUM(F716:N716)&gt;E716,"Превышение",E716-SUM(F716:N716)),"-")</f>
        <v>132</v>
      </c>
    </row>
    <row r="717" ht="30" customHeight="1">
      <c r="B717">
        <v>611</v>
      </c>
      <c r="C717" t="str">
        <v>Монтаж и подключение розеток скрытой установки</v>
      </c>
      <c r="D717" t="str">
        <v>шт</v>
      </c>
      <c r="E717">
        <v>144</v>
      </c>
      <c r="Q717">
        <f>IFERROR(IF(SUM(F717:N717)&gt;E717,"Превышение",E717-SUM(F717:N717)),"-")</f>
        <v>144</v>
      </c>
    </row>
    <row r="718" ht="30" customHeight="1">
      <c r="B718">
        <v>612</v>
      </c>
      <c r="C718" t="str">
        <v>ЭТЮД Розетка наружная с заземлением со шторками белая (на роутер)</v>
      </c>
      <c r="D718" t="str">
        <v>шт</v>
      </c>
      <c r="E718">
        <v>12</v>
      </c>
      <c r="Q718">
        <f>IFERROR(IF(SUM(F718:N718)&gt;E718,"Превышение",E718-SUM(F718:N718)),"-")</f>
        <v>12</v>
      </c>
    </row>
    <row r="719" ht="30" customHeight="1">
      <c r="B719">
        <v>613</v>
      </c>
      <c r="C719" t="str">
        <v>Монтаж и подключение розеток и выключателей открытой установки</v>
      </c>
      <c r="D719" t="str">
        <v>шт</v>
      </c>
      <c r="E719">
        <v>12</v>
      </c>
      <c r="Q719">
        <f>IFERROR(IF(SUM(F719:N719)&gt;E719,"Превышение",E719-SUM(F719:N719)),"-")</f>
        <v>12</v>
      </c>
    </row>
    <row r="720" ht="30" customHeight="1">
      <c r="B720">
        <v>614</v>
      </c>
      <c r="C720" t="str">
        <v>Разъем РШ-ВШ 32А 250В 2P+PE(ОУ) пластиковый белый Simple</v>
      </c>
      <c r="D720" t="str">
        <v>шт</v>
      </c>
      <c r="E720">
        <v>12</v>
      </c>
      <c r="Q720">
        <f>IFERROR(IF(SUM(F720:N720)&gt;E720,"Превышение",E720-SUM(F720:N720)),"-")</f>
        <v>12</v>
      </c>
    </row>
    <row r="721" ht="30" customHeight="1">
      <c r="B721">
        <v>615</v>
      </c>
      <c r="C721" t="str">
        <v>Монтаж и подключение силовой розетки на электроплиту</v>
      </c>
      <c r="D721" t="str">
        <v>шт</v>
      </c>
      <c r="E721">
        <v>12</v>
      </c>
      <c r="Q721">
        <f>IFERROR(IF(SUM(F721:N721)&gt;E721,"Превышение",E721-SUM(F721:N721)),"-")</f>
        <v>12</v>
      </c>
    </row>
    <row r="722" ht="30" customHeight="1">
      <c r="B722">
        <v>616</v>
      </c>
      <c r="C722" t="str">
        <v>Гермес PLUS Розетка с заземлением наружная с крышкой IP54</v>
      </c>
      <c r="D722" t="str">
        <v>шт</v>
      </c>
      <c r="E722">
        <v>2</v>
      </c>
      <c r="Q722">
        <f>IFERROR(IF(SUM(F722:N722)&gt;E722,"Превышение",E722-SUM(F722:N722)),"-")</f>
        <v>2</v>
      </c>
    </row>
    <row r="723" ht="30" customHeight="1">
      <c r="B723">
        <v>617</v>
      </c>
      <c r="C723" t="str">
        <v>Монтаж и подключение розеток и выключателей открытой установки</v>
      </c>
      <c r="D723" t="str">
        <v>шт</v>
      </c>
      <c r="E723">
        <v>2</v>
      </c>
      <c r="Q723">
        <f>IFERROR(IF(SUM(F723:N723)&gt;E723,"Превышение",E723-SUM(F723:N723)),"-")</f>
        <v>2</v>
      </c>
    </row>
    <row r="724" ht="30" customHeight="1">
      <c r="B724">
        <v>618</v>
      </c>
      <c r="C724" t="str">
        <v>Выключатель одноклавишный ATLASDESIGN схема 1 10АХ механизм белый</v>
      </c>
      <c r="D724" t="str">
        <v>шт</v>
      </c>
      <c r="E724">
        <v>12</v>
      </c>
      <c r="Q724">
        <f>IFERROR(IF(SUM(F724:N724)&gt;E724,"Превышение",E724-SUM(F724:N724)),"-")</f>
        <v>12</v>
      </c>
    </row>
    <row r="725" ht="30" customHeight="1">
      <c r="B725">
        <v>619</v>
      </c>
      <c r="C725" t="str">
        <v>Выключатель двухклавишный ATLASDESIGN схема 5 10АХ механизм белый</v>
      </c>
      <c r="D725" t="str">
        <v>шт</v>
      </c>
      <c r="E725">
        <v>39</v>
      </c>
      <c r="Q725">
        <f>IFERROR(IF(SUM(F725:N725)&gt;E725,"Превышение",E725-SUM(F725:N725)),"-")</f>
        <v>39</v>
      </c>
    </row>
    <row r="726" ht="30" customHeight="1">
      <c r="B726">
        <v>620</v>
      </c>
      <c r="C726" t="str">
        <v>Выключатель трехклавишный ATLASDESIGN схема 1+1+1 10АХ механизм белый</v>
      </c>
      <c r="D726" t="str">
        <v>шт</v>
      </c>
      <c r="E726">
        <v>12</v>
      </c>
      <c r="Q726">
        <f>IFERROR(IF(SUM(F726:N726)&gt;E726,"Превышение",E726-SUM(F726:N726)),"-")</f>
        <v>12</v>
      </c>
    </row>
    <row r="727">
      <c r="B727">
        <v>621</v>
      </c>
      <c r="C727" t="str">
        <v>Рамка однопостовая ATLASDESIGN белый</v>
      </c>
      <c r="D727" t="str">
        <v>шт</v>
      </c>
      <c r="E727">
        <v>63</v>
      </c>
      <c r="Q727">
        <f>IFERROR(IF(SUM(F727:N727)&gt;E727,"Превышение",E727-SUM(F727:N727)),"-")</f>
        <v>63</v>
      </c>
    </row>
    <row r="728" ht="30" customHeight="1">
      <c r="B728">
        <v>622</v>
      </c>
      <c r="C728" t="str">
        <v>Монтаж и подключение выключателей скрытой установки</v>
      </c>
      <c r="D728" t="str">
        <v>шт</v>
      </c>
      <c r="E728">
        <v>63</v>
      </c>
      <c r="Q728">
        <f>IFERROR(IF(SUM(F728:N728)&gt;E728,"Превышение",E728-SUM(F728:N728)),"-")</f>
        <v>63</v>
      </c>
    </row>
    <row r="729">
      <c r="B729">
        <v>623</v>
      </c>
      <c r="C729" t="str">
        <v>КРЗ-0,4</v>
      </c>
      <c r="D729" t="str">
        <v>шт</v>
      </c>
      <c r="E729">
        <v>12</v>
      </c>
      <c r="Q729">
        <f>IFERROR(IF(SUM(F729:N729)&gt;E729,"Превышение",E729-SUM(F729:N729)),"-")</f>
        <v>12</v>
      </c>
    </row>
    <row r="730">
      <c r="B730">
        <v>624</v>
      </c>
      <c r="C730" t="str">
        <v>Монтаж и подключение коробки заземления КРЗ</v>
      </c>
      <c r="D730" t="str">
        <v>шт</v>
      </c>
      <c r="E730">
        <v>12</v>
      </c>
      <c r="Q730">
        <f>IFERROR(IF(SUM(F730:N730)&gt;E730,"Превышение",E730-SUM(F730:N730)),"-")</f>
        <v>12</v>
      </c>
    </row>
    <row r="731" ht="45" customHeight="1">
      <c r="B731">
        <v>625</v>
      </c>
      <c r="C731" t="str">
        <v>Звонок Зуммер-1-04 (2ТК) двухтональный без кнопки пластик АБС проводной 220В (Зуммер-1-04 (2ТК))</v>
      </c>
      <c r="D731" t="str">
        <v>шт</v>
      </c>
      <c r="E731">
        <v>12</v>
      </c>
      <c r="Q731">
        <f>IFERROR(IF(SUM(F731:N731)&gt;E731,"Превышение",E731-SUM(F731:N731)),"-")</f>
        <v>12</v>
      </c>
    </row>
    <row r="732">
      <c r="B732">
        <v>626</v>
      </c>
      <c r="C732" t="str">
        <v>Беларусь Кнопка для звонков</v>
      </c>
      <c r="D732" t="str">
        <v>шт</v>
      </c>
      <c r="E732">
        <v>12</v>
      </c>
      <c r="Q732">
        <f>IFERROR(IF(SUM(F732:N732)&gt;E732,"Превышение",E732-SUM(F732:N732)),"-")</f>
        <v>12</v>
      </c>
    </row>
    <row r="733">
      <c r="B733">
        <v>627</v>
      </c>
      <c r="C733" t="str">
        <v>Монтаж и подключение звонка</v>
      </c>
      <c r="D733" t="str">
        <v>шт</v>
      </c>
      <c r="E733">
        <v>12</v>
      </c>
      <c r="Q733">
        <f>IFERROR(IF(SUM(F733:N733)&gt;E733,"Превышение",E733-SUM(F733:N733)),"-")</f>
        <v>12</v>
      </c>
    </row>
    <row r="734">
      <c r="B734">
        <v>628</v>
      </c>
      <c r="C734" t="str">
        <v>Монтаж и подключение кнопки звонка</v>
      </c>
      <c r="D734" t="str">
        <v>шт</v>
      </c>
      <c r="E734">
        <v>12</v>
      </c>
      <c r="Q734">
        <f>IFERROR(IF(SUM(F734:N734)&gt;E734,"Превышение",E734-SUM(F734:N734)),"-")</f>
        <v>12</v>
      </c>
    </row>
    <row r="735">
      <c r="B735">
        <v>0</v>
      </c>
      <c r="C735" t="str">
        <v>5.Электромонтажные изделия</v>
      </c>
      <c r="D735">
        <v>0</v>
      </c>
      <c r="E735">
        <v>0</v>
      </c>
      <c r="Q735">
        <f>IFERROR(IF(SUM(F735:N735)&gt;E735,"Превышение",E735-SUM(F735:N735)),"-")</f>
        <v>0</v>
      </c>
    </row>
    <row r="736">
      <c r="B736">
        <v>629</v>
      </c>
      <c r="C736" t="str">
        <v>Скрутка СИЗ-1 2.5-4.5мм желтая</v>
      </c>
      <c r="D736" t="str">
        <v>шт</v>
      </c>
      <c r="E736">
        <v>105</v>
      </c>
      <c r="H736">
        <v>105</v>
      </c>
      <c r="Q736">
        <f>IFERROR(IF(SUM(F736:N736)&gt;E736,"Превышение",E736-SUM(F736:N736)),"-")</f>
        <v>0</v>
      </c>
    </row>
    <row r="737">
      <c r="B737">
        <v>630</v>
      </c>
      <c r="C737" t="str">
        <v>Скрутка СИЗ-1 4-11мм красная</v>
      </c>
      <c r="D737" t="str">
        <v>шт</v>
      </c>
      <c r="E737">
        <v>308</v>
      </c>
      <c r="H737">
        <v>308</v>
      </c>
      <c r="Q737">
        <f>IFERROR(IF(SUM(F737:N737)&gt;E737,"Превышение",E737-SUM(F737:N737)),"-")</f>
        <v>0</v>
      </c>
    </row>
    <row r="738">
      <c r="B738">
        <v>631</v>
      </c>
      <c r="C738" t="str">
        <v>Бирка кабельная У-134 квадрат 55х55 мм</v>
      </c>
      <c r="D738" t="str">
        <v>шт</v>
      </c>
      <c r="E738">
        <v>12</v>
      </c>
      <c r="Q738">
        <f>IFERROR(IF(SUM(F738:N738)&gt;E738,"Превышение",E738-SUM(F738:N738)),"-")</f>
        <v>12</v>
      </c>
    </row>
    <row r="739">
      <c r="B739">
        <v>632</v>
      </c>
      <c r="C739" t="str">
        <v>Коробка установочная 68мм (С3М2)</v>
      </c>
      <c r="D739" t="str">
        <v>шт</v>
      </c>
      <c r="E739">
        <v>24</v>
      </c>
      <c r="Q739">
        <f>IFERROR(IF(SUM(F739:N739)&gt;E739,"Превышение",E739-SUM(F739:N739)),"-")</f>
        <v>24</v>
      </c>
    </row>
    <row r="740" ht="30" customHeight="1">
      <c r="B740">
        <v>633</v>
      </c>
      <c r="C740" t="str">
        <v>Высверливание отверстия в кирпиче и вмазывание установочной коробки</v>
      </c>
      <c r="D740" t="str">
        <v>шт</v>
      </c>
      <c r="E740">
        <v>24</v>
      </c>
      <c r="Q740">
        <f>IFERROR(IF(SUM(F740:N740)&gt;E740,"Превышение",E740-SUM(F740:N740)),"-")</f>
        <v>24</v>
      </c>
    </row>
    <row r="741">
      <c r="B741">
        <v>634</v>
      </c>
      <c r="C741" t="str">
        <v>Крышка КОН-1М-04</v>
      </c>
      <c r="D741" t="str">
        <v>шт</v>
      </c>
      <c r="E741">
        <v>153</v>
      </c>
      <c r="H741">
        <v>153</v>
      </c>
      <c r="Q741">
        <f>IFERROR(IF(SUM(F741:N741)&gt;E741,"Превышение",E741-SUM(F741:N741)),"-")</f>
        <v>0</v>
      </c>
    </row>
    <row r="742">
      <c r="B742">
        <v>635</v>
      </c>
      <c r="C742" t="str">
        <v>Монтаж крышки КОН-1М-04</v>
      </c>
      <c r="D742" t="str">
        <v>шт</v>
      </c>
      <c r="E742">
        <v>153</v>
      </c>
      <c r="H742">
        <v>153</v>
      </c>
      <c r="Q742">
        <f>IFERROR(IF(SUM(F742:N742)&gt;E742,"Превышение",E742-SUM(F742:N742)),"-")</f>
        <v>0</v>
      </c>
    </row>
    <row r="743">
      <c r="B743">
        <v>636</v>
      </c>
      <c r="C743" t="str">
        <v>Подрозетник Ф65мм</v>
      </c>
      <c r="D743" t="str">
        <v>шт</v>
      </c>
      <c r="E743">
        <v>12</v>
      </c>
      <c r="Q743">
        <f>IFERROR(IF(SUM(F743:N743)&gt;E743,"Превышение",E743-SUM(F743:N743)),"-")</f>
        <v>12</v>
      </c>
    </row>
    <row r="744">
      <c r="B744">
        <v>637</v>
      </c>
      <c r="C744" t="str">
        <v>Подрозетник Ф100мм</v>
      </c>
      <c r="D744" t="str">
        <v>шт</v>
      </c>
      <c r="E744">
        <v>12</v>
      </c>
      <c r="Q744">
        <f>IFERROR(IF(SUM(F744:N744)&gt;E744,"Превышение",E744-SUM(F744:N744)),"-")</f>
        <v>12</v>
      </c>
    </row>
    <row r="745">
      <c r="B745">
        <v>638</v>
      </c>
      <c r="C745" t="str">
        <v>Монтаж подрозетника</v>
      </c>
      <c r="D745" t="str">
        <v>шт</v>
      </c>
      <c r="E745">
        <v>24</v>
      </c>
      <c r="Q745">
        <f>IFERROR(IF(SUM(F745:N745)&gt;E745,"Превышение",E745-SUM(F745:N745)),"-")</f>
        <v>24</v>
      </c>
    </row>
    <row r="746">
      <c r="B746">
        <v>0</v>
      </c>
      <c r="C746" t="str">
        <v>6. Материалы</v>
      </c>
      <c r="D746">
        <v>0</v>
      </c>
      <c r="E746">
        <v>0</v>
      </c>
      <c r="Q746">
        <f>IFERROR(IF(SUM(F746:N746)&gt;E746,"Превышение",E746-SUM(F746:N746)),"-")</f>
        <v>0</v>
      </c>
    </row>
    <row r="747" ht="30" customHeight="1">
      <c r="B747">
        <v>639</v>
      </c>
      <c r="C747" t="str">
        <v>Пена монтажная Roof Complect огнеупорная (890гр)</v>
      </c>
      <c r="D747" t="str">
        <v>шт</v>
      </c>
      <c r="E747">
        <v>8</v>
      </c>
      <c r="Q747">
        <f>IFERROR(IF(SUM(F747:N747)&gt;E747,"Превышение",E747-SUM(F747:N747)),"-")</f>
        <v>8</v>
      </c>
    </row>
    <row r="748">
      <c r="B748">
        <v>640</v>
      </c>
      <c r="C748" t="str">
        <v>Герметик огнезащитный ведро 10кг</v>
      </c>
      <c r="D748" t="str">
        <v>шт</v>
      </c>
      <c r="E748">
        <v>1</v>
      </c>
      <c r="Q748">
        <f>IFERROR(IF(SUM(F748:N748)&gt;E748,"Превышение",E748-SUM(F748:N748)),"-")</f>
        <v>1</v>
      </c>
    </row>
    <row r="749">
      <c r="B749">
        <v>0</v>
      </c>
      <c r="C749" t="str">
        <v>Ось 19-21/Ж-К (4.БСУ2М-1 секция №7)</v>
      </c>
      <c r="D749">
        <v>0</v>
      </c>
      <c r="E749">
        <v>0</v>
      </c>
      <c r="Q749">
        <f>IFERROR(IF(SUM(F749:N749)&gt;E749,"Превышение",E749-SUM(F749:N749)),"-")</f>
        <v>0</v>
      </c>
    </row>
    <row r="750">
      <c r="B750">
        <v>0</v>
      </c>
      <c r="C750" t="str">
        <v>1.Низковольтное оборудование</v>
      </c>
      <c r="D750">
        <v>0</v>
      </c>
      <c r="E750">
        <v>0</v>
      </c>
      <c r="Q750">
        <f>IFERROR(IF(SUM(F750:N750)&gt;E750,"Превышение",E750-SUM(F750:N750)),"-")</f>
        <v>0</v>
      </c>
    </row>
    <row r="751">
      <c r="B751">
        <v>641</v>
      </c>
      <c r="C751" t="str">
        <v>ЩК в комплекте</v>
      </c>
      <c r="D751" t="str">
        <v>шт</v>
      </c>
      <c r="E751">
        <v>15</v>
      </c>
      <c r="Q751">
        <f>IFERROR(IF(SUM(F751:N751)&gt;E751,"Превышение",E751-SUM(F751:N751)),"-")</f>
        <v>15</v>
      </c>
    </row>
    <row r="752" ht="30" customHeight="1">
      <c r="B752">
        <v>642</v>
      </c>
      <c r="C752" t="str">
        <v>Счетчик электронный, 230В, 5(80)А, 1/2 кл.точности СЕ207 R7 849.2.ОА.QUVLF SPds</v>
      </c>
      <c r="D752" t="str">
        <v>шт</v>
      </c>
      <c r="E752">
        <v>15</v>
      </c>
      <c r="Q752">
        <f>IFERROR(IF(SUM(F752:N752)&gt;E752,"Превышение",E752-SUM(F752:N752)),"-")</f>
        <v>15</v>
      </c>
    </row>
    <row r="753">
      <c r="B753">
        <v>643</v>
      </c>
      <c r="C753" t="str">
        <v>Монтаж и подключение ЩК</v>
      </c>
      <c r="D753" t="str">
        <v>шт</v>
      </c>
      <c r="E753">
        <v>15</v>
      </c>
      <c r="Q753">
        <f>IFERROR(IF(SUM(F753:N753)&gt;E753,"Превышение",E753-SUM(F753:N753)),"-")</f>
        <v>15</v>
      </c>
    </row>
    <row r="754">
      <c r="B754">
        <v>644</v>
      </c>
      <c r="C754" t="str">
        <v>Кабель-канал 60х40 ЭЛЕКОР белый (18м) IEK</v>
      </c>
      <c r="D754" t="str">
        <v>м</v>
      </c>
      <c r="E754">
        <v>15</v>
      </c>
      <c r="Q754">
        <f>IFERROR(IF(SUM(F754:N754)&gt;E754,"Превышение",E754-SUM(F754:N754)),"-")</f>
        <v>15</v>
      </c>
    </row>
    <row r="755">
      <c r="B755">
        <v>645</v>
      </c>
      <c r="C755" t="str">
        <v>Монтаж кабель-канала</v>
      </c>
      <c r="D755" t="str">
        <v>м</v>
      </c>
      <c r="E755">
        <v>15</v>
      </c>
      <c r="Q755">
        <f>IFERROR(IF(SUM(F755:N755)&gt;E755,"Превышение",E755-SUM(F755:N755)),"-")</f>
        <v>15</v>
      </c>
    </row>
    <row r="756" ht="75" customHeight="1">
      <c r="B756">
        <v>646</v>
      </c>
      <c r="C756" t="str">
        <v>TITAN 3 Корпус металлический ЩРн-24 (395х310х120) IP31 (шкаф ЩВР комплектуется: Выключатель автоматический трехполюсный 25А C ВА47-29 4.5кА-1шт;Шина N ''ноль'' на DIN-изоляторе Ni ШНИ-6х9-10-Д-С-2шт.)</v>
      </c>
      <c r="D756" t="str">
        <v>шт</v>
      </c>
      <c r="E756">
        <v>4</v>
      </c>
      <c r="Q756">
        <f>IFERROR(IF(SUM(F756:N756)&gt;E756,"Превышение",E756-SUM(F756:N756)),"-")</f>
        <v>4</v>
      </c>
    </row>
    <row r="757">
      <c r="B757">
        <v>647</v>
      </c>
      <c r="C757" t="str">
        <v>Монтаж корпуса щита ЩРВ</v>
      </c>
      <c r="D757" t="str">
        <v>шт</v>
      </c>
      <c r="E757">
        <v>4</v>
      </c>
      <c r="Q757">
        <f>IFERROR(IF(SUM(F757:N757)&gt;E757,"Превышение",E757-SUM(F757:N757)),"-")</f>
        <v>4</v>
      </c>
    </row>
    <row r="758">
      <c r="B758">
        <v>648</v>
      </c>
      <c r="C758" t="str">
        <v>Корпус щита этажного ЩЭ</v>
      </c>
      <c r="D758" t="str">
        <v>шт</v>
      </c>
      <c r="E758">
        <v>8</v>
      </c>
      <c r="H758">
        <v>8</v>
      </c>
      <c r="Q758">
        <f>IFERROR(IF(SUM(F758:N758)&gt;E758,"Превышение",E758-SUM(F758:N758)),"-")</f>
        <v>0</v>
      </c>
    </row>
    <row r="759">
      <c r="B759">
        <v>649</v>
      </c>
      <c r="C759" t="str">
        <v>Монтаж Корпуса щита этажного</v>
      </c>
      <c r="D759" t="str">
        <v>шт</v>
      </c>
      <c r="E759">
        <v>8</v>
      </c>
      <c r="H759">
        <v>8</v>
      </c>
      <c r="Q759">
        <f>IFERROR(IF(SUM(F759:N759)&gt;E759,"Превышение",E759-SUM(F759:N759)),"-")</f>
        <v>0</v>
      </c>
    </row>
    <row r="760">
      <c r="B760">
        <v>650</v>
      </c>
      <c r="C760" t="str">
        <v>Панель из листовой стали 330х980</v>
      </c>
      <c r="D760" t="str">
        <v>шт</v>
      </c>
      <c r="E760">
        <v>8</v>
      </c>
      <c r="H760">
        <v>8</v>
      </c>
      <c r="Q760">
        <f>IFERROR(IF(SUM(F760:N760)&gt;E760,"Превышение",E760-SUM(F760:N760)),"-")</f>
        <v>0</v>
      </c>
    </row>
    <row r="761">
      <c r="B761">
        <v>651</v>
      </c>
      <c r="C761" t="str">
        <v>Монтаж панели</v>
      </c>
      <c r="D761" t="str">
        <v>шт</v>
      </c>
      <c r="E761">
        <v>8</v>
      </c>
      <c r="H761">
        <v>8</v>
      </c>
      <c r="Q761">
        <f>IFERROR(IF(SUM(F761:N761)&gt;E761,"Превышение",E761-SUM(F761:N761)),"-")</f>
        <v>0</v>
      </c>
    </row>
    <row r="762">
      <c r="B762">
        <v>0</v>
      </c>
      <c r="C762" t="str">
        <v>Щит этажный на 1 квартиру состоит (на 3 ЩЭ):</v>
      </c>
      <c r="D762">
        <v>0</v>
      </c>
      <c r="E762">
        <v>0</v>
      </c>
      <c r="Q762">
        <f>IFERROR(IF(SUM(F762:N762)&gt;E762,"Превышение",E762-SUM(F762:N762)),"-")</f>
        <v>0</v>
      </c>
    </row>
    <row r="763" ht="30" customHeight="1">
      <c r="B763">
        <v>652</v>
      </c>
      <c r="C763" t="str">
        <v>Выключатель автоматический двухполюсный 50А С ВА47-29 4.5кА (MVA20-2-050-C)</v>
      </c>
      <c r="D763" t="str">
        <v>шт</v>
      </c>
      <c r="E763">
        <v>3</v>
      </c>
      <c r="Q763">
        <f>IFERROR(IF(SUM(F763:N763)&gt;E763,"Превышение",E763-SUM(F763:N763)),"-")</f>
        <v>3</v>
      </c>
    </row>
    <row r="764" ht="30" customHeight="1">
      <c r="B764">
        <v>653</v>
      </c>
      <c r="C764" t="str">
        <v>Сжим ответвительный У-859 м50-70/о4-35 (У-859МУ3)</v>
      </c>
      <c r="D764" t="str">
        <v>шт</v>
      </c>
      <c r="E764">
        <v>9</v>
      </c>
      <c r="Q764">
        <f>IFERROR(IF(SUM(F764:N764)&gt;E764,"Превышение",E764-SUM(F764:N764)),"-")</f>
        <v>9</v>
      </c>
    </row>
    <row r="765">
      <c r="B765">
        <v>654</v>
      </c>
      <c r="C765" t="str">
        <v>Расключение щита этажного ЩЭ</v>
      </c>
      <c r="D765" t="str">
        <v>шт</v>
      </c>
      <c r="E765">
        <v>3</v>
      </c>
      <c r="Q765">
        <f>IFERROR(IF(SUM(F765:N765)&gt;E765,"Превышение",E765-SUM(F765:N765)),"-")</f>
        <v>3</v>
      </c>
    </row>
    <row r="766">
      <c r="B766">
        <v>0</v>
      </c>
      <c r="C766" t="str">
        <v>Щит этажный на 4 квартиры состоит (на 3 ЩЭ):</v>
      </c>
      <c r="D766">
        <v>0</v>
      </c>
      <c r="E766">
        <v>0</v>
      </c>
      <c r="Q766">
        <f>IFERROR(IF(SUM(F766:N766)&gt;E766,"Превышение",E766-SUM(F766:N766)),"-")</f>
        <v>0</v>
      </c>
    </row>
    <row r="767" ht="30" customHeight="1">
      <c r="B767">
        <v>655</v>
      </c>
      <c r="C767" t="str">
        <v>Выключатель автоматический двухполюсный 50А С ВА47-29 4.5кА (MVA20-2-050-C)</v>
      </c>
      <c r="D767" t="str">
        <v>шт</v>
      </c>
      <c r="E767">
        <v>12</v>
      </c>
      <c r="Q767">
        <f>IFERROR(IF(SUM(F767:N767)&gt;E767,"Превышение",E767-SUM(F767:N767)),"-")</f>
        <v>12</v>
      </c>
    </row>
    <row r="768" ht="30" customHeight="1">
      <c r="B768">
        <v>656</v>
      </c>
      <c r="C768" t="str">
        <v>Сжим ответвительный У-859 м50-70/о4-35 (У-859МУ3)</v>
      </c>
      <c r="D768" t="str">
        <v>шт</v>
      </c>
      <c r="E768">
        <v>15</v>
      </c>
      <c r="Q768">
        <f>IFERROR(IF(SUM(F768:N768)&gt;E768,"Превышение",E768-SUM(F768:N768)),"-")</f>
        <v>15</v>
      </c>
    </row>
    <row r="769" ht="30" customHeight="1">
      <c r="B769">
        <v>657</v>
      </c>
      <c r="C769" t="str">
        <v>Розетка на DIN-рейку с заземлением контактов РАр 10-3-ОП</v>
      </c>
      <c r="D769" t="str">
        <v>шт</v>
      </c>
      <c r="E769">
        <v>4</v>
      </c>
      <c r="Q769">
        <f>IFERROR(IF(SUM(F769:N769)&gt;E769,"Превышение",E769-SUM(F769:N769)),"-")</f>
        <v>4</v>
      </c>
    </row>
    <row r="770">
      <c r="B770">
        <v>658</v>
      </c>
      <c r="C770" t="str">
        <v>Расключение щита этажного ЩЭ</v>
      </c>
      <c r="D770" t="str">
        <v>шт</v>
      </c>
      <c r="E770">
        <v>3</v>
      </c>
      <c r="Q770">
        <f>IFERROR(IF(SUM(F770:N770)&gt;E770,"Превышение",E770-SUM(F770:N770)),"-")</f>
        <v>3</v>
      </c>
    </row>
    <row r="771">
      <c r="B771">
        <v>0</v>
      </c>
      <c r="C771" t="str">
        <v>2.Светотехническая продукция</v>
      </c>
      <c r="D771">
        <v>0</v>
      </c>
      <c r="E771">
        <v>0</v>
      </c>
      <c r="Q771">
        <f>IFERROR(IF(SUM(F771:N771)&gt;E771,"Превышение",E771-SUM(F771:N771)),"-")</f>
        <v>0</v>
      </c>
    </row>
    <row r="772">
      <c r="B772">
        <v>659</v>
      </c>
      <c r="C772" t="str">
        <v>Патрон подвесной Е27 пластик белый</v>
      </c>
      <c r="D772" t="str">
        <v>шт</v>
      </c>
      <c r="E772">
        <v>96</v>
      </c>
      <c r="Q772">
        <f>IFERROR(IF(SUM(F772:N772)&gt;E772,"Превышение",E772-SUM(F772:N772)),"-")</f>
        <v>96</v>
      </c>
    </row>
    <row r="773">
      <c r="B773">
        <v>660</v>
      </c>
      <c r="C773" t="str">
        <v>Подключение подвесного патрона</v>
      </c>
      <c r="D773" t="str">
        <v>шт</v>
      </c>
      <c r="E773">
        <v>96</v>
      </c>
      <c r="Q773">
        <f>IFERROR(IF(SUM(F773:N773)&gt;E773,"Превышение",E773-SUM(F773:N773)),"-")</f>
        <v>96</v>
      </c>
    </row>
    <row r="774">
      <c r="B774">
        <v>661</v>
      </c>
      <c r="C774" t="str">
        <v>Лампа светодиодная LED 11вт E27 белый ECO</v>
      </c>
      <c r="D774" t="str">
        <v>шт</v>
      </c>
      <c r="E774">
        <v>96</v>
      </c>
      <c r="Q774">
        <f>IFERROR(IF(SUM(F774:N774)&gt;E774,"Превышение",E774-SUM(F774:N774)),"-")</f>
        <v>96</v>
      </c>
    </row>
    <row r="775" ht="45" customHeight="1">
      <c r="B775">
        <v>662</v>
      </c>
      <c r="C775" t="str">
        <v>358882 STREET NT22 396 черный Светильник ландшафтный светодиодный IP54 LED 4000К 18W 220V OPAL пластиковый корпус</v>
      </c>
      <c r="D775" t="str">
        <v>шт</v>
      </c>
      <c r="E775">
        <v>8</v>
      </c>
      <c r="Q775">
        <f>IFERROR(IF(SUM(F775:N775)&gt;E775,"Превышение",E775-SUM(F775:N775)),"-")</f>
        <v>8</v>
      </c>
    </row>
    <row r="776">
      <c r="B776">
        <v>663</v>
      </c>
      <c r="C776" t="str">
        <v>Монтаж и подключение накладного светильника</v>
      </c>
      <c r="D776" t="str">
        <v>шт</v>
      </c>
      <c r="E776">
        <v>8</v>
      </c>
      <c r="Q776">
        <f>IFERROR(IF(SUM(F776:N776)&gt;E776,"Превышение",E776-SUM(F776:N776)),"-")</f>
        <v>8</v>
      </c>
    </row>
    <row r="777">
      <c r="B777">
        <v>664</v>
      </c>
      <c r="C777" t="str">
        <v>БРА Kink light мелисса 08438-2, 19(21)</v>
      </c>
      <c r="D777" t="str">
        <v>шт</v>
      </c>
      <c r="E777">
        <v>2</v>
      </c>
      <c r="Q777">
        <f>IFERROR(IF(SUM(F777:N777)&gt;E777,"Превышение",E777-SUM(F777:N777)),"-")</f>
        <v>2</v>
      </c>
    </row>
    <row r="778">
      <c r="B778">
        <v>665</v>
      </c>
      <c r="C778" t="str">
        <v>Бра настенная</v>
      </c>
      <c r="D778" t="str">
        <v>шт</v>
      </c>
      <c r="E778">
        <v>2</v>
      </c>
      <c r="Q778">
        <f>IFERROR(IF(SUM(F778:N778)&gt;E778,"Превышение",E778-SUM(F778:N778)),"-")</f>
        <v>2</v>
      </c>
    </row>
    <row r="779" ht="30" customHeight="1">
      <c r="B779">
        <v>666</v>
      </c>
      <c r="C779" t="str">
        <v>Светильник светодиодный SPO-950-3-40K-018 18Вт 4000К 1890Лм IP40 595х180х40 матовый</v>
      </c>
      <c r="D779" t="str">
        <v>шт</v>
      </c>
      <c r="E779">
        <v>36</v>
      </c>
      <c r="Q779">
        <f>IFERROR(IF(SUM(F779:N779)&gt;E779,"Превышение",E779-SUM(F779:N779)),"-")</f>
        <v>36</v>
      </c>
    </row>
    <row r="780">
      <c r="B780">
        <v>667</v>
      </c>
      <c r="C780" t="str">
        <v>Монтаж и подключение светильника в армстронг</v>
      </c>
      <c r="D780" t="str">
        <v>шт</v>
      </c>
      <c r="E780">
        <v>36</v>
      </c>
      <c r="Q780">
        <f>IFERROR(IF(SUM(F780:N780)&gt;E780,"Превышение",E780-SUM(F780:N780)),"-")</f>
        <v>36</v>
      </c>
    </row>
    <row r="781" ht="30" customHeight="1">
      <c r="B781">
        <v>668</v>
      </c>
      <c r="C781" t="str">
        <v>Датчик движения ИК встраиваемый 1200w 360 гр. 6м IP20 белый (SEN86 бел.)</v>
      </c>
      <c r="D781" t="str">
        <v>шт</v>
      </c>
      <c r="E781">
        <v>15</v>
      </c>
      <c r="Q781">
        <f>IFERROR(IF(SUM(F781:N781)&gt;E781,"Превышение",E781-SUM(F781:N781)),"-")</f>
        <v>15</v>
      </c>
    </row>
    <row r="782">
      <c r="B782">
        <v>669</v>
      </c>
      <c r="C782" t="str">
        <v xml:space="preserve">Монтаж и подключение датчика движения </v>
      </c>
      <c r="D782" t="str">
        <v>шт</v>
      </c>
      <c r="E782">
        <v>15</v>
      </c>
      <c r="Q782">
        <f>IFERROR(IF(SUM(F782:N782)&gt;E782,"Превышение",E782-SUM(F782:N782)),"-")</f>
        <v>15</v>
      </c>
    </row>
    <row r="783" ht="30" customHeight="1">
      <c r="B783">
        <v>670</v>
      </c>
      <c r="C783" t="str">
        <v>Коробка распределительная 85х85х40мм для наружного монтажа IP55</v>
      </c>
      <c r="D783" t="str">
        <v>шт</v>
      </c>
      <c r="E783">
        <v>45</v>
      </c>
      <c r="Q783">
        <f>IFERROR(IF(SUM(F783:N783)&gt;E783,"Превышение",E783-SUM(F783:N783)),"-")</f>
        <v>45</v>
      </c>
    </row>
    <row r="784" ht="30" customHeight="1">
      <c r="B784">
        <v>671</v>
      </c>
      <c r="C784" t="str">
        <v>Монтаж и подключение распределительных коробок</v>
      </c>
      <c r="D784" t="str">
        <v>шт</v>
      </c>
      <c r="E784">
        <v>45</v>
      </c>
      <c r="Q784">
        <f>IFERROR(IF(SUM(F784:N784)&gt;E784,"Превышение",E784-SUM(F784:N784)),"-")</f>
        <v>45</v>
      </c>
    </row>
    <row r="785">
      <c r="B785">
        <v>0</v>
      </c>
      <c r="C785" t="str">
        <v>Декоративная подсветка картины</v>
      </c>
      <c r="D785">
        <v>0</v>
      </c>
      <c r="E785">
        <v>0</v>
      </c>
      <c r="Q785">
        <f>IFERROR(IF(SUM(F785:N785)&gt;E785,"Превышение",E785-SUM(F785:N785)),"-")</f>
        <v>0</v>
      </c>
    </row>
    <row r="786" ht="30" customHeight="1">
      <c r="B786">
        <v>672</v>
      </c>
      <c r="C786" t="str">
        <v>Профиль SL-SLIM-H13M-F25-3000 ANOD ( Алюминий)</v>
      </c>
      <c r="D786" t="str">
        <v>м</v>
      </c>
      <c r="E786">
        <v>6</v>
      </c>
      <c r="Q786">
        <f>IFERROR(IF(SUM(F786:N786)&gt;E786,"Превышение",E786-SUM(F786:N786)),"-")</f>
        <v>6</v>
      </c>
    </row>
    <row r="787">
      <c r="B787">
        <v>673</v>
      </c>
      <c r="C787" t="str">
        <v>Монтаж профиля</v>
      </c>
      <c r="D787" t="str">
        <v>м</v>
      </c>
      <c r="E787">
        <v>6</v>
      </c>
      <c r="Q787">
        <f>IFERROR(IF(SUM(F787:N787)&gt;E787,"Превышение",E787-SUM(F787:N787)),"-")</f>
        <v>6</v>
      </c>
    </row>
    <row r="788" ht="30" customHeight="1">
      <c r="B788">
        <v>674</v>
      </c>
      <c r="C788" t="str">
        <v>Лента светодиодная 9,6 Вт/м 12В IP20 4000K 120LED/м RT/RTW-A120-8-11mm SMD 2835 5 м</v>
      </c>
      <c r="D788" t="str">
        <v>шт</v>
      </c>
      <c r="E788">
        <v>2</v>
      </c>
      <c r="Q788">
        <f>IFERROR(IF(SUM(F788:N788)&gt;E788,"Превышение",E788-SUM(F788:N788)),"-")</f>
        <v>2</v>
      </c>
    </row>
    <row r="789">
      <c r="B789">
        <v>675</v>
      </c>
      <c r="C789" t="str">
        <v>Монтаж и подключение ленты</v>
      </c>
      <c r="D789" t="str">
        <v>м</v>
      </c>
      <c r="E789">
        <v>6</v>
      </c>
      <c r="Q789">
        <f>IFERROR(IF(SUM(F789:N789)&gt;E789,"Превышение",E789-SUM(F789:N789)),"-")</f>
        <v>6</v>
      </c>
    </row>
    <row r="790" ht="30" customHeight="1">
      <c r="B790">
        <v>676</v>
      </c>
      <c r="C790" t="str">
        <v>Блок питания ARS-150-12 (12V, 12.5A, 150W) (ARL, IP20 Сетка, 2 года)</v>
      </c>
      <c r="D790" t="str">
        <v>шт</v>
      </c>
      <c r="E790">
        <v>1</v>
      </c>
      <c r="Q790">
        <f>IFERROR(IF(SUM(F790:N790)&gt;E790,"Превышение",E790-SUM(F790:N790)),"-")</f>
        <v>1</v>
      </c>
    </row>
    <row r="791">
      <c r="B791">
        <v>677</v>
      </c>
      <c r="C791" t="str">
        <v>Монтаж и подключение блоков питания</v>
      </c>
      <c r="D791" t="str">
        <v>шт</v>
      </c>
      <c r="E791">
        <v>1</v>
      </c>
      <c r="Q791">
        <f>IFERROR(IF(SUM(F791:N791)&gt;E791,"Превышение",E791-SUM(F791:N791)),"-")</f>
        <v>1</v>
      </c>
    </row>
    <row r="792">
      <c r="B792">
        <v>0</v>
      </c>
      <c r="C792" t="str">
        <v>Декоративная подсветка зеркала</v>
      </c>
      <c r="D792">
        <v>0</v>
      </c>
      <c r="E792">
        <v>0</v>
      </c>
      <c r="Q792">
        <f>IFERROR(IF(SUM(F792:N792)&gt;E792,"Превышение",E792-SUM(F792:N792)),"-")</f>
        <v>0</v>
      </c>
    </row>
    <row r="793" ht="30" customHeight="1">
      <c r="B793">
        <v>678</v>
      </c>
      <c r="C793" t="str">
        <v>Профиль SL-SLIM-H13M-F25-3000 ANOD ( Алюминий)</v>
      </c>
      <c r="D793" t="str">
        <v>м</v>
      </c>
      <c r="E793">
        <v>6</v>
      </c>
      <c r="Q793">
        <f>IFERROR(IF(SUM(F793:N793)&gt;E793,"Превышение",E793-SUM(F793:N793)),"-")</f>
        <v>6</v>
      </c>
    </row>
    <row r="794">
      <c r="B794">
        <v>679</v>
      </c>
      <c r="C794" t="str">
        <v>Монтаж профиля</v>
      </c>
      <c r="D794" t="str">
        <v>м</v>
      </c>
      <c r="E794">
        <v>6</v>
      </c>
      <c r="Q794">
        <f>IFERROR(IF(SUM(F794:N794)&gt;E794,"Превышение",E794-SUM(F794:N794)),"-")</f>
        <v>6</v>
      </c>
    </row>
    <row r="795" ht="30" customHeight="1">
      <c r="B795">
        <v>680</v>
      </c>
      <c r="C795" t="str">
        <v>Лента светодиодная 9,6 Вт/м 12В IP20 4000K 120LED/м RT/RTW-A120-8-11mm SMD 2835 5 м</v>
      </c>
      <c r="D795" t="str">
        <v>шт</v>
      </c>
      <c r="E795">
        <v>2</v>
      </c>
      <c r="Q795">
        <f>IFERROR(IF(SUM(F795:N795)&gt;E795,"Превышение",E795-SUM(F795:N795)),"-")</f>
        <v>2</v>
      </c>
    </row>
    <row r="796">
      <c r="B796">
        <v>681</v>
      </c>
      <c r="C796" t="str">
        <v>Монтаж и подключение ленты</v>
      </c>
      <c r="D796" t="str">
        <v>м</v>
      </c>
      <c r="E796">
        <v>6</v>
      </c>
      <c r="Q796">
        <f>IFERROR(IF(SUM(F796:N796)&gt;E796,"Превышение",E796-SUM(F796:N796)),"-")</f>
        <v>6</v>
      </c>
    </row>
    <row r="797" ht="30" customHeight="1">
      <c r="B797">
        <v>682</v>
      </c>
      <c r="C797" t="str">
        <v>Блок питания ARS-150-12 (12V, 12.5A, 150W) (ARL, IP20 Сетка, 2 года)</v>
      </c>
      <c r="D797" t="str">
        <v>шт</v>
      </c>
      <c r="E797">
        <v>1</v>
      </c>
      <c r="Q797">
        <f>IFERROR(IF(SUM(F797:N797)&gt;E797,"Превышение",E797-SUM(F797:N797)),"-")</f>
        <v>1</v>
      </c>
    </row>
    <row r="798">
      <c r="B798">
        <v>683</v>
      </c>
      <c r="C798" t="str">
        <v>Монтаж и подключение блоков питания</v>
      </c>
      <c r="D798" t="str">
        <v>шт</v>
      </c>
      <c r="E798">
        <v>1</v>
      </c>
      <c r="Q798">
        <f>IFERROR(IF(SUM(F798:N798)&gt;E798,"Превышение",E798-SUM(F798:N798)),"-")</f>
        <v>1</v>
      </c>
    </row>
    <row r="799">
      <c r="B799">
        <v>0</v>
      </c>
      <c r="C799" t="str">
        <v>3.Кабельные изделия</v>
      </c>
      <c r="D799">
        <v>0</v>
      </c>
      <c r="E799">
        <v>0</v>
      </c>
      <c r="Q799">
        <f>IFERROR(IF(SUM(F799:N799)&gt;E799,"Превышение",E799-SUM(F799:N799)),"-")</f>
        <v>0</v>
      </c>
    </row>
    <row r="800" ht="30" customHeight="1">
      <c r="B800">
        <v>684</v>
      </c>
      <c r="C800" t="str">
        <v>Кабель силовой ВВГ-Пнг(А) 3x1,5 ок(N, PE)-0.66 (100м)</v>
      </c>
      <c r="D800" t="str">
        <v>м</v>
      </c>
      <c r="E800">
        <v>743</v>
      </c>
      <c r="G800">
        <v>743</v>
      </c>
      <c r="Q800">
        <f>IFERROR(IF(SUM(F800:N800)&gt;E800,"Превышение",E800-SUM(F800:N800)),"-")</f>
        <v>0</v>
      </c>
    </row>
    <row r="801" ht="30" customHeight="1">
      <c r="B801">
        <v>685</v>
      </c>
      <c r="C801" t="str">
        <v>Кабель силовой ВВГ-Пнг(А)-LS 3x2,5 ок(N, PE)-0.66 (100м)</v>
      </c>
      <c r="D801" t="str">
        <v>м</v>
      </c>
      <c r="E801">
        <v>1275</v>
      </c>
      <c r="G801">
        <v>1275</v>
      </c>
      <c r="Q801">
        <f>IFERROR(IF(SUM(F801:N801)&gt;E801,"Превышение",E801-SUM(F801:N801)),"-")</f>
        <v>0</v>
      </c>
    </row>
    <row r="802" ht="30" customHeight="1">
      <c r="B802">
        <v>686</v>
      </c>
      <c r="C802" t="str">
        <v>Монтаж кабеля по кирпичной кладке и затягивание в трубы до 30мм2</v>
      </c>
      <c r="D802" t="str">
        <v>м</v>
      </c>
      <c r="E802">
        <v>2018</v>
      </c>
      <c r="G802">
        <v>2018</v>
      </c>
      <c r="Q802">
        <f>IFERROR(IF(SUM(F802:N802)&gt;E802,"Превышение",E802-SUM(F802:N802)),"-")</f>
        <v>0</v>
      </c>
    </row>
    <row r="803">
      <c r="B803">
        <v>687</v>
      </c>
      <c r="C803" t="str">
        <v xml:space="preserve">Провод ПуВ нг(А)LS 1х6.0 </v>
      </c>
      <c r="D803" t="str">
        <v>м</v>
      </c>
      <c r="E803">
        <v>438</v>
      </c>
      <c r="G803">
        <v>438</v>
      </c>
      <c r="Q803">
        <f>IFERROR(IF(SUM(F803:N803)&gt;E803,"Превышение",E803-SUM(F803:N803)),"-")</f>
        <v>0</v>
      </c>
    </row>
    <row r="804">
      <c r="B804">
        <v>688</v>
      </c>
      <c r="C804" t="str">
        <v>Кабель силовой ВВГнг(А)-LS 1х4 ок-0,66</v>
      </c>
      <c r="D804" t="str">
        <v>м</v>
      </c>
      <c r="E804">
        <v>126</v>
      </c>
      <c r="G804">
        <v>126</v>
      </c>
      <c r="Q804">
        <f>IFERROR(IF(SUM(F804:N804)&gt;E804,"Превышение",E804-SUM(F804:N804)),"-")</f>
        <v>0</v>
      </c>
    </row>
    <row r="805">
      <c r="B805">
        <v>689</v>
      </c>
      <c r="C805" t="str">
        <v>Провод силовой ПуВнг(А)-LS 10</v>
      </c>
      <c r="D805" t="str">
        <v>м</v>
      </c>
      <c r="E805">
        <v>321</v>
      </c>
      <c r="G805">
        <v>321</v>
      </c>
      <c r="Q805">
        <f>IFERROR(IF(SUM(F805:N805)&gt;E805,"Превышение",E805-SUM(F805:N805)),"-")</f>
        <v>0</v>
      </c>
    </row>
    <row r="806" ht="30" customHeight="1">
      <c r="B806">
        <v>690</v>
      </c>
      <c r="C806" t="str">
        <v>Монтаж кабеля по кирпичной кладке и затягивание в трубы до 30мм2</v>
      </c>
      <c r="D806" t="str">
        <v>м</v>
      </c>
      <c r="E806">
        <v>885</v>
      </c>
      <c r="G806">
        <v>885</v>
      </c>
      <c r="Q806">
        <f>IFERROR(IF(SUM(F806:N806)&gt;E806,"Превышение",E806-SUM(F806:N806)),"-")</f>
        <v>0</v>
      </c>
    </row>
    <row r="807">
      <c r="B807">
        <v>691</v>
      </c>
      <c r="C807" t="str">
        <v>Кабель ВВГ -П нг(А)FRLS 3х1.5 0.66кВ (бухта)</v>
      </c>
      <c r="D807" t="str">
        <v>м</v>
      </c>
      <c r="E807">
        <v>52</v>
      </c>
      <c r="G807">
        <v>52</v>
      </c>
      <c r="Q807">
        <f>IFERROR(IF(SUM(F807:N807)&gt;E807,"Превышение",E807-SUM(F807:N807)),"-")</f>
        <v>0</v>
      </c>
    </row>
    <row r="808" ht="30" customHeight="1">
      <c r="B808">
        <v>692</v>
      </c>
      <c r="C808" t="str">
        <v>Монтаж кабеля по кирпичной кладке и затягивание в трубы до 30мм2</v>
      </c>
      <c r="D808" t="str">
        <v>м</v>
      </c>
      <c r="E808">
        <v>52</v>
      </c>
      <c r="G808">
        <v>52</v>
      </c>
      <c r="Q808">
        <f>IFERROR(IF(SUM(F808:N808)&gt;E808,"Превышение",E808-SUM(F808:N808)),"-")</f>
        <v>0</v>
      </c>
    </row>
    <row r="809">
      <c r="B809">
        <v>0</v>
      </c>
      <c r="C809" t="str">
        <v>4.Электрортехнические изделия</v>
      </c>
      <c r="D809">
        <v>0</v>
      </c>
      <c r="E809">
        <v>0</v>
      </c>
      <c r="Q809">
        <f>IFERROR(IF(SUM(F809:N809)&gt;E809,"Превышение",E809-SUM(F809:N809)),"-")</f>
        <v>0</v>
      </c>
    </row>
    <row r="810" ht="45" customHeight="1">
      <c r="B810">
        <v>693</v>
      </c>
      <c r="C810" t="str">
        <v>BRITE Розетка двойная с заземлением с защитными шторками и крышкой 16А в сборе IP44 РСбш12-3-44-БрБ белый</v>
      </c>
      <c r="D810" t="str">
        <v>шт</v>
      </c>
      <c r="E810">
        <v>15</v>
      </c>
      <c r="Q810">
        <f>IFERROR(IF(SUM(F810:N810)&gt;E810,"Превышение",E810-SUM(F810:N810)),"-")</f>
        <v>15</v>
      </c>
    </row>
    <row r="811" ht="30" customHeight="1">
      <c r="B811">
        <v>694</v>
      </c>
      <c r="C811" t="str">
        <v>Розетка ATLASDESIGN двойная с заземлением со шторками 16А в сборе белый</v>
      </c>
      <c r="D811" t="str">
        <v>шт</v>
      </c>
      <c r="E811">
        <v>167</v>
      </c>
      <c r="Q811">
        <f>IFERROR(IF(SUM(F811:N811)&gt;E811,"Превышение",E811-SUM(F811:N811)),"-")</f>
        <v>167</v>
      </c>
    </row>
    <row r="812" ht="30" customHeight="1">
      <c r="B812">
        <v>695</v>
      </c>
      <c r="C812" t="str">
        <v>Монтаж и подключение розеток скрытой установки</v>
      </c>
      <c r="D812" t="str">
        <v>шт</v>
      </c>
      <c r="E812">
        <v>182</v>
      </c>
      <c r="Q812">
        <f>IFERROR(IF(SUM(F812:N812)&gt;E812,"Превышение",E812-SUM(F812:N812)),"-")</f>
        <v>182</v>
      </c>
    </row>
    <row r="813" ht="30" customHeight="1">
      <c r="B813">
        <v>696</v>
      </c>
      <c r="C813" t="str">
        <v>ЭТЮД Розетка наружная с заземлением со шторками белая (на роутер)</v>
      </c>
      <c r="D813" t="str">
        <v>шт</v>
      </c>
      <c r="E813">
        <v>15</v>
      </c>
      <c r="Q813">
        <f>IFERROR(IF(SUM(F813:N813)&gt;E813,"Превышение",E813-SUM(F813:N813)),"-")</f>
        <v>15</v>
      </c>
    </row>
    <row r="814" ht="30" customHeight="1">
      <c r="B814">
        <v>697</v>
      </c>
      <c r="C814" t="str">
        <v>Монтаж и подключение розеток и выключателей открытой установки</v>
      </c>
      <c r="D814" t="str">
        <v>шт</v>
      </c>
      <c r="E814">
        <v>15</v>
      </c>
      <c r="Q814">
        <f>IFERROR(IF(SUM(F814:N814)&gt;E814,"Превышение",E814-SUM(F814:N814)),"-")</f>
        <v>15</v>
      </c>
    </row>
    <row r="815" ht="30" customHeight="1">
      <c r="B815">
        <v>698</v>
      </c>
      <c r="C815" t="str">
        <v>Разъем РШ-ВШ 32А 250В 2P+PE(ОУ) пластиковый белый Simple</v>
      </c>
      <c r="D815" t="str">
        <v>шт</v>
      </c>
      <c r="E815">
        <v>15</v>
      </c>
      <c r="Q815">
        <f>IFERROR(IF(SUM(F815:N815)&gt;E815,"Превышение",E815-SUM(F815:N815)),"-")</f>
        <v>15</v>
      </c>
    </row>
    <row r="816" ht="30" customHeight="1">
      <c r="B816">
        <v>699</v>
      </c>
      <c r="C816" t="str">
        <v>Монтаж и подключение силовой розетки на электроплиту</v>
      </c>
      <c r="D816" t="str">
        <v>шт</v>
      </c>
      <c r="E816">
        <v>15</v>
      </c>
      <c r="Q816">
        <f>IFERROR(IF(SUM(F816:N816)&gt;E816,"Превышение",E816-SUM(F816:N816)),"-")</f>
        <v>15</v>
      </c>
    </row>
    <row r="817" ht="30" customHeight="1">
      <c r="B817">
        <v>700</v>
      </c>
      <c r="C817" t="str">
        <v>Гермес PLUS Розетка с заземлением наружная с крышкой IP54</v>
      </c>
      <c r="D817" t="str">
        <v>шт</v>
      </c>
      <c r="E817">
        <v>3</v>
      </c>
      <c r="Q817">
        <f>IFERROR(IF(SUM(F817:N817)&gt;E817,"Превышение",E817-SUM(F817:N817)),"-")</f>
        <v>3</v>
      </c>
    </row>
    <row r="818" ht="30" customHeight="1">
      <c r="B818">
        <v>701</v>
      </c>
      <c r="C818" t="str">
        <v>Монтаж и подключение розеток и выключателей открытой установки</v>
      </c>
      <c r="D818" t="str">
        <v>шт</v>
      </c>
      <c r="E818">
        <v>3</v>
      </c>
      <c r="Q818">
        <f>IFERROR(IF(SUM(F818:N818)&gt;E818,"Превышение",E818-SUM(F818:N818)),"-")</f>
        <v>3</v>
      </c>
    </row>
    <row r="819" ht="30" customHeight="1">
      <c r="B819">
        <v>702</v>
      </c>
      <c r="C819" t="str">
        <v>Выключатель одноклавишный ATLASDESIGN схема 1 10АХ механизм белый</v>
      </c>
      <c r="D819" t="str">
        <v>шт</v>
      </c>
      <c r="E819">
        <v>48</v>
      </c>
      <c r="Q819">
        <f>IFERROR(IF(SUM(F819:N819)&gt;E819,"Превышение",E819-SUM(F819:N819)),"-")</f>
        <v>48</v>
      </c>
    </row>
    <row r="820" ht="30" customHeight="1">
      <c r="B820">
        <v>703</v>
      </c>
      <c r="C820" t="str">
        <v>Выключатель двухклавишный ATLASDESIGN схема 5 10АХ механизм белый</v>
      </c>
      <c r="D820" t="str">
        <v>шт</v>
      </c>
      <c r="E820">
        <v>43</v>
      </c>
      <c r="Q820">
        <f>IFERROR(IF(SUM(F820:N820)&gt;E820,"Превышение",E820-SUM(F820:N820)),"-")</f>
        <v>43</v>
      </c>
    </row>
    <row r="821" ht="30" customHeight="1">
      <c r="B821">
        <v>704</v>
      </c>
      <c r="C821" t="str">
        <v>Выключатель трехклавишный ATLASDESIGN схема 1+1+1 10АХ механизм белый</v>
      </c>
      <c r="D821" t="str">
        <v>шт</v>
      </c>
      <c r="E821">
        <v>3</v>
      </c>
      <c r="Q821">
        <f>IFERROR(IF(SUM(F821:N821)&gt;E821,"Превышение",E821-SUM(F821:N821)),"-")</f>
        <v>3</v>
      </c>
    </row>
    <row r="822">
      <c r="B822">
        <v>705</v>
      </c>
      <c r="C822" t="str">
        <v>Рамка однопостовая ATLASDESIGN белый</v>
      </c>
      <c r="D822" t="str">
        <v>шт</v>
      </c>
      <c r="E822">
        <v>94</v>
      </c>
      <c r="Q822">
        <f>IFERROR(IF(SUM(F822:N822)&gt;E822,"Превышение",E822-SUM(F822:N822)),"-")</f>
        <v>94</v>
      </c>
    </row>
    <row r="823" ht="30" customHeight="1">
      <c r="B823">
        <v>706</v>
      </c>
      <c r="C823" t="str">
        <v>Монтаж и подключение выключателей скрытой установки</v>
      </c>
      <c r="D823" t="str">
        <v>шт</v>
      </c>
      <c r="E823">
        <v>94</v>
      </c>
      <c r="Q823">
        <f>IFERROR(IF(SUM(F823:N823)&gt;E823,"Превышение",E823-SUM(F823:N823)),"-")</f>
        <v>94</v>
      </c>
    </row>
    <row r="824">
      <c r="B824">
        <v>707</v>
      </c>
      <c r="C824" t="str">
        <v>КРЗ-0,4</v>
      </c>
      <c r="D824" t="str">
        <v>шт</v>
      </c>
      <c r="E824">
        <v>15</v>
      </c>
      <c r="Q824">
        <f>IFERROR(IF(SUM(F824:N824)&gt;E824,"Превышение",E824-SUM(F824:N824)),"-")</f>
        <v>15</v>
      </c>
    </row>
    <row r="825">
      <c r="B825">
        <v>708</v>
      </c>
      <c r="C825" t="str">
        <v>Монтаж и подключение коробки заземления КРЗ</v>
      </c>
      <c r="D825" t="str">
        <v>шт</v>
      </c>
      <c r="E825">
        <v>15</v>
      </c>
      <c r="Q825">
        <f>IFERROR(IF(SUM(F825:N825)&gt;E825,"Превышение",E825-SUM(F825:N825)),"-")</f>
        <v>15</v>
      </c>
    </row>
    <row r="826" ht="45" customHeight="1">
      <c r="B826">
        <v>709</v>
      </c>
      <c r="C826" t="str">
        <v>Звонок Зуммер-1-04 (2ТК) двухтональный без кнопки пластик АБС проводной 220В (Зуммер-1-04 (2ТК))</v>
      </c>
      <c r="D826" t="str">
        <v>шт</v>
      </c>
      <c r="E826">
        <v>15</v>
      </c>
      <c r="Q826">
        <f>IFERROR(IF(SUM(F826:N826)&gt;E826,"Превышение",E826-SUM(F826:N826)),"-")</f>
        <v>15</v>
      </c>
    </row>
    <row r="827">
      <c r="B827">
        <v>710</v>
      </c>
      <c r="C827" t="str">
        <v>Беларусь Кнопка для звонков</v>
      </c>
      <c r="D827" t="str">
        <v>шт</v>
      </c>
      <c r="E827">
        <v>15</v>
      </c>
      <c r="Q827">
        <f>IFERROR(IF(SUM(F827:N827)&gt;E827,"Превышение",E827-SUM(F827:N827)),"-")</f>
        <v>15</v>
      </c>
    </row>
    <row r="828">
      <c r="B828">
        <v>711</v>
      </c>
      <c r="C828" t="str">
        <v>Монтаж и подключение звонка</v>
      </c>
      <c r="D828" t="str">
        <v>шт</v>
      </c>
      <c r="E828">
        <v>15</v>
      </c>
      <c r="Q828">
        <f>IFERROR(IF(SUM(F828:N828)&gt;E828,"Превышение",E828-SUM(F828:N828)),"-")</f>
        <v>15</v>
      </c>
    </row>
    <row r="829">
      <c r="B829">
        <v>712</v>
      </c>
      <c r="C829" t="str">
        <v>Монтаж и подключение кнопки звонка</v>
      </c>
      <c r="D829" t="str">
        <v>шт</v>
      </c>
      <c r="E829">
        <v>15</v>
      </c>
      <c r="Q829">
        <f>IFERROR(IF(SUM(F829:N829)&gt;E829,"Превышение",E829-SUM(F829:N829)),"-")</f>
        <v>15</v>
      </c>
    </row>
    <row r="830">
      <c r="B830">
        <v>0</v>
      </c>
      <c r="C830" t="str">
        <v>5.Электромонтажные изделия</v>
      </c>
      <c r="D830">
        <v>0</v>
      </c>
      <c r="E830">
        <v>0</v>
      </c>
      <c r="Q830">
        <f>IFERROR(IF(SUM(F830:N830)&gt;E830,"Превышение",E830-SUM(F830:N830)),"-")</f>
        <v>0</v>
      </c>
    </row>
    <row r="831">
      <c r="B831">
        <v>713</v>
      </c>
      <c r="C831" t="str">
        <v>Скрутка СИЗ-1 2.5-4.5мм желтая</v>
      </c>
      <c r="D831" t="str">
        <v>шт</v>
      </c>
      <c r="E831">
        <v>300</v>
      </c>
      <c r="G831">
        <v>300</v>
      </c>
      <c r="Q831">
        <f>IFERROR(IF(SUM(F831:N831)&gt;E831,"Превышение",E831-SUM(F831:N831)),"-")</f>
        <v>0</v>
      </c>
    </row>
    <row r="832">
      <c r="B832">
        <v>714</v>
      </c>
      <c r="C832" t="str">
        <v>Скрутка СИЗ-1 4-11мм красная</v>
      </c>
      <c r="D832" t="str">
        <v>шт</v>
      </c>
      <c r="E832">
        <v>1300</v>
      </c>
      <c r="G832">
        <v>1300</v>
      </c>
      <c r="Q832">
        <f>IFERROR(IF(SUM(F832:N832)&gt;E832,"Превышение",E832-SUM(F832:N832)),"-")</f>
        <v>0</v>
      </c>
    </row>
    <row r="833">
      <c r="B833">
        <v>715</v>
      </c>
      <c r="C833" t="str">
        <v>Бирка кабельная У-134 квадрат 55х55 мм</v>
      </c>
      <c r="D833" t="str">
        <v>шт</v>
      </c>
      <c r="E833">
        <v>22</v>
      </c>
      <c r="Q833">
        <f>IFERROR(IF(SUM(F833:N833)&gt;E833,"Превышение",E833-SUM(F833:N833)),"-")</f>
        <v>22</v>
      </c>
    </row>
    <row r="834">
      <c r="B834">
        <v>716</v>
      </c>
      <c r="C834" t="str">
        <v>Коробка установочная 68мм (С3М2)</v>
      </c>
      <c r="D834" t="str">
        <v>шт</v>
      </c>
      <c r="E834">
        <v>36</v>
      </c>
      <c r="Q834">
        <f>IFERROR(IF(SUM(F834:N834)&gt;E834,"Превышение",E834-SUM(F834:N834)),"-")</f>
        <v>36</v>
      </c>
    </row>
    <row r="835" ht="30" customHeight="1">
      <c r="B835">
        <v>717</v>
      </c>
      <c r="C835" t="str">
        <v>Высверливание отверстия в кирпиче и вмазывание установочной коробки</v>
      </c>
      <c r="D835" t="str">
        <v>шт</v>
      </c>
      <c r="E835">
        <v>36</v>
      </c>
      <c r="Q835">
        <f>IFERROR(IF(SUM(F835:N835)&gt;E835,"Превышение",E835-SUM(F835:N835)),"-")</f>
        <v>36</v>
      </c>
    </row>
    <row r="836">
      <c r="B836">
        <v>718</v>
      </c>
      <c r="C836" t="str">
        <v>Крышка КОН-1М-04</v>
      </c>
      <c r="D836" t="str">
        <v>шт</v>
      </c>
      <c r="E836">
        <v>200</v>
      </c>
      <c r="G836">
        <v>200</v>
      </c>
      <c r="Q836">
        <f>IFERROR(IF(SUM(F836:N836)&gt;E836,"Превышение",E836-SUM(F836:N836)),"-")</f>
        <v>0</v>
      </c>
    </row>
    <row r="837">
      <c r="B837">
        <v>719</v>
      </c>
      <c r="C837" t="str">
        <v>Монтаж крышки КОН-1М-04</v>
      </c>
      <c r="D837" t="str">
        <v>шт</v>
      </c>
      <c r="E837">
        <v>200</v>
      </c>
      <c r="G837">
        <v>200</v>
      </c>
      <c r="Q837">
        <f>IFERROR(IF(SUM(F837:N837)&gt;E837,"Превышение",E837-SUM(F837:N837)),"-")</f>
        <v>0</v>
      </c>
    </row>
    <row r="838">
      <c r="B838">
        <v>720</v>
      </c>
      <c r="C838" t="str">
        <v>Подрозетник Ф65мм</v>
      </c>
      <c r="D838" t="str">
        <v>шт</v>
      </c>
      <c r="E838">
        <v>15</v>
      </c>
      <c r="Q838">
        <f>IFERROR(IF(SUM(F838:N838)&gt;E838,"Превышение",E838-SUM(F838:N838)),"-")</f>
        <v>15</v>
      </c>
    </row>
    <row r="839">
      <c r="B839">
        <v>721</v>
      </c>
      <c r="C839" t="str">
        <v>Подрозетник Ф100мм</v>
      </c>
      <c r="D839" t="str">
        <v>шт</v>
      </c>
      <c r="E839">
        <v>15</v>
      </c>
      <c r="Q839">
        <f>IFERROR(IF(SUM(F839:N839)&gt;E839,"Превышение",E839-SUM(F839:N839)),"-")</f>
        <v>15</v>
      </c>
    </row>
    <row r="840">
      <c r="B840">
        <v>722</v>
      </c>
      <c r="C840" t="str">
        <v>Монтаж подрозетника</v>
      </c>
      <c r="D840" t="str">
        <v>шт</v>
      </c>
      <c r="E840">
        <v>30</v>
      </c>
      <c r="Q840">
        <f>IFERROR(IF(SUM(F840:N840)&gt;E840,"Превышение",E840-SUM(F840:N840)),"-")</f>
        <v>30</v>
      </c>
    </row>
    <row r="841">
      <c r="B841">
        <v>0</v>
      </c>
      <c r="C841" t="str">
        <v>6. Материалы</v>
      </c>
      <c r="D841">
        <v>0</v>
      </c>
      <c r="E841">
        <v>0</v>
      </c>
      <c r="Q841">
        <f>IFERROR(IF(SUM(F841:N841)&gt;E841,"Превышение",E841-SUM(F841:N841)),"-")</f>
        <v>0</v>
      </c>
    </row>
    <row r="842" ht="30" customHeight="1">
      <c r="B842">
        <v>723</v>
      </c>
      <c r="C842" t="str">
        <v>Пена монтажная Roof Complect огнеупорная (890гр)</v>
      </c>
      <c r="D842" t="str">
        <v>шт</v>
      </c>
      <c r="E842">
        <v>8</v>
      </c>
      <c r="Q842">
        <f>IFERROR(IF(SUM(F842:N842)&gt;E842,"Превышение",E842-SUM(F842:N842)),"-")</f>
        <v>8</v>
      </c>
    </row>
    <row r="843">
      <c r="B843">
        <v>724</v>
      </c>
      <c r="C843" t="str">
        <v>Герметик огнезащитный ведро 10кг</v>
      </c>
      <c r="D843" t="str">
        <v>шт</v>
      </c>
      <c r="E843">
        <v>1</v>
      </c>
      <c r="Q843">
        <f>IFERROR(IF(SUM(F843:N843)&gt;E843,"Превышение",E843-SUM(F843:N843)),"-")</f>
        <v>1</v>
      </c>
    </row>
    <row r="844">
      <c r="B844">
        <v>0</v>
      </c>
      <c r="C844" t="str">
        <v>Ось 20-21/Д-Е (4.БС33М секция №8)</v>
      </c>
      <c r="D844">
        <v>0</v>
      </c>
      <c r="E844">
        <v>0</v>
      </c>
      <c r="Q844">
        <f>IFERROR(IF(SUM(F844:N844)&gt;E844,"Превышение",E844-SUM(F844:N844)),"-")</f>
        <v>0</v>
      </c>
    </row>
    <row r="845">
      <c r="B845">
        <v>0</v>
      </c>
      <c r="C845" t="str">
        <v>1.Низковольтное оборудование</v>
      </c>
      <c r="D845">
        <v>0</v>
      </c>
      <c r="E845">
        <v>0</v>
      </c>
      <c r="Q845">
        <f>IFERROR(IF(SUM(F845:N845)&gt;E845,"Превышение",E845-SUM(F845:N845)),"-")</f>
        <v>0</v>
      </c>
    </row>
    <row r="846">
      <c r="B846">
        <v>725</v>
      </c>
      <c r="C846" t="str">
        <v>ЩК в комплекте</v>
      </c>
      <c r="D846" t="str">
        <v>шт</v>
      </c>
      <c r="E846">
        <v>28</v>
      </c>
      <c r="Q846">
        <f>IFERROR(IF(SUM(F846:N846)&gt;E846,"Превышение",E846-SUM(F846:N846)),"-")</f>
        <v>28</v>
      </c>
    </row>
    <row r="847" ht="30" customHeight="1">
      <c r="B847">
        <v>726</v>
      </c>
      <c r="C847" t="str">
        <v>Счетчик электронный, 230В, 5(80)А, 1/2 кл.точности СЕ207 R7 849.2.ОА.QUVLF SPds</v>
      </c>
      <c r="D847" t="str">
        <v>шт</v>
      </c>
      <c r="E847">
        <v>28</v>
      </c>
      <c r="Q847">
        <f>IFERROR(IF(SUM(F847:N847)&gt;E847,"Превышение",E847-SUM(F847:N847)),"-")</f>
        <v>28</v>
      </c>
    </row>
    <row r="848">
      <c r="B848">
        <v>727</v>
      </c>
      <c r="C848" t="str">
        <v>Монтаж и подключение ЩК</v>
      </c>
      <c r="D848" t="str">
        <v>шт</v>
      </c>
      <c r="E848">
        <v>28</v>
      </c>
      <c r="Q848">
        <f>IFERROR(IF(SUM(F848:N848)&gt;E848,"Превышение",E848-SUM(F848:N848)),"-")</f>
        <v>28</v>
      </c>
    </row>
    <row r="849">
      <c r="B849">
        <v>728</v>
      </c>
      <c r="C849" t="str">
        <v>Кабель-канал 60х40 ЭЛЕКОР белый (18м) IEK</v>
      </c>
      <c r="D849" t="str">
        <v>м</v>
      </c>
      <c r="E849">
        <v>28</v>
      </c>
      <c r="Q849">
        <f>IFERROR(IF(SUM(F849:N849)&gt;E849,"Превышение",E849-SUM(F849:N849)),"-")</f>
        <v>28</v>
      </c>
    </row>
    <row r="850">
      <c r="B850">
        <v>729</v>
      </c>
      <c r="C850" t="str">
        <v>Монтаж кабель-канала</v>
      </c>
      <c r="D850" t="str">
        <v>м</v>
      </c>
      <c r="E850">
        <v>28</v>
      </c>
      <c r="Q850">
        <f>IFERROR(IF(SUM(F850:N850)&gt;E850,"Превышение",E850-SUM(F850:N850)),"-")</f>
        <v>28</v>
      </c>
    </row>
    <row r="851">
      <c r="B851">
        <v>730</v>
      </c>
      <c r="C851" t="str">
        <v>Корпус щита этажного ЩЭ</v>
      </c>
      <c r="D851" t="str">
        <v>шт</v>
      </c>
      <c r="E851">
        <v>8</v>
      </c>
      <c r="H851">
        <v>8</v>
      </c>
      <c r="Q851">
        <f>IFERROR(IF(SUM(F851:N851)&gt;E851,"Превышение",E851-SUM(F851:N851)),"-")</f>
        <v>0</v>
      </c>
    </row>
    <row r="852">
      <c r="B852">
        <v>731</v>
      </c>
      <c r="C852" t="str">
        <v>Монтаж Корпуса щита этажного</v>
      </c>
      <c r="D852" t="str">
        <v>шт</v>
      </c>
      <c r="E852">
        <v>8</v>
      </c>
      <c r="H852">
        <v>8</v>
      </c>
      <c r="Q852">
        <f>IFERROR(IF(SUM(F852:N852)&gt;E852,"Превышение",E852-SUM(F852:N852)),"-")</f>
        <v>0</v>
      </c>
    </row>
    <row r="853">
      <c r="B853">
        <v>732</v>
      </c>
      <c r="C853" t="str">
        <v>Панель из листовой стали 330х980</v>
      </c>
      <c r="D853" t="str">
        <v>шт</v>
      </c>
      <c r="E853">
        <v>8</v>
      </c>
      <c r="H853">
        <v>8</v>
      </c>
      <c r="Q853">
        <f>IFERROR(IF(SUM(F853:N853)&gt;E853,"Превышение",E853-SUM(F853:N853)),"-")</f>
        <v>0</v>
      </c>
    </row>
    <row r="854">
      <c r="B854">
        <v>733</v>
      </c>
      <c r="C854" t="str">
        <v>Монтаж панели</v>
      </c>
      <c r="D854" t="str">
        <v>шт</v>
      </c>
      <c r="E854">
        <v>8</v>
      </c>
      <c r="H854">
        <v>8</v>
      </c>
      <c r="Q854">
        <f>IFERROR(IF(SUM(F854:N854)&gt;E854,"Превышение",E854-SUM(F854:N854)),"-")</f>
        <v>0</v>
      </c>
    </row>
    <row r="855">
      <c r="B855">
        <v>0</v>
      </c>
      <c r="C855" t="str">
        <v>Щит этажный на 3 квартиры состоит (на 4 ЩЭ):</v>
      </c>
      <c r="D855">
        <v>0</v>
      </c>
      <c r="E855">
        <v>0</v>
      </c>
      <c r="Q855">
        <f>IFERROR(IF(SUM(F855:N855)&gt;E855,"Превышение",E855-SUM(F855:N855)),"-")</f>
        <v>0</v>
      </c>
    </row>
    <row r="856" ht="30" customHeight="1">
      <c r="B856">
        <v>734</v>
      </c>
      <c r="C856" t="str">
        <v>Выключатель автоматический двухполюсный 50А С ВА47-29 4.5кА (MVA20-2-050-C)</v>
      </c>
      <c r="D856" t="str">
        <v>шт</v>
      </c>
      <c r="E856">
        <v>12</v>
      </c>
      <c r="Q856">
        <f>IFERROR(IF(SUM(F856:N856)&gt;E856,"Превышение",E856-SUM(F856:N856)),"-")</f>
        <v>12</v>
      </c>
    </row>
    <row r="857" ht="30" customHeight="1">
      <c r="B857">
        <v>735</v>
      </c>
      <c r="C857" t="str">
        <v>Сжим ответвительный У-859 м50-70/о4-35 (У-859МУ3)</v>
      </c>
      <c r="D857" t="str">
        <v>шт</v>
      </c>
      <c r="E857">
        <v>20</v>
      </c>
      <c r="Q857">
        <f>IFERROR(IF(SUM(F857:N857)&gt;E857,"Превышение",E857-SUM(F857:N857)),"-")</f>
        <v>20</v>
      </c>
    </row>
    <row r="858">
      <c r="B858">
        <v>736</v>
      </c>
      <c r="C858" t="str">
        <v>Расключение щита этажного ЩЭ</v>
      </c>
      <c r="D858" t="str">
        <v>шт</v>
      </c>
      <c r="E858">
        <v>4</v>
      </c>
      <c r="Q858">
        <f>IFERROR(IF(SUM(F858:N858)&gt;E858,"Превышение",E858-SUM(F858:N858)),"-")</f>
        <v>4</v>
      </c>
    </row>
    <row r="859">
      <c r="B859">
        <v>0</v>
      </c>
      <c r="C859" t="str">
        <v>Щит этажный на 4 квартиры состоит (на 4 ЩЭ):</v>
      </c>
      <c r="D859">
        <v>0</v>
      </c>
      <c r="E859">
        <v>0</v>
      </c>
      <c r="Q859">
        <f>IFERROR(IF(SUM(F859:N859)&gt;E859,"Превышение",E859-SUM(F859:N859)),"-")</f>
        <v>0</v>
      </c>
    </row>
    <row r="860" ht="30" customHeight="1">
      <c r="B860">
        <v>737</v>
      </c>
      <c r="C860" t="str">
        <v>Выключатель автоматический двухполюсный 50А С ВА47-29 4.5кА (MVA20-2-050-C)</v>
      </c>
      <c r="D860" t="str">
        <v>шт</v>
      </c>
      <c r="E860">
        <v>16</v>
      </c>
      <c r="Q860">
        <f>IFERROR(IF(SUM(F860:N860)&gt;E860,"Превышение",E860-SUM(F860:N860)),"-")</f>
        <v>16</v>
      </c>
    </row>
    <row r="861" ht="30" customHeight="1">
      <c r="B861">
        <v>738</v>
      </c>
      <c r="C861" t="str">
        <v>Сжим ответвительный У-859 м50-70/о4-35 (У-859МУ3)</v>
      </c>
      <c r="D861" t="str">
        <v>шт</v>
      </c>
      <c r="E861">
        <v>20</v>
      </c>
      <c r="Q861">
        <f>IFERROR(IF(SUM(F861:N861)&gt;E861,"Превышение",E861-SUM(F861:N861)),"-")</f>
        <v>20</v>
      </c>
    </row>
    <row r="862" ht="30" customHeight="1">
      <c r="B862">
        <v>739</v>
      </c>
      <c r="C862" t="str">
        <v>Розетка на DIN-рейку с заземлением контактов РАр 10-3-ОП</v>
      </c>
      <c r="D862" t="str">
        <v>шт</v>
      </c>
      <c r="E862">
        <v>4</v>
      </c>
      <c r="Q862">
        <f>IFERROR(IF(SUM(F862:N862)&gt;E862,"Превышение",E862-SUM(F862:N862)),"-")</f>
        <v>4</v>
      </c>
    </row>
    <row r="863">
      <c r="B863">
        <v>740</v>
      </c>
      <c r="C863" t="str">
        <v>Расключение щита этажного ЩЭ</v>
      </c>
      <c r="D863" t="str">
        <v>шт</v>
      </c>
      <c r="E863">
        <v>4</v>
      </c>
      <c r="Q863">
        <f>IFERROR(IF(SUM(F863:N863)&gt;E863,"Превышение",E863-SUM(F863:N863)),"-")</f>
        <v>4</v>
      </c>
    </row>
    <row r="864">
      <c r="B864">
        <v>0</v>
      </c>
      <c r="C864" t="str">
        <v>2.Светотехническая продукция</v>
      </c>
      <c r="D864">
        <v>0</v>
      </c>
      <c r="E864">
        <v>0</v>
      </c>
      <c r="Q864">
        <f>IFERROR(IF(SUM(F864:N864)&gt;E864,"Превышение",E864-SUM(F864:N864)),"-")</f>
        <v>0</v>
      </c>
    </row>
    <row r="865">
      <c r="B865">
        <v>741</v>
      </c>
      <c r="C865" t="str">
        <v>Патрон подвесной Е27 пластик белый</v>
      </c>
      <c r="D865" t="str">
        <v>шт</v>
      </c>
      <c r="E865">
        <v>176</v>
      </c>
      <c r="Q865">
        <f>IFERROR(IF(SUM(F865:N865)&gt;E865,"Превышение",E865-SUM(F865:N865)),"-")</f>
        <v>176</v>
      </c>
    </row>
    <row r="866">
      <c r="B866">
        <v>742</v>
      </c>
      <c r="C866" t="str">
        <v>Подключение подвесного патрона</v>
      </c>
      <c r="D866" t="str">
        <v>шт</v>
      </c>
      <c r="E866">
        <v>176</v>
      </c>
      <c r="Q866">
        <f>IFERROR(IF(SUM(F866:N866)&gt;E866,"Превышение",E866-SUM(F866:N866)),"-")</f>
        <v>176</v>
      </c>
    </row>
    <row r="867">
      <c r="B867">
        <v>743</v>
      </c>
      <c r="C867" t="str">
        <v>Лампа светодиодная LED 11вт E27 белый ECO</v>
      </c>
      <c r="D867" t="str">
        <v>шт</v>
      </c>
      <c r="E867">
        <v>176</v>
      </c>
      <c r="Q867">
        <f>IFERROR(IF(SUM(F867:N867)&gt;E867,"Превышение",E867-SUM(F867:N867)),"-")</f>
        <v>176</v>
      </c>
    </row>
    <row r="868" ht="45" customHeight="1">
      <c r="B868">
        <v>744</v>
      </c>
      <c r="C868" t="str">
        <v>358882 STREET NT22 396 черный Светильник ландшафтный светодиодный IP54 LED 4000К 18W 220V OPAL пластиковый корпус</v>
      </c>
      <c r="D868" t="str">
        <v>шт</v>
      </c>
      <c r="E868">
        <v>6</v>
      </c>
      <c r="Q868">
        <f>IFERROR(IF(SUM(F868:N868)&gt;E868,"Превышение",E868-SUM(F868:N868)),"-")</f>
        <v>6</v>
      </c>
    </row>
    <row r="869">
      <c r="B869">
        <v>745</v>
      </c>
      <c r="C869" t="str">
        <v>Монтаж и подключение накладного светильника</v>
      </c>
      <c r="D869" t="str">
        <v>шт</v>
      </c>
      <c r="E869">
        <v>6</v>
      </c>
      <c r="Q869">
        <f>IFERROR(IF(SUM(F869:N869)&gt;E869,"Превышение",E869-SUM(F869:N869)),"-")</f>
        <v>6</v>
      </c>
    </row>
    <row r="870">
      <c r="B870">
        <v>746</v>
      </c>
      <c r="C870" t="str">
        <v>БРА Kink light мелисса 08438-2, 19(21)</v>
      </c>
      <c r="D870" t="str">
        <v>шт</v>
      </c>
      <c r="E870">
        <v>4</v>
      </c>
      <c r="Q870">
        <f>IFERROR(IF(SUM(F870:N870)&gt;E870,"Превышение",E870-SUM(F870:N870)),"-")</f>
        <v>4</v>
      </c>
    </row>
    <row r="871">
      <c r="B871">
        <v>747</v>
      </c>
      <c r="C871" t="str">
        <v>Бра настенная</v>
      </c>
      <c r="D871" t="str">
        <v>шт</v>
      </c>
      <c r="E871">
        <v>4</v>
      </c>
      <c r="Q871">
        <f>IFERROR(IF(SUM(F871:N871)&gt;E871,"Превышение",E871-SUM(F871:N871)),"-")</f>
        <v>4</v>
      </c>
    </row>
    <row r="872" ht="30" customHeight="1">
      <c r="B872">
        <v>748</v>
      </c>
      <c r="C872" t="str">
        <v>Светильник светодиодный SPO-950-3-40K-018 18Вт 4000К 1890Лм IP40 595х180х40 матовый</v>
      </c>
      <c r="D872" t="str">
        <v>шт</v>
      </c>
      <c r="E872">
        <v>51</v>
      </c>
      <c r="Q872">
        <f>IFERROR(IF(SUM(F872:N872)&gt;E872,"Превышение",E872-SUM(F872:N872)),"-")</f>
        <v>51</v>
      </c>
    </row>
    <row r="873">
      <c r="B873">
        <v>749</v>
      </c>
      <c r="C873" t="str">
        <v>Монтаж и подключение светильника в армстронг</v>
      </c>
      <c r="D873" t="str">
        <v>шт</v>
      </c>
      <c r="E873">
        <v>51</v>
      </c>
      <c r="Q873">
        <f>IFERROR(IF(SUM(F873:N873)&gt;E873,"Превышение",E873-SUM(F873:N873)),"-")</f>
        <v>51</v>
      </c>
    </row>
    <row r="874" ht="30" customHeight="1">
      <c r="B874">
        <v>750</v>
      </c>
      <c r="C874" t="str">
        <v>Датчик движения ИК встраиваемый 1200w 360 гр. 6м IP20 белый (SEN86 бел.)</v>
      </c>
      <c r="D874" t="str">
        <v>шт</v>
      </c>
      <c r="E874">
        <v>16</v>
      </c>
      <c r="Q874">
        <f>IFERROR(IF(SUM(F874:N874)&gt;E874,"Превышение",E874-SUM(F874:N874)),"-")</f>
        <v>16</v>
      </c>
    </row>
    <row r="875">
      <c r="B875">
        <v>751</v>
      </c>
      <c r="C875" t="str">
        <v xml:space="preserve">Монтаж и подключение датчика движения </v>
      </c>
      <c r="D875" t="str">
        <v>шт</v>
      </c>
      <c r="E875">
        <v>16</v>
      </c>
      <c r="Q875">
        <f>IFERROR(IF(SUM(F875:N875)&gt;E875,"Превышение",E875-SUM(F875:N875)),"-")</f>
        <v>16</v>
      </c>
    </row>
    <row r="876" ht="30" customHeight="1">
      <c r="B876">
        <v>752</v>
      </c>
      <c r="C876" t="str">
        <v>Коробка распределительная 85х85х40мм для наружного монтажа IP55</v>
      </c>
      <c r="D876" t="str">
        <v>шт</v>
      </c>
      <c r="E876">
        <v>77</v>
      </c>
      <c r="Q876">
        <f>IFERROR(IF(SUM(F876:N876)&gt;E876,"Превышение",E876-SUM(F876:N876)),"-")</f>
        <v>77</v>
      </c>
    </row>
    <row r="877" ht="30" customHeight="1">
      <c r="B877">
        <v>753</v>
      </c>
      <c r="C877" t="str">
        <v>Монтаж и подключение распределительных коробок</v>
      </c>
      <c r="D877" t="str">
        <v>шт</v>
      </c>
      <c r="E877">
        <v>77</v>
      </c>
      <c r="Q877">
        <f>IFERROR(IF(SUM(F877:N877)&gt;E877,"Превышение",E877-SUM(F877:N877)),"-")</f>
        <v>77</v>
      </c>
    </row>
    <row r="878">
      <c r="B878">
        <v>0</v>
      </c>
      <c r="C878" t="str">
        <v>Декоративная подсветка картины</v>
      </c>
      <c r="D878">
        <v>0</v>
      </c>
      <c r="E878">
        <v>0</v>
      </c>
      <c r="Q878">
        <f>IFERROR(IF(SUM(F878:N878)&gt;E878,"Превышение",E878-SUM(F878:N878)),"-")</f>
        <v>0</v>
      </c>
    </row>
    <row r="879" ht="30" customHeight="1">
      <c r="B879">
        <v>754</v>
      </c>
      <c r="C879" t="str">
        <v>Профиль SL-SLIM-H13M-F25-3000 ANOD ( Алюминий)</v>
      </c>
      <c r="D879" t="str">
        <v>м</v>
      </c>
      <c r="E879">
        <v>12</v>
      </c>
      <c r="Q879">
        <f>IFERROR(IF(SUM(F879:N879)&gt;E879,"Превышение",E879-SUM(F879:N879)),"-")</f>
        <v>12</v>
      </c>
    </row>
    <row r="880">
      <c r="B880">
        <v>755</v>
      </c>
      <c r="C880" t="str">
        <v>Монтаж профиля</v>
      </c>
      <c r="D880" t="str">
        <v>м</v>
      </c>
      <c r="E880">
        <v>12</v>
      </c>
      <c r="Q880">
        <f>IFERROR(IF(SUM(F880:N880)&gt;E880,"Превышение",E880-SUM(F880:N880)),"-")</f>
        <v>12</v>
      </c>
    </row>
    <row r="881" ht="30" customHeight="1">
      <c r="B881">
        <v>756</v>
      </c>
      <c r="C881" t="str">
        <v>Лента светодиодная 9,6 Вт/м 12В IP20 4000K 120LED/м RT/RTW-A120-8-11mm SMD 2835 5 м</v>
      </c>
      <c r="D881" t="str">
        <v>шт</v>
      </c>
      <c r="E881">
        <v>4</v>
      </c>
      <c r="Q881">
        <f>IFERROR(IF(SUM(F881:N881)&gt;E881,"Превышение",E881-SUM(F881:N881)),"-")</f>
        <v>4</v>
      </c>
    </row>
    <row r="882">
      <c r="B882">
        <v>757</v>
      </c>
      <c r="C882" t="str">
        <v>Монтаж и подключение ленты</v>
      </c>
      <c r="D882" t="str">
        <v>м</v>
      </c>
      <c r="E882">
        <v>12</v>
      </c>
      <c r="Q882">
        <f>IFERROR(IF(SUM(F882:N882)&gt;E882,"Превышение",E882-SUM(F882:N882)),"-")</f>
        <v>12</v>
      </c>
    </row>
    <row r="883" ht="30" customHeight="1">
      <c r="B883">
        <v>758</v>
      </c>
      <c r="C883" t="str">
        <v>Блок питания ARS-150-12 (12V, 12.5A, 150W) (ARL, IP20 Сетка, 2 года)</v>
      </c>
      <c r="D883" t="str">
        <v>шт</v>
      </c>
      <c r="E883">
        <v>2</v>
      </c>
      <c r="Q883">
        <f>IFERROR(IF(SUM(F883:N883)&gt;E883,"Превышение",E883-SUM(F883:N883)),"-")</f>
        <v>2</v>
      </c>
    </row>
    <row r="884">
      <c r="B884">
        <v>759</v>
      </c>
      <c r="C884" t="str">
        <v>Монтаж и подключение блоков питания</v>
      </c>
      <c r="D884" t="str">
        <v>шт</v>
      </c>
      <c r="E884">
        <v>2</v>
      </c>
      <c r="Q884">
        <f>IFERROR(IF(SUM(F884:N884)&gt;E884,"Превышение",E884-SUM(F884:N884)),"-")</f>
        <v>2</v>
      </c>
    </row>
    <row r="885">
      <c r="B885">
        <v>0</v>
      </c>
      <c r="C885" t="str">
        <v>Декоративная подсветка зеркала</v>
      </c>
      <c r="D885">
        <v>0</v>
      </c>
      <c r="E885">
        <v>0</v>
      </c>
      <c r="Q885">
        <f>IFERROR(IF(SUM(F885:N885)&gt;E885,"Превышение",E885-SUM(F885:N885)),"-")</f>
        <v>0</v>
      </c>
    </row>
    <row r="886" ht="30" customHeight="1">
      <c r="B886">
        <v>760</v>
      </c>
      <c r="C886" t="str">
        <v>Профиль SL-SLIM-H13M-F25-3000 ANOD ( Алюминий)</v>
      </c>
      <c r="D886" t="str">
        <v>м</v>
      </c>
      <c r="E886">
        <v>12</v>
      </c>
      <c r="Q886">
        <f>IFERROR(IF(SUM(F886:N886)&gt;E886,"Превышение",E886-SUM(F886:N886)),"-")</f>
        <v>12</v>
      </c>
    </row>
    <row r="887">
      <c r="B887">
        <v>761</v>
      </c>
      <c r="C887" t="str">
        <v>Монтаж профиля</v>
      </c>
      <c r="D887" t="str">
        <v>м</v>
      </c>
      <c r="E887">
        <v>12</v>
      </c>
      <c r="Q887">
        <f>IFERROR(IF(SUM(F887:N887)&gt;E887,"Превышение",E887-SUM(F887:N887)),"-")</f>
        <v>12</v>
      </c>
    </row>
    <row r="888" ht="30" customHeight="1">
      <c r="B888">
        <v>762</v>
      </c>
      <c r="C888" t="str">
        <v>Лента светодиодная 9,6 Вт/м 12В IP20 4000K 120LED/м RT/RTW-A120-8-11mm SMD 2835 5 м</v>
      </c>
      <c r="D888" t="str">
        <v>шт</v>
      </c>
      <c r="E888">
        <v>4</v>
      </c>
      <c r="Q888">
        <f>IFERROR(IF(SUM(F888:N888)&gt;E888,"Превышение",E888-SUM(F888:N888)),"-")</f>
        <v>4</v>
      </c>
    </row>
    <row r="889">
      <c r="B889">
        <v>763</v>
      </c>
      <c r="C889" t="str">
        <v>Монтаж и подключение ленты</v>
      </c>
      <c r="D889" t="str">
        <v>м</v>
      </c>
      <c r="E889">
        <v>12</v>
      </c>
      <c r="Q889">
        <f>IFERROR(IF(SUM(F889:N889)&gt;E889,"Превышение",E889-SUM(F889:N889)),"-")</f>
        <v>12</v>
      </c>
    </row>
    <row r="890" ht="30" customHeight="1">
      <c r="B890">
        <v>764</v>
      </c>
      <c r="C890" t="str">
        <v>Блок питания ARS-150-12 (12V, 12.5A, 150W) (ARL, IP20 Сетка, 2 года)</v>
      </c>
      <c r="D890" t="str">
        <v>шт</v>
      </c>
      <c r="E890">
        <v>2</v>
      </c>
      <c r="Q890">
        <f>IFERROR(IF(SUM(F890:N890)&gt;E890,"Превышение",E890-SUM(F890:N890)),"-")</f>
        <v>2</v>
      </c>
    </row>
    <row r="891">
      <c r="B891">
        <v>765</v>
      </c>
      <c r="C891" t="str">
        <v>Монтаж и подключение блоков питания</v>
      </c>
      <c r="D891" t="str">
        <v>шт</v>
      </c>
      <c r="E891">
        <v>2</v>
      </c>
      <c r="Q891">
        <f>IFERROR(IF(SUM(F891:N891)&gt;E891,"Превышение",E891-SUM(F891:N891)),"-")</f>
        <v>2</v>
      </c>
    </row>
    <row r="892">
      <c r="B892">
        <v>0</v>
      </c>
      <c r="C892" t="str">
        <v>3.Кабельные изделия</v>
      </c>
      <c r="D892">
        <v>0</v>
      </c>
      <c r="E892">
        <v>0</v>
      </c>
      <c r="Q892">
        <f>IFERROR(IF(SUM(F892:N892)&gt;E892,"Превышение",E892-SUM(F892:N892)),"-")</f>
        <v>0</v>
      </c>
    </row>
    <row r="893" ht="30" customHeight="1">
      <c r="B893">
        <v>766</v>
      </c>
      <c r="C893" t="str">
        <v>Кабель силовой ВВГ-Пнг(А) 3x1,5 ок(N, PE)-0.66 (100м)</v>
      </c>
      <c r="D893" t="str">
        <v>м</v>
      </c>
      <c r="E893">
        <v>1379</v>
      </c>
      <c r="H893">
        <v>1379</v>
      </c>
      <c r="Q893">
        <f>IFERROR(IF(SUM(F893:N893)&gt;E893,"Превышение",E893-SUM(F893:N893)),"-")</f>
        <v>0</v>
      </c>
    </row>
    <row r="894" ht="30" customHeight="1">
      <c r="B894">
        <v>767</v>
      </c>
      <c r="C894" t="str">
        <v>Кабель силовой ВВГ-Пнг(А)-LS 3x2,5 ок(N, PE)-0.66 (100м)</v>
      </c>
      <c r="D894" t="str">
        <v>м</v>
      </c>
      <c r="E894">
        <v>2150</v>
      </c>
      <c r="H894">
        <v>2150</v>
      </c>
      <c r="Q894">
        <f>IFERROR(IF(SUM(F894:N894)&gt;E894,"Превышение",E894-SUM(F894:N894)),"-")</f>
        <v>0</v>
      </c>
    </row>
    <row r="895" ht="30" customHeight="1">
      <c r="B895">
        <v>768</v>
      </c>
      <c r="C895" t="str">
        <v>Монтаж кабеля по кирпичной кладке и затягивание в трубы до 30мм2</v>
      </c>
      <c r="D895" t="str">
        <v>м</v>
      </c>
      <c r="E895">
        <v>3529</v>
      </c>
      <c r="H895">
        <v>3529</v>
      </c>
      <c r="Q895">
        <f>IFERROR(IF(SUM(F895:N895)&gt;E895,"Превышение",E895-SUM(F895:N895)),"-")</f>
        <v>0</v>
      </c>
    </row>
    <row r="896">
      <c r="B896">
        <v>769</v>
      </c>
      <c r="C896" t="str">
        <v xml:space="preserve">Провод ПуВ нг(А)LS 1х6.0 </v>
      </c>
      <c r="D896" t="str">
        <v>м</v>
      </c>
      <c r="E896">
        <v>984</v>
      </c>
      <c r="H896">
        <v>984</v>
      </c>
      <c r="Q896">
        <f>IFERROR(IF(SUM(F896:N896)&gt;E896,"Превышение",E896-SUM(F896:N896)),"-")</f>
        <v>0</v>
      </c>
    </row>
    <row r="897">
      <c r="B897">
        <v>770</v>
      </c>
      <c r="C897" t="str">
        <v>Кабель силовой ВВГнг(А)-LS 1х4 ок-0,66</v>
      </c>
      <c r="D897" t="str">
        <v>м</v>
      </c>
      <c r="E897">
        <v>270</v>
      </c>
      <c r="H897">
        <v>270</v>
      </c>
      <c r="Q897">
        <f>IFERROR(IF(SUM(F897:N897)&gt;E897,"Превышение",E897-SUM(F897:N897)),"-")</f>
        <v>0</v>
      </c>
    </row>
    <row r="898">
      <c r="B898">
        <v>771</v>
      </c>
      <c r="C898" t="str">
        <v>Провод силовой ПуВнг(А)-LS 10</v>
      </c>
      <c r="D898" t="str">
        <v>м</v>
      </c>
      <c r="E898">
        <v>474</v>
      </c>
      <c r="H898">
        <v>474</v>
      </c>
      <c r="Q898">
        <f>IFERROR(IF(SUM(F898:N898)&gt;E898,"Превышение",E898-SUM(F898:N898)),"-")</f>
        <v>0</v>
      </c>
    </row>
    <row r="899" ht="30" customHeight="1">
      <c r="B899">
        <v>772</v>
      </c>
      <c r="C899" t="str">
        <v>Монтаж кабеля по кирпичной кладке и затягивание в трубы до 30мм2</v>
      </c>
      <c r="D899" t="str">
        <v>м</v>
      </c>
      <c r="E899">
        <v>1728</v>
      </c>
      <c r="H899">
        <v>1728</v>
      </c>
      <c r="Q899">
        <f>IFERROR(IF(SUM(F899:N899)&gt;E899,"Превышение",E899-SUM(F899:N899)),"-")</f>
        <v>0</v>
      </c>
    </row>
    <row r="900">
      <c r="B900">
        <v>773</v>
      </c>
      <c r="C900" t="str">
        <v>Кабель ВВГ -П нг(А)FRLS 3х1.5 0.66кВ (бухта)</v>
      </c>
      <c r="D900" t="str">
        <v>м</v>
      </c>
      <c r="E900">
        <v>113</v>
      </c>
      <c r="H900">
        <v>113</v>
      </c>
      <c r="Q900">
        <f>IFERROR(IF(SUM(F900:N900)&gt;E900,"Превышение",E900-SUM(F900:N900)),"-")</f>
        <v>0</v>
      </c>
    </row>
    <row r="901" ht="30" customHeight="1">
      <c r="B901">
        <v>774</v>
      </c>
      <c r="C901" t="str">
        <v>Монтаж кабеля по кирпичной кладке и затягивание в трубы до 30мм2</v>
      </c>
      <c r="D901" t="str">
        <v>м</v>
      </c>
      <c r="E901">
        <v>113</v>
      </c>
      <c r="H901">
        <v>113</v>
      </c>
      <c r="Q901">
        <f>IFERROR(IF(SUM(F901:N901)&gt;E901,"Превышение",E901-SUM(F901:N901)),"-")</f>
        <v>0</v>
      </c>
    </row>
    <row r="902">
      <c r="B902">
        <v>0</v>
      </c>
      <c r="C902" t="str">
        <v>4.Электрортехнические изделия</v>
      </c>
      <c r="D902">
        <v>0</v>
      </c>
      <c r="E902">
        <v>0</v>
      </c>
      <c r="Q902">
        <f>IFERROR(IF(SUM(F902:N902)&gt;E902,"Превышение",E902-SUM(F902:N902)),"-")</f>
        <v>0</v>
      </c>
    </row>
    <row r="903" ht="45" customHeight="1">
      <c r="B903">
        <v>775</v>
      </c>
      <c r="C903" t="str">
        <v>BRITE Розетка двойная с заземлением с защитными шторками и крышкой 16А в сборе IP44 РСбш12-3-44-БрБ белый</v>
      </c>
      <c r="D903" t="str">
        <v>шт</v>
      </c>
      <c r="E903">
        <v>28</v>
      </c>
      <c r="Q903">
        <f>IFERROR(IF(SUM(F903:N903)&gt;E903,"Превышение",E903-SUM(F903:N903)),"-")</f>
        <v>28</v>
      </c>
    </row>
    <row r="904" ht="30" customHeight="1">
      <c r="B904">
        <v>776</v>
      </c>
      <c r="C904" t="str">
        <v>Розетка ATLASDESIGN двойная с заземлением со шторками 16А в сборе белый</v>
      </c>
      <c r="D904" t="str">
        <v>шт</v>
      </c>
      <c r="E904">
        <v>297</v>
      </c>
      <c r="Q904">
        <f>IFERROR(IF(SUM(F904:N904)&gt;E904,"Превышение",E904-SUM(F904:N904)),"-")</f>
        <v>297</v>
      </c>
    </row>
    <row r="905" ht="30" customHeight="1">
      <c r="B905">
        <v>777</v>
      </c>
      <c r="C905" t="str">
        <v>Монтаж и подключение розеток скрытой установки</v>
      </c>
      <c r="D905" t="str">
        <v>шт</v>
      </c>
      <c r="E905">
        <v>325</v>
      </c>
      <c r="Q905">
        <f>IFERROR(IF(SUM(F905:N905)&gt;E905,"Превышение",E905-SUM(F905:N905)),"-")</f>
        <v>325</v>
      </c>
    </row>
    <row r="906" ht="30" customHeight="1">
      <c r="B906">
        <v>778</v>
      </c>
      <c r="C906" t="str">
        <v>ЭТЮД Розетка наружная с заземлением со шторками белая (на роутер)</v>
      </c>
      <c r="D906" t="str">
        <v>шт</v>
      </c>
      <c r="E906">
        <v>28</v>
      </c>
      <c r="Q906">
        <f>IFERROR(IF(SUM(F906:N906)&gt;E906,"Превышение",E906-SUM(F906:N906)),"-")</f>
        <v>28</v>
      </c>
    </row>
    <row r="907" ht="30" customHeight="1">
      <c r="B907">
        <v>779</v>
      </c>
      <c r="C907" t="str">
        <v>Монтаж и подключение розеток и выключателей открытой установки</v>
      </c>
      <c r="D907" t="str">
        <v>шт</v>
      </c>
      <c r="E907">
        <v>28</v>
      </c>
      <c r="Q907">
        <f>IFERROR(IF(SUM(F907:N907)&gt;E907,"Превышение",E907-SUM(F907:N907)),"-")</f>
        <v>28</v>
      </c>
    </row>
    <row r="908" ht="30" customHeight="1">
      <c r="B908">
        <v>780</v>
      </c>
      <c r="C908" t="str">
        <v>Разъем РШ-ВШ 32А 250В 2P+PE(ОУ) пластиковый белый Simple</v>
      </c>
      <c r="D908" t="str">
        <v>шт</v>
      </c>
      <c r="E908">
        <v>28</v>
      </c>
      <c r="Q908">
        <f>IFERROR(IF(SUM(F908:N908)&gt;E908,"Превышение",E908-SUM(F908:N908)),"-")</f>
        <v>28</v>
      </c>
    </row>
    <row r="909" ht="30" customHeight="1">
      <c r="B909">
        <v>781</v>
      </c>
      <c r="C909" t="str">
        <v>Монтаж и подключение силовой розетки на электроплиту</v>
      </c>
      <c r="D909" t="str">
        <v>шт</v>
      </c>
      <c r="E909">
        <v>28</v>
      </c>
      <c r="Q909">
        <f>IFERROR(IF(SUM(F909:N909)&gt;E909,"Превышение",E909-SUM(F909:N909)),"-")</f>
        <v>28</v>
      </c>
    </row>
    <row r="910" ht="30" customHeight="1">
      <c r="B910">
        <v>782</v>
      </c>
      <c r="C910" t="str">
        <v>Гермес PLUS Розетка с заземлением наружная с крышкой IP54</v>
      </c>
      <c r="D910" t="str">
        <v>шт</v>
      </c>
      <c r="E910">
        <v>4</v>
      </c>
      <c r="Q910">
        <f>IFERROR(IF(SUM(F910:N910)&gt;E910,"Превышение",E910-SUM(F910:N910)),"-")</f>
        <v>4</v>
      </c>
    </row>
    <row r="911" ht="30" customHeight="1">
      <c r="B911">
        <v>783</v>
      </c>
      <c r="C911" t="str">
        <v>Монтаж и подключение розеток и выключателей открытой установки</v>
      </c>
      <c r="D911" t="str">
        <v>шт</v>
      </c>
      <c r="E911">
        <v>4</v>
      </c>
      <c r="Q911">
        <f>IFERROR(IF(SUM(F911:N911)&gt;E911,"Превышение",E911-SUM(F911:N911)),"-")</f>
        <v>4</v>
      </c>
    </row>
    <row r="912" ht="30" customHeight="1">
      <c r="B912">
        <v>784</v>
      </c>
      <c r="C912" t="str">
        <v>Выключатель одноклавишный ATLASDESIGN схема 1 10АХ механизм белый</v>
      </c>
      <c r="D912" t="str">
        <v>шт</v>
      </c>
      <c r="E912">
        <v>60</v>
      </c>
      <c r="Q912">
        <f>IFERROR(IF(SUM(F912:N912)&gt;E912,"Превышение",E912-SUM(F912:N912)),"-")</f>
        <v>60</v>
      </c>
    </row>
    <row r="913" ht="30" customHeight="1">
      <c r="B913">
        <v>785</v>
      </c>
      <c r="C913" t="str">
        <v>Выключатель двухклавишный ATLASDESIGN схема 5 10АХ механизм белый</v>
      </c>
      <c r="D913" t="str">
        <v>шт</v>
      </c>
      <c r="E913">
        <v>72</v>
      </c>
      <c r="Q913">
        <f>IFERROR(IF(SUM(F913:N913)&gt;E913,"Превышение",E913-SUM(F913:N913)),"-")</f>
        <v>72</v>
      </c>
    </row>
    <row r="914" ht="30" customHeight="1">
      <c r="B914">
        <v>786</v>
      </c>
      <c r="C914" t="str">
        <v>Выключатель трехклавишный ATLASDESIGN схема 1+1+1 10АХ механизм белый</v>
      </c>
      <c r="D914" t="str">
        <v>шт</v>
      </c>
      <c r="E914">
        <v>12</v>
      </c>
      <c r="Q914">
        <f>IFERROR(IF(SUM(F914:N914)&gt;E914,"Превышение",E914-SUM(F914:N914)),"-")</f>
        <v>12</v>
      </c>
    </row>
    <row r="915">
      <c r="B915">
        <v>787</v>
      </c>
      <c r="C915" t="str">
        <v>Рамка однопостовая ATLASDESIGN белый</v>
      </c>
      <c r="D915" t="str">
        <v>шт</v>
      </c>
      <c r="E915">
        <v>144</v>
      </c>
      <c r="Q915">
        <f>IFERROR(IF(SUM(F915:N915)&gt;E915,"Превышение",E915-SUM(F915:N915)),"-")</f>
        <v>144</v>
      </c>
    </row>
    <row r="916" ht="30" customHeight="1">
      <c r="B916">
        <v>788</v>
      </c>
      <c r="C916" t="str">
        <v>Монтаж и подключение выключателей скрытой установки</v>
      </c>
      <c r="D916" t="str">
        <v>шт</v>
      </c>
      <c r="E916">
        <v>144</v>
      </c>
      <c r="Q916">
        <f>IFERROR(IF(SUM(F916:N916)&gt;E916,"Превышение",E916-SUM(F916:N916)),"-")</f>
        <v>144</v>
      </c>
    </row>
    <row r="917">
      <c r="B917">
        <v>789</v>
      </c>
      <c r="C917" t="str">
        <v>КРЗ-0,4</v>
      </c>
      <c r="D917" t="str">
        <v>шт</v>
      </c>
      <c r="E917">
        <v>28</v>
      </c>
      <c r="Q917">
        <f>IFERROR(IF(SUM(F917:N917)&gt;E917,"Превышение",E917-SUM(F917:N917)),"-")</f>
        <v>28</v>
      </c>
    </row>
    <row r="918">
      <c r="B918">
        <v>790</v>
      </c>
      <c r="C918" t="str">
        <v>Монтаж и подключение коробки заземления КРЗ</v>
      </c>
      <c r="D918" t="str">
        <v>шт</v>
      </c>
      <c r="E918">
        <v>28</v>
      </c>
      <c r="Q918">
        <f>IFERROR(IF(SUM(F918:N918)&gt;E918,"Превышение",E918-SUM(F918:N918)),"-")</f>
        <v>28</v>
      </c>
    </row>
    <row r="919" ht="45" customHeight="1">
      <c r="B919">
        <v>791</v>
      </c>
      <c r="C919" t="str">
        <v>Звонок Зуммер-1-04 (2ТК) двухтональный без кнопки пластик АБС проводной 220В (Зуммер-1-04 (2ТК))</v>
      </c>
      <c r="D919" t="str">
        <v>шт</v>
      </c>
      <c r="E919">
        <v>28</v>
      </c>
      <c r="Q919">
        <f>IFERROR(IF(SUM(F919:N919)&gt;E919,"Превышение",E919-SUM(F919:N919)),"-")</f>
        <v>28</v>
      </c>
    </row>
    <row r="920">
      <c r="B920">
        <v>792</v>
      </c>
      <c r="C920" t="str">
        <v>Беларусь Кнопка для звонков</v>
      </c>
      <c r="D920" t="str">
        <v>шт</v>
      </c>
      <c r="E920">
        <v>28</v>
      </c>
      <c r="Q920">
        <f>IFERROR(IF(SUM(F920:N920)&gt;E920,"Превышение",E920-SUM(F920:N920)),"-")</f>
        <v>28</v>
      </c>
    </row>
    <row r="921">
      <c r="B921">
        <v>793</v>
      </c>
      <c r="C921" t="str">
        <v>Монтаж и подключение звонка</v>
      </c>
      <c r="D921" t="str">
        <v>шт</v>
      </c>
      <c r="E921">
        <v>28</v>
      </c>
      <c r="Q921">
        <f>IFERROR(IF(SUM(F921:N921)&gt;E921,"Превышение",E921-SUM(F921:N921)),"-")</f>
        <v>28</v>
      </c>
    </row>
    <row r="922">
      <c r="B922">
        <v>794</v>
      </c>
      <c r="C922" t="str">
        <v>Монтаж и подключение кнопки звонка</v>
      </c>
      <c r="D922" t="str">
        <v>шт</v>
      </c>
      <c r="E922">
        <v>28</v>
      </c>
      <c r="Q922">
        <f>IFERROR(IF(SUM(F922:N922)&gt;E922,"Превышение",E922-SUM(F922:N922)),"-")</f>
        <v>28</v>
      </c>
    </row>
    <row r="923">
      <c r="B923">
        <v>0</v>
      </c>
      <c r="C923" t="str">
        <v>5.Электромонтажные изделия</v>
      </c>
      <c r="D923">
        <v>0</v>
      </c>
      <c r="E923">
        <v>0</v>
      </c>
      <c r="Q923">
        <f>IFERROR(IF(SUM(F923:N923)&gt;E923,"Превышение",E923-SUM(F923:N923)),"-")</f>
        <v>0</v>
      </c>
    </row>
    <row r="924">
      <c r="B924">
        <v>795</v>
      </c>
      <c r="C924" t="str">
        <v>Скрутка СИЗ-1 2.5-4.5мм желтая</v>
      </c>
      <c r="D924" t="str">
        <v>шт</v>
      </c>
      <c r="E924">
        <v>300</v>
      </c>
      <c r="H924">
        <v>300</v>
      </c>
      <c r="Q924">
        <f>IFERROR(IF(SUM(F924:N924)&gt;E924,"Превышение",E924-SUM(F924:N924)),"-")</f>
        <v>0</v>
      </c>
    </row>
    <row r="925">
      <c r="B925">
        <v>796</v>
      </c>
      <c r="C925" t="str">
        <v>Скрутка СИЗ-1 4-11мм красная</v>
      </c>
      <c r="D925" t="str">
        <v>шт</v>
      </c>
      <c r="E925">
        <v>1700</v>
      </c>
      <c r="H925">
        <v>1700</v>
      </c>
      <c r="Q925">
        <f>IFERROR(IF(SUM(F925:N925)&gt;E925,"Превышение",E925-SUM(F925:N925)),"-")</f>
        <v>0</v>
      </c>
    </row>
    <row r="926">
      <c r="B926">
        <v>797</v>
      </c>
      <c r="C926" t="str">
        <v>Бирка кабельная У-134 квадрат 55х55 мм</v>
      </c>
      <c r="D926" t="str">
        <v>шт</v>
      </c>
      <c r="E926">
        <v>28</v>
      </c>
      <c r="Q926">
        <f>IFERROR(IF(SUM(F926:N926)&gt;E926,"Превышение",E926-SUM(F926:N926)),"-")</f>
        <v>28</v>
      </c>
    </row>
    <row r="927">
      <c r="B927">
        <v>798</v>
      </c>
      <c r="C927" t="str">
        <v>Коробка установочная 68мм (С3М2)</v>
      </c>
      <c r="D927" t="str">
        <v>шт</v>
      </c>
      <c r="E927">
        <v>56</v>
      </c>
      <c r="Q927">
        <f>IFERROR(IF(SUM(F927:N927)&gt;E927,"Превышение",E927-SUM(F927:N927)),"-")</f>
        <v>56</v>
      </c>
    </row>
    <row r="928" ht="30" customHeight="1">
      <c r="B928">
        <v>799</v>
      </c>
      <c r="C928" t="str">
        <v>Высверливание отверстия в кирпиче и вмазывание установочной коробки</v>
      </c>
      <c r="D928" t="str">
        <v>шт</v>
      </c>
      <c r="E928">
        <v>56</v>
      </c>
      <c r="Q928">
        <f>IFERROR(IF(SUM(F928:N928)&gt;E928,"Превышение",E928-SUM(F928:N928)),"-")</f>
        <v>56</v>
      </c>
    </row>
    <row r="929">
      <c r="B929">
        <v>800</v>
      </c>
      <c r="C929" t="str">
        <v>Крышка КОН-1М-04</v>
      </c>
      <c r="D929" t="str">
        <v>шт</v>
      </c>
      <c r="E929">
        <v>317</v>
      </c>
      <c r="H929">
        <v>317</v>
      </c>
      <c r="Q929">
        <f>IFERROR(IF(SUM(F929:N929)&gt;E929,"Превышение",E929-SUM(F929:N929)),"-")</f>
        <v>0</v>
      </c>
    </row>
    <row r="930">
      <c r="B930">
        <v>801</v>
      </c>
      <c r="C930" t="str">
        <v>Монтаж крышки КОН-1М-04</v>
      </c>
      <c r="D930" t="str">
        <v>шт</v>
      </c>
      <c r="E930">
        <v>317</v>
      </c>
      <c r="H930">
        <v>317</v>
      </c>
      <c r="Q930">
        <f>IFERROR(IF(SUM(F930:N930)&gt;E930,"Превышение",E930-SUM(F930:N930)),"-")</f>
        <v>0</v>
      </c>
    </row>
    <row r="931">
      <c r="B931">
        <v>802</v>
      </c>
      <c r="C931" t="str">
        <v>Подрозетник Ф65мм</v>
      </c>
      <c r="D931" t="str">
        <v>шт</v>
      </c>
      <c r="E931">
        <v>28</v>
      </c>
      <c r="Q931">
        <f>IFERROR(IF(SUM(F931:N931)&gt;E931,"Превышение",E931-SUM(F931:N931)),"-")</f>
        <v>28</v>
      </c>
    </row>
    <row r="932">
      <c r="B932">
        <v>803</v>
      </c>
      <c r="C932" t="str">
        <v>Подрозетник Ф100мм</v>
      </c>
      <c r="D932" t="str">
        <v>шт</v>
      </c>
      <c r="E932">
        <v>28</v>
      </c>
      <c r="Q932">
        <f>IFERROR(IF(SUM(F932:N932)&gt;E932,"Превышение",E932-SUM(F932:N932)),"-")</f>
        <v>28</v>
      </c>
    </row>
    <row r="933">
      <c r="B933">
        <v>804</v>
      </c>
      <c r="C933" t="str">
        <v>Монтаж подрозетника</v>
      </c>
      <c r="D933" t="str">
        <v>шт</v>
      </c>
      <c r="E933">
        <v>56</v>
      </c>
      <c r="Q933">
        <f>IFERROR(IF(SUM(F933:N933)&gt;E933,"Превышение",E933-SUM(F933:N933)),"-")</f>
        <v>56</v>
      </c>
    </row>
    <row r="934">
      <c r="B934">
        <v>0</v>
      </c>
      <c r="C934" t="str">
        <v>6. Материалы</v>
      </c>
      <c r="D934">
        <v>0</v>
      </c>
      <c r="E934">
        <v>0</v>
      </c>
      <c r="Q934">
        <f>IFERROR(IF(SUM(F934:N934)&gt;E934,"Превышение",E934-SUM(F934:N934)),"-")</f>
        <v>0</v>
      </c>
    </row>
    <row r="935" ht="30" customHeight="1">
      <c r="B935">
        <v>805</v>
      </c>
      <c r="C935" t="str">
        <v>Пена монтажная Roof Complect огнеупорная (890гр)</v>
      </c>
      <c r="D935" t="str">
        <v>шт</v>
      </c>
      <c r="E935">
        <v>8</v>
      </c>
      <c r="Q935">
        <f>IFERROR(IF(SUM(F935:N935)&gt;E935,"Превышение",E935-SUM(F935:N935)),"-")</f>
        <v>8</v>
      </c>
    </row>
    <row r="936">
      <c r="B936">
        <v>806</v>
      </c>
      <c r="C936" t="str">
        <v>Герметик огнезащитный ведро 10кг</v>
      </c>
      <c r="D936" t="str">
        <v>шт</v>
      </c>
      <c r="E936">
        <v>1</v>
      </c>
      <c r="Q936">
        <f>IFERROR(IF(SUM(F936:N936)&gt;E936,"Превышение",E936-SUM(F936:N936)),"-")</f>
        <v>1</v>
      </c>
    </row>
    <row r="937">
      <c r="B937">
        <v>0</v>
      </c>
      <c r="C937" t="str">
        <v>Ось 17-21/А-Г (4.БСУ1М секция №9)</v>
      </c>
      <c r="D937">
        <v>0</v>
      </c>
      <c r="E937">
        <v>0</v>
      </c>
      <c r="Q937">
        <f>IFERROR(IF(SUM(F937:N937)&gt;E937,"Превышение",E937-SUM(F937:N937)),"-")</f>
        <v>0</v>
      </c>
    </row>
    <row r="938">
      <c r="B938">
        <v>0</v>
      </c>
      <c r="C938" t="str">
        <v>1.Низковольтное оборудование</v>
      </c>
      <c r="D938">
        <v>0</v>
      </c>
      <c r="E938">
        <v>0</v>
      </c>
      <c r="Q938">
        <f>IFERROR(IF(SUM(F938:N938)&gt;E938,"Превышение",E938-SUM(F938:N938)),"-")</f>
        <v>0</v>
      </c>
    </row>
    <row r="939">
      <c r="B939">
        <v>807</v>
      </c>
      <c r="C939" t="str">
        <v>ЩК в комплекте</v>
      </c>
      <c r="D939" t="str">
        <v>шт</v>
      </c>
      <c r="E939">
        <v>20</v>
      </c>
      <c r="Q939">
        <f>IFERROR(IF(SUM(F939:N939)&gt;E939,"Превышение",E939-SUM(F939:N939)),"-")</f>
        <v>20</v>
      </c>
    </row>
    <row r="940" ht="30" customHeight="1">
      <c r="B940">
        <v>808</v>
      </c>
      <c r="C940" t="str">
        <v>Счетчик электронный, 230В, 5(80)А, 1/2 кл.точности СЕ207 R7 849.2.ОА.QUVLF SPds</v>
      </c>
      <c r="D940" t="str">
        <v>шт</v>
      </c>
      <c r="E940">
        <v>20</v>
      </c>
      <c r="Q940">
        <f>IFERROR(IF(SUM(F940:N940)&gt;E940,"Превышение",E940-SUM(F940:N940)),"-")</f>
        <v>20</v>
      </c>
    </row>
    <row r="941">
      <c r="B941">
        <v>809</v>
      </c>
      <c r="C941" t="str">
        <v>Монтаж и подключение ЩК</v>
      </c>
      <c r="D941" t="str">
        <v>шт</v>
      </c>
      <c r="E941">
        <v>20</v>
      </c>
      <c r="Q941">
        <f>IFERROR(IF(SUM(F941:N941)&gt;E941,"Превышение",E941-SUM(F941:N941)),"-")</f>
        <v>20</v>
      </c>
    </row>
    <row r="942">
      <c r="B942">
        <v>810</v>
      </c>
      <c r="C942" t="str">
        <v>Кабель-канал 60х40 ЭЛЕКОР белый (18м) IEK</v>
      </c>
      <c r="D942" t="str">
        <v>м</v>
      </c>
      <c r="E942">
        <v>20</v>
      </c>
      <c r="Q942">
        <f>IFERROR(IF(SUM(F942:N942)&gt;E942,"Превышение",E942-SUM(F942:N942)),"-")</f>
        <v>20</v>
      </c>
    </row>
    <row r="943">
      <c r="B943">
        <v>811</v>
      </c>
      <c r="C943" t="str">
        <v>Монтаж кабель-канала</v>
      </c>
      <c r="D943" t="str">
        <v>м</v>
      </c>
      <c r="E943">
        <v>20</v>
      </c>
      <c r="Q943">
        <f>IFERROR(IF(SUM(F943:N943)&gt;E943,"Превышение",E943-SUM(F943:N943)),"-")</f>
        <v>20</v>
      </c>
    </row>
    <row r="944">
      <c r="B944">
        <v>812</v>
      </c>
      <c r="C944" t="str">
        <v>Корпус щита этажного ЩЭ</v>
      </c>
      <c r="D944" t="str">
        <v>шт</v>
      </c>
      <c r="E944">
        <v>8</v>
      </c>
      <c r="H944">
        <v>8</v>
      </c>
      <c r="Q944">
        <f>IFERROR(IF(SUM(F944:N944)&gt;E944,"Превышение",E944-SUM(F944:N944)),"-")</f>
        <v>0</v>
      </c>
    </row>
    <row r="945">
      <c r="B945">
        <v>813</v>
      </c>
      <c r="C945" t="str">
        <v>Монтаж Корпуса щита этажного</v>
      </c>
      <c r="D945" t="str">
        <v>шт</v>
      </c>
      <c r="E945">
        <v>8</v>
      </c>
      <c r="H945">
        <v>8</v>
      </c>
      <c r="Q945">
        <f>IFERROR(IF(SUM(F945:N945)&gt;E945,"Превышение",E945-SUM(F945:N945)),"-")</f>
        <v>0</v>
      </c>
    </row>
    <row r="946">
      <c r="B946">
        <v>814</v>
      </c>
      <c r="C946" t="str">
        <v>Панель из листовой стали 330х980</v>
      </c>
      <c r="D946" t="str">
        <v>шт</v>
      </c>
      <c r="E946">
        <v>8</v>
      </c>
      <c r="H946">
        <v>8</v>
      </c>
      <c r="Q946">
        <f>IFERROR(IF(SUM(F946:N946)&gt;E946,"Превышение",E946-SUM(F946:N946)),"-")</f>
        <v>0</v>
      </c>
    </row>
    <row r="947">
      <c r="B947">
        <v>815</v>
      </c>
      <c r="C947" t="str">
        <v>Монтаж панели</v>
      </c>
      <c r="D947" t="str">
        <v>шт</v>
      </c>
      <c r="E947">
        <v>8</v>
      </c>
      <c r="H947">
        <v>8</v>
      </c>
      <c r="Q947">
        <f>IFERROR(IF(SUM(F947:N947)&gt;E947,"Превышение",E947-SUM(F947:N947)),"-")</f>
        <v>0</v>
      </c>
    </row>
    <row r="948">
      <c r="B948">
        <v>0</v>
      </c>
      <c r="C948" t="str">
        <v>Щит этажный на 1 квартиру состоит (на 4 ЩЭ):</v>
      </c>
      <c r="D948">
        <v>0</v>
      </c>
      <c r="E948">
        <v>0</v>
      </c>
      <c r="Q948">
        <f>IFERROR(IF(SUM(F948:N948)&gt;E948,"Превышение",E948-SUM(F948:N948)),"-")</f>
        <v>0</v>
      </c>
    </row>
    <row r="949" ht="30" customHeight="1">
      <c r="B949">
        <v>816</v>
      </c>
      <c r="C949" t="str">
        <v>Выключатель автоматический двухполюсный 50А С ВА47-29 4.5кА (MVA20-2-050-C)</v>
      </c>
      <c r="D949" t="str">
        <v>шт</v>
      </c>
      <c r="E949">
        <v>4</v>
      </c>
      <c r="Q949">
        <f>IFERROR(IF(SUM(F949:N949)&gt;E949,"Превышение",E949-SUM(F949:N949)),"-")</f>
        <v>4</v>
      </c>
    </row>
    <row r="950" ht="30" customHeight="1">
      <c r="B950">
        <v>817</v>
      </c>
      <c r="C950" t="str">
        <v>Сжим ответвительный У-859 м50-70/о4-35 (У-859МУ3)</v>
      </c>
      <c r="D950" t="str">
        <v>шт</v>
      </c>
      <c r="E950">
        <v>12</v>
      </c>
      <c r="Q950">
        <f>IFERROR(IF(SUM(F950:N950)&gt;E950,"Превышение",E950-SUM(F950:N950)),"-")</f>
        <v>12</v>
      </c>
    </row>
    <row r="951">
      <c r="B951">
        <v>818</v>
      </c>
      <c r="C951" t="str">
        <v>Расключение щита этажного ЩЭ</v>
      </c>
      <c r="D951" t="str">
        <v>шт</v>
      </c>
      <c r="E951">
        <v>4</v>
      </c>
      <c r="Q951">
        <f>IFERROR(IF(SUM(F951:N951)&gt;E951,"Превышение",E951-SUM(F951:N951)),"-")</f>
        <v>4</v>
      </c>
    </row>
    <row r="952">
      <c r="B952">
        <v>0</v>
      </c>
      <c r="C952" t="str">
        <v>Щит этажный на 4 квартиры состоит (на 4 ЩЭ):</v>
      </c>
      <c r="D952">
        <v>0</v>
      </c>
      <c r="E952">
        <v>0</v>
      </c>
      <c r="Q952">
        <f>IFERROR(IF(SUM(F952:N952)&gt;E952,"Превышение",E952-SUM(F952:N952)),"-")</f>
        <v>0</v>
      </c>
    </row>
    <row r="953" ht="30" customHeight="1">
      <c r="B953">
        <v>819</v>
      </c>
      <c r="C953" t="str">
        <v>Выключатель автоматический двухполюсный 50А С ВА47-29 4.5кА (MVA20-2-050-C)</v>
      </c>
      <c r="D953" t="str">
        <v>шт</v>
      </c>
      <c r="E953">
        <v>16</v>
      </c>
      <c r="Q953">
        <f>IFERROR(IF(SUM(F953:N953)&gt;E953,"Превышение",E953-SUM(F953:N953)),"-")</f>
        <v>16</v>
      </c>
    </row>
    <row r="954" ht="30" customHeight="1">
      <c r="B954">
        <v>820</v>
      </c>
      <c r="C954" t="str">
        <v>Сжим ответвительный У-859 м50-70/о4-35 (У-859МУ3)</v>
      </c>
      <c r="D954" t="str">
        <v>шт</v>
      </c>
      <c r="E954">
        <v>20</v>
      </c>
      <c r="Q954">
        <f>IFERROR(IF(SUM(F954:N954)&gt;E954,"Превышение",E954-SUM(F954:N954)),"-")</f>
        <v>20</v>
      </c>
    </row>
    <row r="955" ht="30" customHeight="1">
      <c r="B955">
        <v>821</v>
      </c>
      <c r="C955" t="str">
        <v>Розетка на DIN-рейку с заземлением контактов РАр 10-3-ОП</v>
      </c>
      <c r="D955" t="str">
        <v>шт</v>
      </c>
      <c r="E955">
        <v>4</v>
      </c>
      <c r="Q955">
        <f>IFERROR(IF(SUM(F955:N955)&gt;E955,"Превышение",E955-SUM(F955:N955)),"-")</f>
        <v>4</v>
      </c>
    </row>
    <row r="956">
      <c r="B956">
        <v>822</v>
      </c>
      <c r="C956" t="str">
        <v>Расключение щита этажного ЩЭ</v>
      </c>
      <c r="D956" t="str">
        <v>шт</v>
      </c>
      <c r="E956">
        <v>4</v>
      </c>
      <c r="Q956">
        <f>IFERROR(IF(SUM(F956:N956)&gt;E956,"Превышение",E956-SUM(F956:N956)),"-")</f>
        <v>4</v>
      </c>
    </row>
    <row r="957">
      <c r="B957">
        <v>0</v>
      </c>
      <c r="C957" t="str">
        <v>2.Светотехническая продукция</v>
      </c>
      <c r="D957">
        <v>0</v>
      </c>
      <c r="E957">
        <v>0</v>
      </c>
      <c r="Q957">
        <f>IFERROR(IF(SUM(F957:N957)&gt;E957,"Превышение",E957-SUM(F957:N957)),"-")</f>
        <v>0</v>
      </c>
    </row>
    <row r="958">
      <c r="B958">
        <v>823</v>
      </c>
      <c r="C958" t="str">
        <v>Патрон подвесной Е27 пластик белый</v>
      </c>
      <c r="D958" t="str">
        <v>шт</v>
      </c>
      <c r="E958">
        <v>133</v>
      </c>
      <c r="Q958">
        <f>IFERROR(IF(SUM(F958:N958)&gt;E958,"Превышение",E958-SUM(F958:N958)),"-")</f>
        <v>133</v>
      </c>
    </row>
    <row r="959">
      <c r="B959">
        <v>824</v>
      </c>
      <c r="C959" t="str">
        <v>Подключение подвесного патрона</v>
      </c>
      <c r="D959" t="str">
        <v>шт</v>
      </c>
      <c r="E959">
        <v>133</v>
      </c>
      <c r="Q959">
        <f>IFERROR(IF(SUM(F959:N959)&gt;E959,"Превышение",E959-SUM(F959:N959)),"-")</f>
        <v>133</v>
      </c>
    </row>
    <row r="960">
      <c r="B960">
        <v>825</v>
      </c>
      <c r="C960" t="str">
        <v>Лампа светодиодная LED 11вт E27 белый ECO</v>
      </c>
      <c r="D960" t="str">
        <v>шт</v>
      </c>
      <c r="E960">
        <v>133</v>
      </c>
      <c r="Q960">
        <f>IFERROR(IF(SUM(F960:N960)&gt;E960,"Превышение",E960-SUM(F960:N960)),"-")</f>
        <v>133</v>
      </c>
    </row>
    <row r="961" ht="45" customHeight="1">
      <c r="B961">
        <v>826</v>
      </c>
      <c r="C961" t="str">
        <v>358882 STREET NT22 396 черный Светильник ландшафтный светодиодный IP54 LED 4000К 18W 220V OPAL пластиковый корпус</v>
      </c>
      <c r="D961" t="str">
        <v>шт</v>
      </c>
      <c r="E961">
        <v>9</v>
      </c>
      <c r="Q961">
        <f>IFERROR(IF(SUM(F961:N961)&gt;E961,"Превышение",E961-SUM(F961:N961)),"-")</f>
        <v>9</v>
      </c>
    </row>
    <row r="962">
      <c r="B962">
        <v>827</v>
      </c>
      <c r="C962" t="str">
        <v>Монтаж и подключение накладного светильника</v>
      </c>
      <c r="D962" t="str">
        <v>шт</v>
      </c>
      <c r="E962">
        <v>9</v>
      </c>
      <c r="Q962">
        <f>IFERROR(IF(SUM(F962:N962)&gt;E962,"Превышение",E962-SUM(F962:N962)),"-")</f>
        <v>9</v>
      </c>
    </row>
    <row r="963">
      <c r="B963">
        <v>828</v>
      </c>
      <c r="C963" t="str">
        <v>БРА Kink light мелисса 08438-2, 19(21)</v>
      </c>
      <c r="D963" t="str">
        <v>шт</v>
      </c>
      <c r="E963">
        <v>2</v>
      </c>
      <c r="Q963">
        <f>IFERROR(IF(SUM(F963:N963)&gt;E963,"Превышение",E963-SUM(F963:N963)),"-")</f>
        <v>2</v>
      </c>
    </row>
    <row r="964">
      <c r="B964">
        <v>829</v>
      </c>
      <c r="C964" t="str">
        <v>Бра настенная</v>
      </c>
      <c r="D964" t="str">
        <v>шт</v>
      </c>
      <c r="E964">
        <v>2</v>
      </c>
      <c r="Q964">
        <f>IFERROR(IF(SUM(F964:N964)&gt;E964,"Превышение",E964-SUM(F964:N964)),"-")</f>
        <v>2</v>
      </c>
    </row>
    <row r="965" ht="30" customHeight="1">
      <c r="B965">
        <v>830</v>
      </c>
      <c r="C965" t="str">
        <v>Светильник светодиодный SPO-950-3-40K-018 18Вт 4000К 1890Лм IP40 595х180х40 матовый</v>
      </c>
      <c r="D965" t="str">
        <v>шт</v>
      </c>
      <c r="E965">
        <v>41</v>
      </c>
      <c r="Q965">
        <f>IFERROR(IF(SUM(F965:N965)&gt;E965,"Превышение",E965-SUM(F965:N965)),"-")</f>
        <v>41</v>
      </c>
    </row>
    <row r="966">
      <c r="B966">
        <v>831</v>
      </c>
      <c r="C966" t="str">
        <v>Монтаж и подключение светильника в армстронг</v>
      </c>
      <c r="D966" t="str">
        <v>шт</v>
      </c>
      <c r="E966">
        <v>41</v>
      </c>
      <c r="Q966">
        <f>IFERROR(IF(SUM(F966:N966)&gt;E966,"Превышение",E966-SUM(F966:N966)),"-")</f>
        <v>41</v>
      </c>
    </row>
    <row r="967" ht="30" customHeight="1">
      <c r="B967">
        <v>832</v>
      </c>
      <c r="C967" t="str">
        <v>Датчик движения ИК встраиваемый 1200w 360 гр. 6м IP20 белый (SEN86 бел.)</v>
      </c>
      <c r="D967" t="str">
        <v>шт</v>
      </c>
      <c r="E967">
        <v>18</v>
      </c>
      <c r="Q967">
        <f>IFERROR(IF(SUM(F967:N967)&gt;E967,"Превышение",E967-SUM(F967:N967)),"-")</f>
        <v>18</v>
      </c>
    </row>
    <row r="968">
      <c r="B968">
        <v>833</v>
      </c>
      <c r="C968" t="str">
        <v xml:space="preserve">Монтаж и подключение датчика движения </v>
      </c>
      <c r="D968" t="str">
        <v>шт</v>
      </c>
      <c r="E968">
        <v>18</v>
      </c>
      <c r="Q968">
        <f>IFERROR(IF(SUM(F968:N968)&gt;E968,"Превышение",E968-SUM(F968:N968)),"-")</f>
        <v>18</v>
      </c>
    </row>
    <row r="969" ht="30" customHeight="1">
      <c r="B969">
        <v>834</v>
      </c>
      <c r="C969" t="str">
        <v>Коробка распределительная 85х85х40мм для наружного монтажа IP55</v>
      </c>
      <c r="D969" t="str">
        <v>шт</v>
      </c>
      <c r="E969">
        <v>59</v>
      </c>
      <c r="Q969">
        <f>IFERROR(IF(SUM(F969:N969)&gt;E969,"Превышение",E969-SUM(F969:N969)),"-")</f>
        <v>59</v>
      </c>
    </row>
    <row r="970" ht="30" customHeight="1">
      <c r="B970">
        <v>835</v>
      </c>
      <c r="C970" t="str">
        <v>Монтаж и подключение распределительных коробок</v>
      </c>
      <c r="D970" t="str">
        <v>шт</v>
      </c>
      <c r="E970">
        <v>59</v>
      </c>
      <c r="Q970">
        <f>IFERROR(IF(SUM(F970:N970)&gt;E970,"Превышение",E970-SUM(F970:N970)),"-")</f>
        <v>59</v>
      </c>
    </row>
    <row r="971">
      <c r="B971">
        <v>0</v>
      </c>
      <c r="C971" t="str">
        <v>Декоративная подсветка картины</v>
      </c>
      <c r="D971">
        <v>0</v>
      </c>
      <c r="E971">
        <v>0</v>
      </c>
      <c r="Q971">
        <f>IFERROR(IF(SUM(F971:N971)&gt;E971,"Превышение",E971-SUM(F971:N971)),"-")</f>
        <v>0</v>
      </c>
    </row>
    <row r="972" ht="30" customHeight="1">
      <c r="B972">
        <v>836</v>
      </c>
      <c r="C972" t="str">
        <v>Профиль SL-SLIM-H13M-F25-3000 ANOD ( Алюминий)</v>
      </c>
      <c r="D972" t="str">
        <v>м</v>
      </c>
      <c r="E972">
        <v>6</v>
      </c>
      <c r="Q972">
        <f>IFERROR(IF(SUM(F972:N972)&gt;E972,"Превышение",E972-SUM(F972:N972)),"-")</f>
        <v>6</v>
      </c>
    </row>
    <row r="973">
      <c r="B973">
        <v>837</v>
      </c>
      <c r="C973" t="str">
        <v>Монтаж профиля</v>
      </c>
      <c r="D973" t="str">
        <v>м</v>
      </c>
      <c r="E973">
        <v>6</v>
      </c>
      <c r="Q973">
        <f>IFERROR(IF(SUM(F973:N973)&gt;E973,"Превышение",E973-SUM(F973:N973)),"-")</f>
        <v>6</v>
      </c>
    </row>
    <row r="974" ht="30" customHeight="1">
      <c r="B974">
        <v>838</v>
      </c>
      <c r="C974" t="str">
        <v>Лента светодиодная 9,6 Вт/м 12В IP20 4000K 120LED/м RT/RTW-A120-8-11mm SMD 2835 5 м</v>
      </c>
      <c r="D974" t="str">
        <v>шт</v>
      </c>
      <c r="E974">
        <v>2</v>
      </c>
      <c r="Q974">
        <f>IFERROR(IF(SUM(F974:N974)&gt;E974,"Превышение",E974-SUM(F974:N974)),"-")</f>
        <v>2</v>
      </c>
    </row>
    <row r="975">
      <c r="B975">
        <v>839</v>
      </c>
      <c r="C975" t="str">
        <v>Монтаж и подключение ленты</v>
      </c>
      <c r="D975" t="str">
        <v>м</v>
      </c>
      <c r="E975">
        <v>6</v>
      </c>
      <c r="Q975">
        <f>IFERROR(IF(SUM(F975:N975)&gt;E975,"Превышение",E975-SUM(F975:N975)),"-")</f>
        <v>6</v>
      </c>
    </row>
    <row r="976" ht="30" customHeight="1">
      <c r="B976">
        <v>840</v>
      </c>
      <c r="C976" t="str">
        <v>Блок питания ARS-150-12 (12V, 12.5A, 150W) (ARL, IP20 Сетка, 2 года)</v>
      </c>
      <c r="D976" t="str">
        <v>шт</v>
      </c>
      <c r="E976">
        <v>1</v>
      </c>
      <c r="Q976">
        <f>IFERROR(IF(SUM(F976:N976)&gt;E976,"Превышение",E976-SUM(F976:N976)),"-")</f>
        <v>1</v>
      </c>
    </row>
    <row r="977">
      <c r="B977">
        <v>841</v>
      </c>
      <c r="C977" t="str">
        <v>Монтаж и подключение блоков питания</v>
      </c>
      <c r="D977" t="str">
        <v>шт</v>
      </c>
      <c r="E977">
        <v>1</v>
      </c>
      <c r="Q977">
        <f>IFERROR(IF(SUM(F977:N977)&gt;E977,"Превышение",E977-SUM(F977:N977)),"-")</f>
        <v>1</v>
      </c>
    </row>
    <row r="978">
      <c r="B978">
        <v>0</v>
      </c>
      <c r="C978" t="str">
        <v>Декоративная подсветка зеркала</v>
      </c>
      <c r="D978">
        <v>0</v>
      </c>
      <c r="E978">
        <v>0</v>
      </c>
      <c r="Q978">
        <f>IFERROR(IF(SUM(F978:N978)&gt;E978,"Превышение",E978-SUM(F978:N978)),"-")</f>
        <v>0</v>
      </c>
    </row>
    <row r="979" ht="30" customHeight="1">
      <c r="B979">
        <v>842</v>
      </c>
      <c r="C979" t="str">
        <v>Профиль SL-SLIM-H13M-F25-3000 ANOD ( Алюминий)</v>
      </c>
      <c r="D979" t="str">
        <v>м</v>
      </c>
      <c r="E979">
        <v>6</v>
      </c>
      <c r="Q979">
        <f>IFERROR(IF(SUM(F979:N979)&gt;E979,"Превышение",E979-SUM(F979:N979)),"-")</f>
        <v>6</v>
      </c>
    </row>
    <row r="980">
      <c r="B980">
        <v>843</v>
      </c>
      <c r="C980" t="str">
        <v>Монтаж профиля</v>
      </c>
      <c r="D980" t="str">
        <v>м</v>
      </c>
      <c r="E980">
        <v>6</v>
      </c>
      <c r="Q980">
        <f>IFERROR(IF(SUM(F980:N980)&gt;E980,"Превышение",E980-SUM(F980:N980)),"-")</f>
        <v>6</v>
      </c>
    </row>
    <row r="981" ht="30" customHeight="1">
      <c r="B981">
        <v>844</v>
      </c>
      <c r="C981" t="str">
        <v>Лента светодиодная 9,6 Вт/м 12В IP20 4000K 120LED/м RT/RTW-A120-8-11mm SMD 2835 5 м</v>
      </c>
      <c r="D981" t="str">
        <v>шт</v>
      </c>
      <c r="E981">
        <v>2</v>
      </c>
      <c r="Q981">
        <f>IFERROR(IF(SUM(F981:N981)&gt;E981,"Превышение",E981-SUM(F981:N981)),"-")</f>
        <v>2</v>
      </c>
    </row>
    <row r="982">
      <c r="B982">
        <v>845</v>
      </c>
      <c r="C982" t="str">
        <v>Монтаж и подключение ленты</v>
      </c>
      <c r="D982" t="str">
        <v>м</v>
      </c>
      <c r="E982">
        <v>6</v>
      </c>
      <c r="Q982">
        <f>IFERROR(IF(SUM(F982:N982)&gt;E982,"Превышение",E982-SUM(F982:N982)),"-")</f>
        <v>6</v>
      </c>
    </row>
    <row r="983" ht="30" customHeight="1">
      <c r="B983">
        <v>846</v>
      </c>
      <c r="C983" t="str">
        <v>Блок питания ARS-150-12 (12V, 12.5A, 150W) (ARL, IP20 Сетка, 2 года)</v>
      </c>
      <c r="D983" t="str">
        <v>шт</v>
      </c>
      <c r="E983">
        <v>1</v>
      </c>
      <c r="Q983">
        <f>IFERROR(IF(SUM(F983:N983)&gt;E983,"Превышение",E983-SUM(F983:N983)),"-")</f>
        <v>1</v>
      </c>
    </row>
    <row r="984">
      <c r="B984">
        <v>847</v>
      </c>
      <c r="C984" t="str">
        <v>Монтаж и подключение блоков питания</v>
      </c>
      <c r="D984" t="str">
        <v>шт</v>
      </c>
      <c r="E984">
        <v>1</v>
      </c>
      <c r="Q984">
        <f>IFERROR(IF(SUM(F984:N984)&gt;E984,"Превышение",E984-SUM(F984:N984)),"-")</f>
        <v>1</v>
      </c>
    </row>
    <row r="985">
      <c r="B985">
        <v>0</v>
      </c>
      <c r="C985" t="str">
        <v>3.Кабельные изделия</v>
      </c>
      <c r="D985">
        <v>0</v>
      </c>
      <c r="E985">
        <v>0</v>
      </c>
      <c r="Q985">
        <f>IFERROR(IF(SUM(F985:N985)&gt;E985,"Превышение",E985-SUM(F985:N985)),"-")</f>
        <v>0</v>
      </c>
    </row>
    <row r="986" ht="30" customHeight="1">
      <c r="B986">
        <v>848</v>
      </c>
      <c r="C986" t="str">
        <v>Кабель силовой ВВГ-Пнг(А) 3x1,5 ок(N, PE)-0.66 (100м)</v>
      </c>
      <c r="D986" t="str">
        <v>м</v>
      </c>
      <c r="E986">
        <v>1131</v>
      </c>
      <c r="H986">
        <v>1131</v>
      </c>
      <c r="Q986">
        <f>IFERROR(IF(SUM(F986:N986)&gt;E986,"Превышение",E986-SUM(F986:N986)),"-")</f>
        <v>0</v>
      </c>
    </row>
    <row r="987" ht="30" customHeight="1">
      <c r="B987">
        <v>849</v>
      </c>
      <c r="C987" t="str">
        <v>Кабель силовой ВВГ-Пнг(А)-LS 3x2,5 ок(N, PE)-0.66 (100м)</v>
      </c>
      <c r="D987" t="str">
        <v>м</v>
      </c>
      <c r="E987">
        <v>1633</v>
      </c>
      <c r="H987">
        <v>1633</v>
      </c>
      <c r="Q987">
        <f>IFERROR(IF(SUM(F987:N987)&gt;E987,"Превышение",E987-SUM(F987:N987)),"-")</f>
        <v>0</v>
      </c>
    </row>
    <row r="988" ht="30" customHeight="1">
      <c r="B988">
        <v>850</v>
      </c>
      <c r="C988" t="str">
        <v>Монтаж кабеля по кирпичной кладке и затягивание в трубы до 30мм2</v>
      </c>
      <c r="D988" t="str">
        <v>м</v>
      </c>
      <c r="E988">
        <v>2764</v>
      </c>
      <c r="H988">
        <v>2764</v>
      </c>
      <c r="Q988">
        <f>IFERROR(IF(SUM(F988:N988)&gt;E988,"Превышение",E988-SUM(F988:N988)),"-")</f>
        <v>0</v>
      </c>
    </row>
    <row r="989">
      <c r="B989">
        <v>851</v>
      </c>
      <c r="C989" t="str">
        <v xml:space="preserve">Провод ПуВ нг(А)LS 1х6.0 </v>
      </c>
      <c r="D989" t="str">
        <v>м</v>
      </c>
      <c r="E989">
        <v>618</v>
      </c>
      <c r="H989">
        <v>618</v>
      </c>
      <c r="Q989">
        <f>IFERROR(IF(SUM(F989:N989)&gt;E989,"Превышение",E989-SUM(F989:N989)),"-")</f>
        <v>0</v>
      </c>
    </row>
    <row r="990">
      <c r="B990">
        <v>852</v>
      </c>
      <c r="C990" t="str">
        <v>Кабель силовой ВВГнг(А)-LS 1х4 ок-0,66</v>
      </c>
      <c r="D990" t="str">
        <v>м</v>
      </c>
      <c r="E990">
        <v>154</v>
      </c>
      <c r="H990">
        <v>154</v>
      </c>
      <c r="Q990">
        <f>IFERROR(IF(SUM(F990:N990)&gt;E990,"Превышение",E990-SUM(F990:N990)),"-")</f>
        <v>0</v>
      </c>
    </row>
    <row r="991">
      <c r="B991">
        <v>853</v>
      </c>
      <c r="C991" t="str">
        <v>Провод силовой ПуВнг(А)-LS 10</v>
      </c>
      <c r="D991" t="str">
        <v>м</v>
      </c>
      <c r="E991">
        <v>375</v>
      </c>
      <c r="H991">
        <v>375</v>
      </c>
      <c r="Q991">
        <f>IFERROR(IF(SUM(F991:N991)&gt;E991,"Превышение",E991-SUM(F991:N991)),"-")</f>
        <v>0</v>
      </c>
    </row>
    <row r="992" ht="30" customHeight="1">
      <c r="B992">
        <v>854</v>
      </c>
      <c r="C992" t="str">
        <v>Монтаж кабеля по кирпичной кладке и затягивание в трубы до 30мм2</v>
      </c>
      <c r="D992" t="str">
        <v>м</v>
      </c>
      <c r="E992">
        <v>1147</v>
      </c>
      <c r="H992">
        <v>1147</v>
      </c>
      <c r="Q992">
        <f>IFERROR(IF(SUM(F992:N992)&gt;E992,"Превышение",E992-SUM(F992:N992)),"-")</f>
        <v>0</v>
      </c>
    </row>
    <row r="993">
      <c r="B993">
        <v>855</v>
      </c>
      <c r="C993" t="str">
        <v>Кабель ВВГ -П нг(А)FRLS 3х1.5 0.66кВ (бухта)</v>
      </c>
      <c r="D993" t="str">
        <v>м</v>
      </c>
      <c r="E993">
        <v>100</v>
      </c>
      <c r="H993">
        <v>100</v>
      </c>
      <c r="Q993">
        <f>IFERROR(IF(SUM(F993:N993)&gt;E993,"Превышение",E993-SUM(F993:N993)),"-")</f>
        <v>0</v>
      </c>
    </row>
    <row r="994" ht="30" customHeight="1">
      <c r="B994">
        <v>856</v>
      </c>
      <c r="C994" t="str">
        <v>Монтаж кабеля по кирпичной кладке и затягивание в трубы до 30мм2</v>
      </c>
      <c r="D994" t="str">
        <v>м</v>
      </c>
      <c r="E994">
        <v>100</v>
      </c>
      <c r="H994">
        <v>100</v>
      </c>
      <c r="Q994">
        <f>IFERROR(IF(SUM(F994:N994)&gt;E994,"Превышение",E994-SUM(F994:N994)),"-")</f>
        <v>0</v>
      </c>
    </row>
    <row r="995">
      <c r="B995">
        <v>0</v>
      </c>
      <c r="C995" t="str">
        <v>4.Электрортехнические изделия</v>
      </c>
      <c r="D995">
        <v>0</v>
      </c>
      <c r="E995">
        <v>0</v>
      </c>
      <c r="Q995">
        <f>IFERROR(IF(SUM(F995:N995)&gt;E995,"Превышение",E995-SUM(F995:N995)),"-")</f>
        <v>0</v>
      </c>
    </row>
    <row r="996" ht="45" customHeight="1">
      <c r="B996">
        <v>857</v>
      </c>
      <c r="C996" t="str">
        <v>BRITE Розетка двойная с заземлением с защитными шторками и крышкой 16А в сборе IP44 РСбш12-3-44-БрБ белый</v>
      </c>
      <c r="D996" t="str">
        <v>шт</v>
      </c>
      <c r="E996">
        <v>20</v>
      </c>
      <c r="Q996">
        <f>IFERROR(IF(SUM(F996:N996)&gt;E996,"Превышение",E996-SUM(F996:N996)),"-")</f>
        <v>20</v>
      </c>
    </row>
    <row r="997" ht="30" customHeight="1">
      <c r="B997">
        <v>858</v>
      </c>
      <c r="C997" t="str">
        <v>Розетка ATLASDESIGN двойная с заземлением со шторками 16А в сборе белый</v>
      </c>
      <c r="D997" t="str">
        <v>шт</v>
      </c>
      <c r="E997">
        <v>231</v>
      </c>
      <c r="Q997">
        <f>IFERROR(IF(SUM(F997:N997)&gt;E997,"Превышение",E997-SUM(F997:N997)),"-")</f>
        <v>231</v>
      </c>
    </row>
    <row r="998" ht="30" customHeight="1">
      <c r="B998">
        <v>859</v>
      </c>
      <c r="C998" t="str">
        <v>Монтаж и подключение розеток скрытой установки</v>
      </c>
      <c r="D998" t="str">
        <v>шт</v>
      </c>
      <c r="E998">
        <v>251</v>
      </c>
      <c r="Q998">
        <f>IFERROR(IF(SUM(F998:N998)&gt;E998,"Превышение",E998-SUM(F998:N998)),"-")</f>
        <v>251</v>
      </c>
    </row>
    <row r="999" ht="30" customHeight="1">
      <c r="B999">
        <v>860</v>
      </c>
      <c r="C999" t="str">
        <v>ЭТЮД Розетка наружная с заземлением со шторками белая (на роутер)</v>
      </c>
      <c r="D999" t="str">
        <v>шт</v>
      </c>
      <c r="E999">
        <v>20</v>
      </c>
      <c r="Q999">
        <f>IFERROR(IF(SUM(F999:N999)&gt;E999,"Превышение",E999-SUM(F999:N999)),"-")</f>
        <v>20</v>
      </c>
    </row>
    <row r="1000" ht="30" customHeight="1">
      <c r="B1000">
        <v>861</v>
      </c>
      <c r="C1000" t="str">
        <v>Монтаж и подключение розеток и выключателей открытой установки</v>
      </c>
      <c r="D1000" t="str">
        <v>шт</v>
      </c>
      <c r="E1000">
        <v>20</v>
      </c>
      <c r="Q1000">
        <f>IFERROR(IF(SUM(F1000:N1000)&gt;E1000,"Превышение",E1000-SUM(F1000:N1000)),"-")</f>
        <v>20</v>
      </c>
    </row>
    <row r="1001" ht="30" customHeight="1">
      <c r="B1001">
        <v>862</v>
      </c>
      <c r="C1001" t="str">
        <v>Разъем РШ-ВШ 32А 250В 2P+PE(ОУ) пластиковый белый Simple</v>
      </c>
      <c r="D1001" t="str">
        <v>шт</v>
      </c>
      <c r="E1001">
        <v>20</v>
      </c>
      <c r="Q1001">
        <f>IFERROR(IF(SUM(F1001:N1001)&gt;E1001,"Превышение",E1001-SUM(F1001:N1001)),"-")</f>
        <v>20</v>
      </c>
    </row>
    <row r="1002" ht="30" customHeight="1">
      <c r="B1002">
        <v>863</v>
      </c>
      <c r="C1002" t="str">
        <v>Монтаж и подключение силовой розетки на электроплиту</v>
      </c>
      <c r="D1002" t="str">
        <v>шт</v>
      </c>
      <c r="E1002">
        <v>20</v>
      </c>
      <c r="Q1002">
        <f>IFERROR(IF(SUM(F1002:N1002)&gt;E1002,"Превышение",E1002-SUM(F1002:N1002)),"-")</f>
        <v>20</v>
      </c>
    </row>
    <row r="1003" ht="30" customHeight="1">
      <c r="B1003">
        <v>864</v>
      </c>
      <c r="C1003" t="str">
        <v>Гермес PLUS Розетка с заземлением наружная с крышкой IP54</v>
      </c>
      <c r="D1003" t="str">
        <v>шт</v>
      </c>
      <c r="E1003">
        <v>4</v>
      </c>
      <c r="Q1003">
        <f>IFERROR(IF(SUM(F1003:N1003)&gt;E1003,"Превышение",E1003-SUM(F1003:N1003)),"-")</f>
        <v>4</v>
      </c>
    </row>
    <row r="1004" ht="30" customHeight="1">
      <c r="B1004">
        <v>865</v>
      </c>
      <c r="C1004" t="str">
        <v>Монтаж и подключение розеток и выключателей открытой установки</v>
      </c>
      <c r="D1004" t="str">
        <v>шт</v>
      </c>
      <c r="E1004">
        <v>4</v>
      </c>
      <c r="Q1004">
        <f>IFERROR(IF(SUM(F1004:N1004)&gt;E1004,"Превышение",E1004-SUM(F1004:N1004)),"-")</f>
        <v>4</v>
      </c>
    </row>
    <row r="1005" ht="30" customHeight="1">
      <c r="B1005">
        <v>866</v>
      </c>
      <c r="C1005" t="str">
        <v>Выключатель одноклавишный ATLASDESIGN схема 1 10АХ механизм белый</v>
      </c>
      <c r="D1005" t="str">
        <v>шт</v>
      </c>
      <c r="E1005">
        <v>49</v>
      </c>
      <c r="Q1005">
        <f>IFERROR(IF(SUM(F1005:N1005)&gt;E1005,"Превышение",E1005-SUM(F1005:N1005)),"-")</f>
        <v>49</v>
      </c>
    </row>
    <row r="1006" ht="30" customHeight="1">
      <c r="B1006">
        <v>867</v>
      </c>
      <c r="C1006" t="str">
        <v>Выключатель двухклавишный ATLASDESIGN схема 5 10АХ механизм белый</v>
      </c>
      <c r="D1006" t="str">
        <v>шт</v>
      </c>
      <c r="E1006">
        <v>68</v>
      </c>
      <c r="Q1006">
        <f>IFERROR(IF(SUM(F1006:N1006)&gt;E1006,"Превышение",E1006-SUM(F1006:N1006)),"-")</f>
        <v>68</v>
      </c>
    </row>
    <row r="1007" ht="30" customHeight="1">
      <c r="B1007">
        <v>868</v>
      </c>
      <c r="C1007" t="str">
        <v>Выключатель трехклавишный ATLASDESIGN схема 1+1+1 10АХ механизм белый</v>
      </c>
      <c r="D1007" t="str">
        <v>шт</v>
      </c>
      <c r="E1007">
        <v>7</v>
      </c>
      <c r="Q1007">
        <f>IFERROR(IF(SUM(F1007:N1007)&gt;E1007,"Превышение",E1007-SUM(F1007:N1007)),"-")</f>
        <v>7</v>
      </c>
    </row>
    <row r="1008">
      <c r="B1008">
        <v>869</v>
      </c>
      <c r="C1008" t="str">
        <v>Рамка однопостовая ATLASDESIGN белый</v>
      </c>
      <c r="D1008" t="str">
        <v>шт</v>
      </c>
      <c r="E1008">
        <v>124</v>
      </c>
      <c r="Q1008">
        <f>IFERROR(IF(SUM(F1008:N1008)&gt;E1008,"Превышение",E1008-SUM(F1008:N1008)),"-")</f>
        <v>124</v>
      </c>
    </row>
    <row r="1009" ht="30" customHeight="1">
      <c r="B1009">
        <v>870</v>
      </c>
      <c r="C1009" t="str">
        <v>Монтаж и подключение выключателей скрытой установки</v>
      </c>
      <c r="D1009" t="str">
        <v>шт</v>
      </c>
      <c r="E1009">
        <v>124</v>
      </c>
      <c r="Q1009">
        <f>IFERROR(IF(SUM(F1009:N1009)&gt;E1009,"Превышение",E1009-SUM(F1009:N1009)),"-")</f>
        <v>124</v>
      </c>
    </row>
    <row r="1010">
      <c r="B1010">
        <v>871</v>
      </c>
      <c r="C1010" t="str">
        <v>КРЗ-0,4</v>
      </c>
      <c r="D1010" t="str">
        <v>шт</v>
      </c>
      <c r="E1010">
        <v>20</v>
      </c>
      <c r="Q1010">
        <f>IFERROR(IF(SUM(F1010:N1010)&gt;E1010,"Превышение",E1010-SUM(F1010:N1010)),"-")</f>
        <v>20</v>
      </c>
    </row>
    <row r="1011">
      <c r="B1011">
        <v>872</v>
      </c>
      <c r="C1011" t="str">
        <v>Монтаж и подключение коробки заземления КРЗ</v>
      </c>
      <c r="D1011" t="str">
        <v>шт</v>
      </c>
      <c r="E1011">
        <v>20</v>
      </c>
      <c r="Q1011">
        <f>IFERROR(IF(SUM(F1011:N1011)&gt;E1011,"Превышение",E1011-SUM(F1011:N1011)),"-")</f>
        <v>20</v>
      </c>
    </row>
    <row r="1012" ht="45" customHeight="1">
      <c r="B1012">
        <v>873</v>
      </c>
      <c r="C1012" t="str">
        <v>Звонок Зуммер-1-04 (2ТК) двухтональный без кнопки пластик АБС проводной 220В (Зуммер-1-04 (2ТК))</v>
      </c>
      <c r="D1012" t="str">
        <v>шт</v>
      </c>
      <c r="E1012">
        <v>20</v>
      </c>
      <c r="Q1012">
        <f>IFERROR(IF(SUM(F1012:N1012)&gt;E1012,"Превышение",E1012-SUM(F1012:N1012)),"-")</f>
        <v>20</v>
      </c>
    </row>
    <row r="1013">
      <c r="B1013">
        <v>874</v>
      </c>
      <c r="C1013" t="str">
        <v>Беларусь Кнопка для звонков</v>
      </c>
      <c r="D1013" t="str">
        <v>шт</v>
      </c>
      <c r="E1013">
        <v>20</v>
      </c>
      <c r="Q1013">
        <f>IFERROR(IF(SUM(F1013:N1013)&gt;E1013,"Превышение",E1013-SUM(F1013:N1013)),"-")</f>
        <v>20</v>
      </c>
    </row>
    <row r="1014">
      <c r="B1014">
        <v>875</v>
      </c>
      <c r="C1014" t="str">
        <v>Монтаж и подключение звонка</v>
      </c>
      <c r="D1014" t="str">
        <v>шт</v>
      </c>
      <c r="E1014">
        <v>20</v>
      </c>
      <c r="Q1014">
        <f>IFERROR(IF(SUM(F1014:N1014)&gt;E1014,"Превышение",E1014-SUM(F1014:N1014)),"-")</f>
        <v>20</v>
      </c>
    </row>
    <row r="1015">
      <c r="B1015">
        <v>876</v>
      </c>
      <c r="C1015" t="str">
        <v>Монтаж и подключение кнопки звонка</v>
      </c>
      <c r="D1015" t="str">
        <v>шт</v>
      </c>
      <c r="E1015">
        <v>20</v>
      </c>
      <c r="Q1015">
        <f>IFERROR(IF(SUM(F1015:N1015)&gt;E1015,"Превышение",E1015-SUM(F1015:N1015)),"-")</f>
        <v>20</v>
      </c>
    </row>
    <row r="1016">
      <c r="B1016">
        <v>0</v>
      </c>
      <c r="C1016" t="str">
        <v>5.Электромонтажные изделия</v>
      </c>
      <c r="D1016">
        <v>0</v>
      </c>
      <c r="E1016">
        <v>0</v>
      </c>
      <c r="Q1016">
        <f>IFERROR(IF(SUM(F1016:N1016)&gt;E1016,"Превышение",E1016-SUM(F1016:N1016)),"-")</f>
        <v>0</v>
      </c>
    </row>
    <row r="1017">
      <c r="B1017">
        <v>877</v>
      </c>
      <c r="C1017" t="str">
        <v>Скрутка СИЗ-1 2.5-4.5мм желтая</v>
      </c>
      <c r="D1017" t="str">
        <v>шт</v>
      </c>
      <c r="E1017">
        <v>300</v>
      </c>
      <c r="H1017">
        <v>300</v>
      </c>
      <c r="Q1017">
        <f>IFERROR(IF(SUM(F1017:N1017)&gt;E1017,"Превышение",E1017-SUM(F1017:N1017)),"-")</f>
        <v>0</v>
      </c>
    </row>
    <row r="1018">
      <c r="B1018">
        <v>878</v>
      </c>
      <c r="C1018" t="str">
        <v>Скрутка СИЗ-1 4-11мм красная</v>
      </c>
      <c r="D1018" t="str">
        <v>шт</v>
      </c>
      <c r="E1018">
        <v>1300</v>
      </c>
      <c r="H1018">
        <v>1300</v>
      </c>
      <c r="Q1018">
        <f>IFERROR(IF(SUM(F1018:N1018)&gt;E1018,"Превышение",E1018-SUM(F1018:N1018)),"-")</f>
        <v>0</v>
      </c>
    </row>
    <row r="1019">
      <c r="B1019">
        <v>879</v>
      </c>
      <c r="C1019" t="str">
        <v>Бирка кабельная У-134 квадрат 55х55 мм</v>
      </c>
      <c r="D1019" t="str">
        <v>шт</v>
      </c>
      <c r="E1019">
        <v>20</v>
      </c>
      <c r="Q1019">
        <f>IFERROR(IF(SUM(F1019:N1019)&gt;E1019,"Превышение",E1019-SUM(F1019:N1019)),"-")</f>
        <v>20</v>
      </c>
    </row>
    <row r="1020">
      <c r="B1020">
        <v>880</v>
      </c>
      <c r="C1020" t="str">
        <v>Коробка установочная 68мм (С3М2)</v>
      </c>
      <c r="D1020" t="str">
        <v>шт</v>
      </c>
      <c r="E1020">
        <v>100</v>
      </c>
      <c r="Q1020">
        <f>IFERROR(IF(SUM(F1020:N1020)&gt;E1020,"Превышение",E1020-SUM(F1020:N1020)),"-")</f>
        <v>100</v>
      </c>
    </row>
    <row r="1021" ht="30" customHeight="1">
      <c r="B1021">
        <v>881</v>
      </c>
      <c r="C1021" t="str">
        <v>Высверливание отверстия в кирпиче и вмазывание установочной коробки</v>
      </c>
      <c r="D1021" t="str">
        <v>шт</v>
      </c>
      <c r="E1021">
        <v>100</v>
      </c>
      <c r="Q1021">
        <f>IFERROR(IF(SUM(F1021:N1021)&gt;E1021,"Превышение",E1021-SUM(F1021:N1021)),"-")</f>
        <v>100</v>
      </c>
    </row>
    <row r="1022">
      <c r="B1022">
        <v>882</v>
      </c>
      <c r="C1022" t="str">
        <v>Крышка КОН-1М-04</v>
      </c>
      <c r="D1022" t="str">
        <v>шт</v>
      </c>
      <c r="E1022">
        <v>273</v>
      </c>
      <c r="H1022">
        <v>273</v>
      </c>
      <c r="Q1022">
        <f>IFERROR(IF(SUM(F1022:N1022)&gt;E1022,"Превышение",E1022-SUM(F1022:N1022)),"-")</f>
        <v>0</v>
      </c>
    </row>
    <row r="1023">
      <c r="B1023">
        <v>883</v>
      </c>
      <c r="C1023" t="str">
        <v>Монтаж крышки КОН-1М-04</v>
      </c>
      <c r="D1023" t="str">
        <v>шт</v>
      </c>
      <c r="E1023">
        <v>273</v>
      </c>
      <c r="H1023">
        <v>273</v>
      </c>
      <c r="Q1023">
        <f>IFERROR(IF(SUM(F1023:N1023)&gt;E1023,"Превышение",E1023-SUM(F1023:N1023)),"-")</f>
        <v>0</v>
      </c>
    </row>
    <row r="1024">
      <c r="B1024">
        <v>884</v>
      </c>
      <c r="C1024" t="str">
        <v>Подрозетник Ф65мм</v>
      </c>
      <c r="D1024" t="str">
        <v>шт</v>
      </c>
      <c r="E1024">
        <v>20</v>
      </c>
      <c r="Q1024">
        <f>IFERROR(IF(SUM(F1024:N1024)&gt;E1024,"Превышение",E1024-SUM(F1024:N1024)),"-")</f>
        <v>20</v>
      </c>
    </row>
    <row r="1025">
      <c r="B1025">
        <v>885</v>
      </c>
      <c r="C1025" t="str">
        <v>Подрозетник Ф100мм</v>
      </c>
      <c r="D1025" t="str">
        <v>шт</v>
      </c>
      <c r="E1025">
        <v>20</v>
      </c>
      <c r="Q1025">
        <f>IFERROR(IF(SUM(F1025:N1025)&gt;E1025,"Превышение",E1025-SUM(F1025:N1025)),"-")</f>
        <v>20</v>
      </c>
    </row>
    <row r="1026">
      <c r="B1026">
        <v>886</v>
      </c>
      <c r="C1026" t="str">
        <v>Монтаж подрозетника</v>
      </c>
      <c r="D1026" t="str">
        <v>шт</v>
      </c>
      <c r="E1026">
        <v>40</v>
      </c>
      <c r="Q1026">
        <f>IFERROR(IF(SUM(F1026:N1026)&gt;E1026,"Превышение",E1026-SUM(F1026:N1026)),"-")</f>
        <v>40</v>
      </c>
    </row>
    <row r="1027">
      <c r="B1027">
        <v>0</v>
      </c>
      <c r="C1027" t="str">
        <v>6. Материалы</v>
      </c>
      <c r="D1027">
        <v>0</v>
      </c>
      <c r="E1027">
        <v>0</v>
      </c>
      <c r="Q1027">
        <f>IFERROR(IF(SUM(F1027:N1027)&gt;E1027,"Превышение",E1027-SUM(F1027:N1027)),"-")</f>
        <v>0</v>
      </c>
    </row>
    <row r="1028" ht="30" customHeight="1">
      <c r="B1028">
        <v>887</v>
      </c>
      <c r="C1028" t="str">
        <v>Пена монтажная Roof Complect огнеупорная (890гр)</v>
      </c>
      <c r="D1028" t="str">
        <v>шт</v>
      </c>
      <c r="E1028">
        <v>8</v>
      </c>
      <c r="Q1028">
        <f>IFERROR(IF(SUM(F1028:N1028)&gt;E1028,"Превышение",E1028-SUM(F1028:N1028)),"-")</f>
        <v>8</v>
      </c>
    </row>
    <row r="1029">
      <c r="B1029">
        <v>888</v>
      </c>
      <c r="C1029" t="str">
        <v>Герметик огнезащитный ведро 10кг</v>
      </c>
      <c r="D1029" t="str">
        <v>шт</v>
      </c>
      <c r="E1029">
        <v>1</v>
      </c>
      <c r="Q1029">
        <f>IFERROR(IF(SUM(F1029:N1029)&gt;E1029,"Превышение",E1029-SUM(F1029:N1029)),"-")</f>
        <v>1</v>
      </c>
    </row>
    <row r="1030">
      <c r="B1030">
        <v>0</v>
      </c>
      <c r="C1030" t="str">
        <v>Ось 13-16/А-В (4.БС21М секция №10)</v>
      </c>
      <c r="D1030">
        <v>0</v>
      </c>
      <c r="E1030">
        <v>0</v>
      </c>
      <c r="Q1030">
        <f>IFERROR(IF(SUM(F1030:N1030)&gt;E1030,"Превышение",E1030-SUM(F1030:N1030)),"-")</f>
        <v>0</v>
      </c>
    </row>
    <row r="1031">
      <c r="B1031">
        <v>0</v>
      </c>
      <c r="C1031" t="str">
        <v>1.Низковольтное оборудование</v>
      </c>
      <c r="D1031">
        <v>0</v>
      </c>
      <c r="E1031">
        <v>0</v>
      </c>
      <c r="Q1031">
        <f>IFERROR(IF(SUM(F1031:N1031)&gt;E1031,"Превышение",E1031-SUM(F1031:N1031)),"-")</f>
        <v>0</v>
      </c>
    </row>
    <row r="1032">
      <c r="B1032">
        <v>889</v>
      </c>
      <c r="C1032" t="str">
        <v>ЩК в комплекте</v>
      </c>
      <c r="D1032" t="str">
        <v>шт</v>
      </c>
      <c r="E1032">
        <v>15</v>
      </c>
      <c r="Q1032">
        <f>IFERROR(IF(SUM(F1032:N1032)&gt;E1032,"Превышение",E1032-SUM(F1032:N1032)),"-")</f>
        <v>15</v>
      </c>
    </row>
    <row r="1033" ht="30" customHeight="1">
      <c r="B1033">
        <v>890</v>
      </c>
      <c r="C1033" t="str">
        <v>Счетчик электронный, 230В, 5(80)А, 1/2 кл.точности СЕ207 R7 849.2.ОА.QUVLF SPds</v>
      </c>
      <c r="D1033" t="str">
        <v>шт</v>
      </c>
      <c r="E1033">
        <v>15</v>
      </c>
      <c r="Q1033">
        <f>IFERROR(IF(SUM(F1033:N1033)&gt;E1033,"Превышение",E1033-SUM(F1033:N1033)),"-")</f>
        <v>15</v>
      </c>
    </row>
    <row r="1034">
      <c r="B1034">
        <v>891</v>
      </c>
      <c r="C1034" t="str">
        <v>Монтаж и подключение ЩК</v>
      </c>
      <c r="D1034" t="str">
        <v>шт</v>
      </c>
      <c r="E1034">
        <v>15</v>
      </c>
      <c r="Q1034">
        <f>IFERROR(IF(SUM(F1034:N1034)&gt;E1034,"Превышение",E1034-SUM(F1034:N1034)),"-")</f>
        <v>15</v>
      </c>
    </row>
    <row r="1035">
      <c r="B1035">
        <v>892</v>
      </c>
      <c r="C1035" t="str">
        <v>Кабель-канал 60х40 ЭЛЕКОР белый (18м) IEK</v>
      </c>
      <c r="D1035" t="str">
        <v>м</v>
      </c>
      <c r="E1035">
        <v>15</v>
      </c>
      <c r="Q1035">
        <f>IFERROR(IF(SUM(F1035:N1035)&gt;E1035,"Превышение",E1035-SUM(F1035:N1035)),"-")</f>
        <v>15</v>
      </c>
    </row>
    <row r="1036">
      <c r="B1036">
        <v>893</v>
      </c>
      <c r="C1036" t="str">
        <v>Монтаж кабель-канала</v>
      </c>
      <c r="D1036" t="str">
        <v>м</v>
      </c>
      <c r="E1036">
        <v>15</v>
      </c>
      <c r="Q1036">
        <f>IFERROR(IF(SUM(F1036:N1036)&gt;E1036,"Превышение",E1036-SUM(F1036:N1036)),"-")</f>
        <v>15</v>
      </c>
    </row>
    <row r="1037">
      <c r="B1037">
        <v>894</v>
      </c>
      <c r="C1037" t="str">
        <v>Корпус щита этажного ЩЭ</v>
      </c>
      <c r="D1037" t="str">
        <v>шт</v>
      </c>
      <c r="E1037">
        <v>4</v>
      </c>
      <c r="H1037">
        <v>4</v>
      </c>
      <c r="Q1037">
        <f>IFERROR(IF(SUM(F1037:N1037)&gt;E1037,"Превышение",E1037-SUM(F1037:N1037)),"-")</f>
        <v>0</v>
      </c>
    </row>
    <row r="1038">
      <c r="B1038">
        <v>895</v>
      </c>
      <c r="C1038" t="str">
        <v>Монтаж Корпуса щита этажного</v>
      </c>
      <c r="D1038" t="str">
        <v>шт</v>
      </c>
      <c r="E1038">
        <v>4</v>
      </c>
      <c r="H1038">
        <v>4</v>
      </c>
      <c r="Q1038">
        <f>IFERROR(IF(SUM(F1038:N1038)&gt;E1038,"Превышение",E1038-SUM(F1038:N1038)),"-")</f>
        <v>0</v>
      </c>
    </row>
    <row r="1039">
      <c r="B1039">
        <v>896</v>
      </c>
      <c r="C1039" t="str">
        <v>Панель из листовой стали 330х980</v>
      </c>
      <c r="D1039" t="str">
        <v>шт</v>
      </c>
      <c r="E1039">
        <v>4</v>
      </c>
      <c r="H1039">
        <v>4</v>
      </c>
      <c r="Q1039">
        <f>IFERROR(IF(SUM(F1039:N1039)&gt;E1039,"Превышение",E1039-SUM(F1039:N1039)),"-")</f>
        <v>0</v>
      </c>
    </row>
    <row r="1040">
      <c r="B1040">
        <v>897</v>
      </c>
      <c r="C1040" t="str">
        <v>Монтаж панели</v>
      </c>
      <c r="D1040" t="str">
        <v>шт</v>
      </c>
      <c r="E1040">
        <v>4</v>
      </c>
      <c r="H1040">
        <v>4</v>
      </c>
      <c r="Q1040">
        <f>IFERROR(IF(SUM(F1040:N1040)&gt;E1040,"Превышение",E1040-SUM(F1040:N1040)),"-")</f>
        <v>0</v>
      </c>
    </row>
    <row r="1041">
      <c r="B1041">
        <v>0</v>
      </c>
      <c r="C1041" t="str">
        <v>Щит этажный на 3 квартиры состоит (на 1 ЩЭ):</v>
      </c>
      <c r="D1041">
        <v>0</v>
      </c>
      <c r="E1041">
        <v>0</v>
      </c>
      <c r="Q1041">
        <f>IFERROR(IF(SUM(F1041:N1041)&gt;E1041,"Превышение",E1041-SUM(F1041:N1041)),"-")</f>
        <v>0</v>
      </c>
    </row>
    <row r="1042" ht="30" customHeight="1">
      <c r="B1042">
        <v>898</v>
      </c>
      <c r="C1042" t="str">
        <v>Выключатель автоматический двухполюсный 50А С ВА47-29 4.5кА (MVA20-2-050-C)</v>
      </c>
      <c r="D1042" t="str">
        <v>шт</v>
      </c>
      <c r="E1042">
        <v>3</v>
      </c>
      <c r="Q1042">
        <f>IFERROR(IF(SUM(F1042:N1042)&gt;E1042,"Превышение",E1042-SUM(F1042:N1042)),"-")</f>
        <v>3</v>
      </c>
    </row>
    <row r="1043" ht="30" customHeight="1">
      <c r="B1043">
        <v>899</v>
      </c>
      <c r="C1043" t="str">
        <v>Сжим ответвительный У-859 м50-70/о4-35 (У-859МУ3)</v>
      </c>
      <c r="D1043" t="str">
        <v>шт</v>
      </c>
      <c r="E1043">
        <v>5</v>
      </c>
      <c r="Q1043">
        <f>IFERROR(IF(SUM(F1043:N1043)&gt;E1043,"Превышение",E1043-SUM(F1043:N1043)),"-")</f>
        <v>5</v>
      </c>
    </row>
    <row r="1044">
      <c r="B1044">
        <v>900</v>
      </c>
      <c r="C1044" t="str">
        <v>Расключение щита этажного ЩЭ</v>
      </c>
      <c r="D1044" t="str">
        <v>шт</v>
      </c>
      <c r="E1044">
        <v>1</v>
      </c>
      <c r="Q1044">
        <f>IFERROR(IF(SUM(F1044:N1044)&gt;E1044,"Превышение",E1044-SUM(F1044:N1044)),"-")</f>
        <v>1</v>
      </c>
    </row>
    <row r="1045">
      <c r="B1045">
        <v>0</v>
      </c>
      <c r="C1045" t="str">
        <v>Щит этажный на 4 квартиры состоит (на 3 ЩЭ):</v>
      </c>
      <c r="D1045">
        <v>0</v>
      </c>
      <c r="E1045">
        <v>0</v>
      </c>
      <c r="Q1045">
        <f>IFERROR(IF(SUM(F1045:N1045)&gt;E1045,"Превышение",E1045-SUM(F1045:N1045)),"-")</f>
        <v>0</v>
      </c>
    </row>
    <row r="1046" ht="30" customHeight="1">
      <c r="B1046">
        <v>901</v>
      </c>
      <c r="C1046" t="str">
        <v>Выключатель автоматический двухполюсный 50А С ВА47-29 4.5кА (MVA20-2-050-C)</v>
      </c>
      <c r="D1046" t="str">
        <v>шт</v>
      </c>
      <c r="E1046">
        <v>12</v>
      </c>
      <c r="Q1046">
        <f>IFERROR(IF(SUM(F1046:N1046)&gt;E1046,"Превышение",E1046-SUM(F1046:N1046)),"-")</f>
        <v>12</v>
      </c>
    </row>
    <row r="1047" ht="30" customHeight="1">
      <c r="B1047">
        <v>902</v>
      </c>
      <c r="C1047" t="str">
        <v>Сжим ответвительный У-859 м50-70/о4-35 (У-859МУ3)</v>
      </c>
      <c r="D1047" t="str">
        <v>шт</v>
      </c>
      <c r="E1047">
        <v>15</v>
      </c>
      <c r="Q1047">
        <f>IFERROR(IF(SUM(F1047:N1047)&gt;E1047,"Превышение",E1047-SUM(F1047:N1047)),"-")</f>
        <v>15</v>
      </c>
    </row>
    <row r="1048" ht="30" customHeight="1">
      <c r="B1048">
        <v>903</v>
      </c>
      <c r="C1048" t="str">
        <v>Розетка на DIN-рейку с заземлением контактов РАр 10-3-ОП</v>
      </c>
      <c r="D1048" t="str">
        <v>шт</v>
      </c>
      <c r="E1048">
        <v>4</v>
      </c>
      <c r="Q1048">
        <f>IFERROR(IF(SUM(F1048:N1048)&gt;E1048,"Превышение",E1048-SUM(F1048:N1048)),"-")</f>
        <v>4</v>
      </c>
    </row>
    <row r="1049">
      <c r="B1049">
        <v>904</v>
      </c>
      <c r="C1049" t="str">
        <v>Расключение щита этажного ЩЭ</v>
      </c>
      <c r="D1049" t="str">
        <v>шт</v>
      </c>
      <c r="E1049">
        <v>3</v>
      </c>
      <c r="Q1049">
        <f>IFERROR(IF(SUM(F1049:N1049)&gt;E1049,"Превышение",E1049-SUM(F1049:N1049)),"-")</f>
        <v>3</v>
      </c>
    </row>
    <row r="1050">
      <c r="B1050">
        <v>0</v>
      </c>
      <c r="C1050" t="str">
        <v>2.Светотехническая продукция</v>
      </c>
      <c r="D1050">
        <v>0</v>
      </c>
      <c r="E1050">
        <v>0</v>
      </c>
      <c r="Q1050">
        <f>IFERROR(IF(SUM(F1050:N1050)&gt;E1050,"Превышение",E1050-SUM(F1050:N1050)),"-")</f>
        <v>0</v>
      </c>
    </row>
    <row r="1051">
      <c r="B1051">
        <v>905</v>
      </c>
      <c r="C1051" t="str">
        <v>Патрон подвесной Е27 пластик белый</v>
      </c>
      <c r="D1051" t="str">
        <v>шт</v>
      </c>
      <c r="E1051">
        <v>88</v>
      </c>
      <c r="Q1051">
        <f>IFERROR(IF(SUM(F1051:N1051)&gt;E1051,"Превышение",E1051-SUM(F1051:N1051)),"-")</f>
        <v>88</v>
      </c>
    </row>
    <row r="1052">
      <c r="B1052">
        <v>906</v>
      </c>
      <c r="C1052" t="str">
        <v>Подключение подвесного патрона</v>
      </c>
      <c r="D1052" t="str">
        <v>шт</v>
      </c>
      <c r="E1052">
        <v>88</v>
      </c>
      <c r="Q1052">
        <f>IFERROR(IF(SUM(F1052:N1052)&gt;E1052,"Превышение",E1052-SUM(F1052:N1052)),"-")</f>
        <v>88</v>
      </c>
    </row>
    <row r="1053">
      <c r="B1053">
        <v>907</v>
      </c>
      <c r="C1053" t="str">
        <v>Лампа светодиодная LED 11вт E27 белый ECO</v>
      </c>
      <c r="D1053" t="str">
        <v>шт</v>
      </c>
      <c r="E1053">
        <v>88</v>
      </c>
      <c r="Q1053">
        <f>IFERROR(IF(SUM(F1053:N1053)&gt;E1053,"Превышение",E1053-SUM(F1053:N1053)),"-")</f>
        <v>88</v>
      </c>
    </row>
    <row r="1054" ht="45" customHeight="1">
      <c r="B1054">
        <v>908</v>
      </c>
      <c r="C1054" t="str">
        <v>358882 STREET NT22 396 черный Светильник ландшафтный светодиодный IP54 LED 4000К 18W 220V OPAL пластиковый корпус</v>
      </c>
      <c r="D1054" t="str">
        <v>шт</v>
      </c>
      <c r="E1054">
        <v>13</v>
      </c>
      <c r="Q1054">
        <f>IFERROR(IF(SUM(F1054:N1054)&gt;E1054,"Превышение",E1054-SUM(F1054:N1054)),"-")</f>
        <v>13</v>
      </c>
    </row>
    <row r="1055">
      <c r="B1055">
        <v>909</v>
      </c>
      <c r="C1055" t="str">
        <v>Монтаж и подключение накладного светильника</v>
      </c>
      <c r="D1055" t="str">
        <v>шт</v>
      </c>
      <c r="E1055">
        <v>13</v>
      </c>
      <c r="Q1055">
        <f>IFERROR(IF(SUM(F1055:N1055)&gt;E1055,"Превышение",E1055-SUM(F1055:N1055)),"-")</f>
        <v>13</v>
      </c>
    </row>
    <row r="1056">
      <c r="B1056">
        <v>910</v>
      </c>
      <c r="C1056" t="str">
        <v>БРА Kink light мелисса 08438-2, 19(21)</v>
      </c>
      <c r="D1056" t="str">
        <v>шт</v>
      </c>
      <c r="E1056">
        <v>4</v>
      </c>
      <c r="Q1056">
        <f>IFERROR(IF(SUM(F1056:N1056)&gt;E1056,"Превышение",E1056-SUM(F1056:N1056)),"-")</f>
        <v>4</v>
      </c>
    </row>
    <row r="1057">
      <c r="B1057">
        <v>911</v>
      </c>
      <c r="C1057" t="str">
        <v>Бра настенная</v>
      </c>
      <c r="D1057" t="str">
        <v>шт</v>
      </c>
      <c r="E1057">
        <v>4</v>
      </c>
      <c r="Q1057">
        <f>IFERROR(IF(SUM(F1057:N1057)&gt;E1057,"Превышение",E1057-SUM(F1057:N1057)),"-")</f>
        <v>4</v>
      </c>
    </row>
    <row r="1058" ht="30" customHeight="1">
      <c r="B1058">
        <v>912</v>
      </c>
      <c r="C1058" t="str">
        <v>Светильник светодиодный SPO-950-3-40K-018 18Вт 4000К 1890Лм IP40 595х180х40 матовый</v>
      </c>
      <c r="D1058" t="str">
        <v>шт</v>
      </c>
      <c r="E1058">
        <v>37</v>
      </c>
      <c r="Q1058">
        <f>IFERROR(IF(SUM(F1058:N1058)&gt;E1058,"Превышение",E1058-SUM(F1058:N1058)),"-")</f>
        <v>37</v>
      </c>
    </row>
    <row r="1059">
      <c r="B1059">
        <v>913</v>
      </c>
      <c r="C1059" t="str">
        <v>Монтаж и подключение светильника в армстронг</v>
      </c>
      <c r="D1059" t="str">
        <v>шт</v>
      </c>
      <c r="E1059">
        <v>37</v>
      </c>
      <c r="Q1059">
        <f>IFERROR(IF(SUM(F1059:N1059)&gt;E1059,"Превышение",E1059-SUM(F1059:N1059)),"-")</f>
        <v>37</v>
      </c>
    </row>
    <row r="1060" ht="30" customHeight="1">
      <c r="B1060">
        <v>914</v>
      </c>
      <c r="C1060" t="str">
        <v>Датчик движения ИК встраиваемый 1200w 360 гр. 6м IP20 белый (SEN86 бел.)</v>
      </c>
      <c r="D1060" t="str">
        <v>шт</v>
      </c>
      <c r="E1060">
        <v>15</v>
      </c>
      <c r="Q1060">
        <f>IFERROR(IF(SUM(F1060:N1060)&gt;E1060,"Превышение",E1060-SUM(F1060:N1060)),"-")</f>
        <v>15</v>
      </c>
    </row>
    <row r="1061">
      <c r="B1061">
        <v>915</v>
      </c>
      <c r="C1061" t="str">
        <v xml:space="preserve">Монтаж и подключение датчика движения </v>
      </c>
      <c r="D1061" t="str">
        <v>шт</v>
      </c>
      <c r="E1061">
        <v>15</v>
      </c>
      <c r="Q1061">
        <f>IFERROR(IF(SUM(F1061:N1061)&gt;E1061,"Превышение",E1061-SUM(F1061:N1061)),"-")</f>
        <v>15</v>
      </c>
    </row>
    <row r="1062" ht="30" customHeight="1">
      <c r="B1062">
        <v>916</v>
      </c>
      <c r="C1062" t="str">
        <v>Коробка распределительная 85х85х40мм для наружного монтажа IP55</v>
      </c>
      <c r="D1062" t="str">
        <v>шт</v>
      </c>
      <c r="E1062">
        <v>31</v>
      </c>
      <c r="Q1062">
        <f>IFERROR(IF(SUM(F1062:N1062)&gt;E1062,"Превышение",E1062-SUM(F1062:N1062)),"-")</f>
        <v>31</v>
      </c>
    </row>
    <row r="1063" ht="30" customHeight="1">
      <c r="B1063">
        <v>917</v>
      </c>
      <c r="C1063" t="str">
        <v>Монтаж и подключение распределительных коробок</v>
      </c>
      <c r="D1063" t="str">
        <v>шт</v>
      </c>
      <c r="E1063">
        <v>31</v>
      </c>
      <c r="Q1063">
        <f>IFERROR(IF(SUM(F1063:N1063)&gt;E1063,"Превышение",E1063-SUM(F1063:N1063)),"-")</f>
        <v>31</v>
      </c>
    </row>
    <row r="1064">
      <c r="B1064">
        <v>0</v>
      </c>
      <c r="C1064" t="str">
        <v>Декоративная подсветка картины</v>
      </c>
      <c r="D1064">
        <v>0</v>
      </c>
      <c r="E1064">
        <v>0</v>
      </c>
      <c r="Q1064">
        <f>IFERROR(IF(SUM(F1064:N1064)&gt;E1064,"Превышение",E1064-SUM(F1064:N1064)),"-")</f>
        <v>0</v>
      </c>
    </row>
    <row r="1065" ht="30" customHeight="1">
      <c r="B1065">
        <v>918</v>
      </c>
      <c r="C1065" t="str">
        <v>Профиль SL-SLIM-H13M-F25-3000 ANOD ( Алюминий)</v>
      </c>
      <c r="D1065" t="str">
        <v>м</v>
      </c>
      <c r="E1065">
        <v>6</v>
      </c>
      <c r="Q1065">
        <f>IFERROR(IF(SUM(F1065:N1065)&gt;E1065,"Превышение",E1065-SUM(F1065:N1065)),"-")</f>
        <v>6</v>
      </c>
    </row>
    <row r="1066">
      <c r="B1066">
        <v>919</v>
      </c>
      <c r="C1066" t="str">
        <v>Монтаж профиля</v>
      </c>
      <c r="D1066" t="str">
        <v>м</v>
      </c>
      <c r="E1066">
        <v>6</v>
      </c>
      <c r="Q1066">
        <f>IFERROR(IF(SUM(F1066:N1066)&gt;E1066,"Превышение",E1066-SUM(F1066:N1066)),"-")</f>
        <v>6</v>
      </c>
    </row>
    <row r="1067" ht="30" customHeight="1">
      <c r="B1067">
        <v>920</v>
      </c>
      <c r="C1067" t="str">
        <v>Лента светодиодная 9,6 Вт/м 12В IP20 4000K 120LED/м RT/RTW-A120-8-11mm SMD 2835 5 м</v>
      </c>
      <c r="D1067" t="str">
        <v>шт</v>
      </c>
      <c r="E1067">
        <v>2</v>
      </c>
      <c r="Q1067">
        <f>IFERROR(IF(SUM(F1067:N1067)&gt;E1067,"Превышение",E1067-SUM(F1067:N1067)),"-")</f>
        <v>2</v>
      </c>
    </row>
    <row r="1068">
      <c r="B1068">
        <v>921</v>
      </c>
      <c r="C1068" t="str">
        <v>Монтаж и подключение ленты</v>
      </c>
      <c r="D1068" t="str">
        <v>м</v>
      </c>
      <c r="E1068">
        <v>6</v>
      </c>
      <c r="Q1068">
        <f>IFERROR(IF(SUM(F1068:N1068)&gt;E1068,"Превышение",E1068-SUM(F1068:N1068)),"-")</f>
        <v>6</v>
      </c>
    </row>
    <row r="1069" ht="30" customHeight="1">
      <c r="B1069">
        <v>922</v>
      </c>
      <c r="C1069" t="str">
        <v>Блок питания ARS-150-12 (12V, 12.5A, 150W) (ARL, IP20 Сетка, 2 года)</v>
      </c>
      <c r="D1069" t="str">
        <v>шт</v>
      </c>
      <c r="E1069">
        <v>1</v>
      </c>
      <c r="Q1069">
        <f>IFERROR(IF(SUM(F1069:N1069)&gt;E1069,"Превышение",E1069-SUM(F1069:N1069)),"-")</f>
        <v>1</v>
      </c>
    </row>
    <row r="1070">
      <c r="B1070">
        <v>923</v>
      </c>
      <c r="C1070" t="str">
        <v>Монтаж и подключение блоков питания</v>
      </c>
      <c r="D1070" t="str">
        <v>шт</v>
      </c>
      <c r="E1070">
        <v>1</v>
      </c>
      <c r="Q1070">
        <f>IFERROR(IF(SUM(F1070:N1070)&gt;E1070,"Превышение",E1070-SUM(F1070:N1070)),"-")</f>
        <v>1</v>
      </c>
    </row>
    <row r="1071">
      <c r="B1071">
        <v>0</v>
      </c>
      <c r="C1071" t="str">
        <v>Декоративная подсветка зеркала</v>
      </c>
      <c r="D1071">
        <v>0</v>
      </c>
      <c r="E1071">
        <v>0</v>
      </c>
      <c r="Q1071">
        <f>IFERROR(IF(SUM(F1071:N1071)&gt;E1071,"Превышение",E1071-SUM(F1071:N1071)),"-")</f>
        <v>0</v>
      </c>
    </row>
    <row r="1072" ht="30" customHeight="1">
      <c r="B1072">
        <v>924</v>
      </c>
      <c r="C1072" t="str">
        <v>Профиль SL-SLIM-H13M-F25-3000 ANOD ( Алюминий)</v>
      </c>
      <c r="D1072" t="str">
        <v>м</v>
      </c>
      <c r="E1072">
        <v>6</v>
      </c>
      <c r="Q1072">
        <f>IFERROR(IF(SUM(F1072:N1072)&gt;E1072,"Превышение",E1072-SUM(F1072:N1072)),"-")</f>
        <v>6</v>
      </c>
    </row>
    <row r="1073">
      <c r="B1073">
        <v>925</v>
      </c>
      <c r="C1073" t="str">
        <v>Монтаж профиля</v>
      </c>
      <c r="D1073" t="str">
        <v>м</v>
      </c>
      <c r="E1073">
        <v>6</v>
      </c>
      <c r="Q1073">
        <f>IFERROR(IF(SUM(F1073:N1073)&gt;E1073,"Превышение",E1073-SUM(F1073:N1073)),"-")</f>
        <v>6</v>
      </c>
    </row>
    <row r="1074" ht="30" customHeight="1">
      <c r="B1074">
        <v>926</v>
      </c>
      <c r="C1074" t="str">
        <v>Лента светодиодная 9,6 Вт/м 12В IP20 4000K 120LED/м RT/RTW-A120-8-11mm SMD 2835 5 м</v>
      </c>
      <c r="D1074" t="str">
        <v>шт</v>
      </c>
      <c r="E1074">
        <v>2</v>
      </c>
      <c r="Q1074">
        <f>IFERROR(IF(SUM(F1074:N1074)&gt;E1074,"Превышение",E1074-SUM(F1074:N1074)),"-")</f>
        <v>2</v>
      </c>
    </row>
    <row r="1075">
      <c r="B1075">
        <v>927</v>
      </c>
      <c r="C1075" t="str">
        <v>Монтаж и подключение ленты</v>
      </c>
      <c r="D1075" t="str">
        <v>м</v>
      </c>
      <c r="E1075">
        <v>6</v>
      </c>
      <c r="Q1075">
        <f>IFERROR(IF(SUM(F1075:N1075)&gt;E1075,"Превышение",E1075-SUM(F1075:N1075)),"-")</f>
        <v>6</v>
      </c>
    </row>
    <row r="1076" ht="30" customHeight="1">
      <c r="B1076">
        <v>928</v>
      </c>
      <c r="C1076" t="str">
        <v>Блок питания ARS-150-12 (12V, 12.5A, 150W) (ARL, IP20 Сетка, 2 года)</v>
      </c>
      <c r="D1076" t="str">
        <v>шт</v>
      </c>
      <c r="E1076">
        <v>1</v>
      </c>
      <c r="Q1076">
        <f>IFERROR(IF(SUM(F1076:N1076)&gt;E1076,"Превышение",E1076-SUM(F1076:N1076)),"-")</f>
        <v>1</v>
      </c>
    </row>
    <row r="1077">
      <c r="B1077">
        <v>929</v>
      </c>
      <c r="C1077" t="str">
        <v>Монтаж и подключение блоков питания</v>
      </c>
      <c r="D1077" t="str">
        <v>шт</v>
      </c>
      <c r="E1077">
        <v>1</v>
      </c>
      <c r="Q1077">
        <f>IFERROR(IF(SUM(F1077:N1077)&gt;E1077,"Превышение",E1077-SUM(F1077:N1077)),"-")</f>
        <v>1</v>
      </c>
    </row>
    <row r="1078">
      <c r="B1078">
        <v>0</v>
      </c>
      <c r="C1078" t="str">
        <v>3.Кабельные изделия</v>
      </c>
      <c r="D1078">
        <v>0</v>
      </c>
      <c r="E1078">
        <v>0</v>
      </c>
      <c r="Q1078">
        <f>IFERROR(IF(SUM(F1078:N1078)&gt;E1078,"Превышение",E1078-SUM(F1078:N1078)),"-")</f>
        <v>0</v>
      </c>
    </row>
    <row r="1079" ht="30" customHeight="1">
      <c r="B1079">
        <v>930</v>
      </c>
      <c r="C1079" t="str">
        <v>Кабель силовой ВВГ-Пнг(А) 3x1,5 ок(N, PE)-0.66 (100м)</v>
      </c>
      <c r="D1079" t="str">
        <v>м</v>
      </c>
      <c r="E1079">
        <v>588</v>
      </c>
      <c r="G1079">
        <v>588</v>
      </c>
      <c r="Q1079">
        <f>IFERROR(IF(SUM(F1079:N1079)&gt;E1079,"Превышение",E1079-SUM(F1079:N1079)),"-")</f>
        <v>0</v>
      </c>
    </row>
    <row r="1080" ht="30" customHeight="1">
      <c r="B1080">
        <v>931</v>
      </c>
      <c r="C1080" t="str">
        <v>Кабель силовой ВВГ-Пнг(А)-LS 3x2,5 ок(N, PE)-0.66 (100м)</v>
      </c>
      <c r="D1080" t="str">
        <v>м</v>
      </c>
      <c r="E1080">
        <v>1200</v>
      </c>
      <c r="G1080">
        <v>1200</v>
      </c>
      <c r="Q1080">
        <f>IFERROR(IF(SUM(F1080:N1080)&gt;E1080,"Превышение",E1080-SUM(F1080:N1080)),"-")</f>
        <v>0</v>
      </c>
    </row>
    <row r="1081" ht="30" customHeight="1">
      <c r="B1081">
        <v>932</v>
      </c>
      <c r="C1081" t="str">
        <v>Монтаж кабеля по кирпичной кладке и затягивание в трубы до 30мм2</v>
      </c>
      <c r="D1081" t="str">
        <v>м</v>
      </c>
      <c r="E1081">
        <v>1788</v>
      </c>
      <c r="G1081">
        <v>1788</v>
      </c>
      <c r="Q1081">
        <f>IFERROR(IF(SUM(F1081:N1081)&gt;E1081,"Превышение",E1081-SUM(F1081:N1081)),"-")</f>
        <v>0</v>
      </c>
    </row>
    <row r="1082">
      <c r="B1082">
        <v>933</v>
      </c>
      <c r="C1082" t="str">
        <v xml:space="preserve">Провод ПуВ нг(А)LS 1х6.0 </v>
      </c>
      <c r="D1082" t="str">
        <v>м</v>
      </c>
      <c r="E1082">
        <v>405</v>
      </c>
      <c r="G1082">
        <v>405</v>
      </c>
      <c r="Q1082">
        <f>IFERROR(IF(SUM(F1082:N1082)&gt;E1082,"Превышение",E1082-SUM(F1082:N1082)),"-")</f>
        <v>0</v>
      </c>
    </row>
    <row r="1083">
      <c r="B1083">
        <v>934</v>
      </c>
      <c r="C1083" t="str">
        <v>Кабель силовой ВВГнг(А)-LS 1х4 ок-0,66</v>
      </c>
      <c r="D1083" t="str">
        <v>м</v>
      </c>
      <c r="E1083">
        <v>151</v>
      </c>
      <c r="G1083">
        <v>151</v>
      </c>
      <c r="Q1083">
        <f>IFERROR(IF(SUM(F1083:N1083)&gt;E1083,"Превышение",E1083-SUM(F1083:N1083)),"-")</f>
        <v>0</v>
      </c>
    </row>
    <row r="1084">
      <c r="B1084">
        <v>935</v>
      </c>
      <c r="C1084" t="str">
        <v>Провод силовой ПуВнг(А)-LS 10</v>
      </c>
      <c r="D1084" t="str">
        <v>м</v>
      </c>
      <c r="E1084">
        <v>303</v>
      </c>
      <c r="G1084">
        <v>303</v>
      </c>
      <c r="Q1084">
        <f>IFERROR(IF(SUM(F1084:N1084)&gt;E1084,"Превышение",E1084-SUM(F1084:N1084)),"-")</f>
        <v>0</v>
      </c>
    </row>
    <row r="1085" ht="30" customHeight="1">
      <c r="B1085">
        <v>936</v>
      </c>
      <c r="C1085" t="str">
        <v>Монтаж кабеля по кирпичной кладке и затягивание в трубы до 30мм2</v>
      </c>
      <c r="D1085" t="str">
        <v>м</v>
      </c>
      <c r="E1085">
        <v>859</v>
      </c>
      <c r="G1085">
        <v>859</v>
      </c>
      <c r="Q1085">
        <f>IFERROR(IF(SUM(F1085:N1085)&gt;E1085,"Превышение",E1085-SUM(F1085:N1085)),"-")</f>
        <v>0</v>
      </c>
    </row>
    <row r="1086">
      <c r="B1086">
        <v>937</v>
      </c>
      <c r="C1086" t="str">
        <v>Кабель ВВГ -П нг(А)FRLS 3х1.5 0.66кВ (бухта)</v>
      </c>
      <c r="D1086" t="str">
        <v>м</v>
      </c>
      <c r="E1086">
        <v>96</v>
      </c>
      <c r="G1086">
        <v>96</v>
      </c>
      <c r="Q1086">
        <f>IFERROR(IF(SUM(F1086:N1086)&gt;E1086,"Превышение",E1086-SUM(F1086:N1086)),"-")</f>
        <v>0</v>
      </c>
    </row>
    <row r="1087" ht="30" customHeight="1">
      <c r="B1087">
        <v>938</v>
      </c>
      <c r="C1087" t="str">
        <v>Монтаж кабеля по кирпичной кладке и затягивание в трубы до 30мм2</v>
      </c>
      <c r="D1087" t="str">
        <v>м</v>
      </c>
      <c r="E1087">
        <v>96</v>
      </c>
      <c r="G1087">
        <v>96</v>
      </c>
      <c r="Q1087">
        <f>IFERROR(IF(SUM(F1087:N1087)&gt;E1087,"Превышение",E1087-SUM(F1087:N1087)),"-")</f>
        <v>0</v>
      </c>
    </row>
    <row r="1088">
      <c r="B1088">
        <v>0</v>
      </c>
      <c r="C1088" t="str">
        <v>4.Электрортехнические изделия</v>
      </c>
      <c r="D1088">
        <v>0</v>
      </c>
      <c r="E1088">
        <v>0</v>
      </c>
      <c r="Q1088">
        <f>IFERROR(IF(SUM(F1088:N1088)&gt;E1088,"Превышение",E1088-SUM(F1088:N1088)),"-")</f>
        <v>0</v>
      </c>
    </row>
    <row r="1089" ht="45" customHeight="1">
      <c r="B1089">
        <v>939</v>
      </c>
      <c r="C1089" t="str">
        <v>BRITE Розетка двойная с заземлением с защитными шторками и крышкой 16А в сборе IP44 РСбш12-3-44-БрБ белый</v>
      </c>
      <c r="D1089" t="str">
        <v>шт</v>
      </c>
      <c r="E1089">
        <v>15</v>
      </c>
      <c r="Q1089">
        <f>IFERROR(IF(SUM(F1089:N1089)&gt;E1089,"Превышение",E1089-SUM(F1089:N1089)),"-")</f>
        <v>15</v>
      </c>
    </row>
    <row r="1090" ht="30" customHeight="1">
      <c r="B1090">
        <v>940</v>
      </c>
      <c r="C1090" t="str">
        <v>Розетка ATLASDESIGN двойная с заземлением со шторками 16А в сборе белый</v>
      </c>
      <c r="D1090" t="str">
        <v>шт</v>
      </c>
      <c r="E1090">
        <v>177</v>
      </c>
      <c r="Q1090">
        <f>IFERROR(IF(SUM(F1090:N1090)&gt;E1090,"Превышение",E1090-SUM(F1090:N1090)),"-")</f>
        <v>177</v>
      </c>
    </row>
    <row r="1091" ht="30" customHeight="1">
      <c r="B1091">
        <v>941</v>
      </c>
      <c r="C1091" t="str">
        <v>Монтаж и подключение розеток скрытой установки</v>
      </c>
      <c r="D1091" t="str">
        <v>шт</v>
      </c>
      <c r="E1091">
        <v>192</v>
      </c>
      <c r="Q1091">
        <f>IFERROR(IF(SUM(F1091:N1091)&gt;E1091,"Превышение",E1091-SUM(F1091:N1091)),"-")</f>
        <v>192</v>
      </c>
    </row>
    <row r="1092" ht="30" customHeight="1">
      <c r="B1092">
        <v>942</v>
      </c>
      <c r="C1092" t="str">
        <v>ЭТЮД Розетка наружная с заземлением со шторками белая (на роутер)</v>
      </c>
      <c r="D1092" t="str">
        <v>шт</v>
      </c>
      <c r="E1092">
        <v>15</v>
      </c>
      <c r="Q1092">
        <f>IFERROR(IF(SUM(F1092:N1092)&gt;E1092,"Превышение",E1092-SUM(F1092:N1092)),"-")</f>
        <v>15</v>
      </c>
    </row>
    <row r="1093" ht="30" customHeight="1">
      <c r="B1093">
        <v>943</v>
      </c>
      <c r="C1093" t="str">
        <v>Монтаж и подключение розеток и выключателей открытой установки</v>
      </c>
      <c r="D1093" t="str">
        <v>шт</v>
      </c>
      <c r="E1093">
        <v>15</v>
      </c>
      <c r="Q1093">
        <f>IFERROR(IF(SUM(F1093:N1093)&gt;E1093,"Превышение",E1093-SUM(F1093:N1093)),"-")</f>
        <v>15</v>
      </c>
    </row>
    <row r="1094" ht="30" customHeight="1">
      <c r="B1094">
        <v>944</v>
      </c>
      <c r="C1094" t="str">
        <v>Разъем РШ-ВШ 32А 250В 2P+PE(ОУ) пластиковый белый Simple</v>
      </c>
      <c r="D1094" t="str">
        <v>шт</v>
      </c>
      <c r="E1094">
        <v>15</v>
      </c>
      <c r="Q1094">
        <f>IFERROR(IF(SUM(F1094:N1094)&gt;E1094,"Превышение",E1094-SUM(F1094:N1094)),"-")</f>
        <v>15</v>
      </c>
    </row>
    <row r="1095" ht="30" customHeight="1">
      <c r="B1095">
        <v>945</v>
      </c>
      <c r="C1095" t="str">
        <v>Монтаж и подключение силовой розетки на электроплиту</v>
      </c>
      <c r="D1095" t="str">
        <v>шт</v>
      </c>
      <c r="E1095">
        <v>15</v>
      </c>
      <c r="Q1095">
        <f>IFERROR(IF(SUM(F1095:N1095)&gt;E1095,"Превышение",E1095-SUM(F1095:N1095)),"-")</f>
        <v>15</v>
      </c>
    </row>
    <row r="1096" ht="30" customHeight="1">
      <c r="B1096">
        <v>946</v>
      </c>
      <c r="C1096" t="str">
        <v>Гермес PLUS Розетка с заземлением наружная с крышкой IP54</v>
      </c>
      <c r="D1096" t="str">
        <v>шт</v>
      </c>
      <c r="E1096">
        <v>2</v>
      </c>
      <c r="Q1096">
        <f>IFERROR(IF(SUM(F1096:N1096)&gt;E1096,"Превышение",E1096-SUM(F1096:N1096)),"-")</f>
        <v>2</v>
      </c>
    </row>
    <row r="1097" ht="30" customHeight="1">
      <c r="B1097">
        <v>947</v>
      </c>
      <c r="C1097" t="str">
        <v>Монтаж и подключение розеток и выключателей открытой установки</v>
      </c>
      <c r="D1097" t="str">
        <v>шт</v>
      </c>
      <c r="E1097">
        <v>2</v>
      </c>
      <c r="Q1097">
        <f>IFERROR(IF(SUM(F1097:N1097)&gt;E1097,"Превышение",E1097-SUM(F1097:N1097)),"-")</f>
        <v>2</v>
      </c>
    </row>
    <row r="1098" ht="30" customHeight="1">
      <c r="B1098">
        <v>948</v>
      </c>
      <c r="C1098" t="str">
        <v>Выключатель одноклавишный ATLASDESIGN схема 1 10АХ механизм белый</v>
      </c>
      <c r="D1098" t="str">
        <v>шт</v>
      </c>
      <c r="E1098">
        <v>16</v>
      </c>
      <c r="Q1098">
        <f>IFERROR(IF(SUM(F1098:N1098)&gt;E1098,"Превышение",E1098-SUM(F1098:N1098)),"-")</f>
        <v>16</v>
      </c>
    </row>
    <row r="1099" ht="30" customHeight="1">
      <c r="B1099">
        <v>949</v>
      </c>
      <c r="C1099" t="str">
        <v>Выключатель двухклавишный ATLASDESIGN схема 5 10АХ механизм белый</v>
      </c>
      <c r="D1099" t="str">
        <v>шт</v>
      </c>
      <c r="E1099">
        <v>50</v>
      </c>
      <c r="Q1099">
        <f>IFERROR(IF(SUM(F1099:N1099)&gt;E1099,"Превышение",E1099-SUM(F1099:N1099)),"-")</f>
        <v>50</v>
      </c>
    </row>
    <row r="1100" ht="30" customHeight="1">
      <c r="B1100">
        <v>950</v>
      </c>
      <c r="C1100" t="str">
        <v>Выключатель трехклавишный ATLASDESIGN схема 1+1+1 10АХ механизм белый</v>
      </c>
      <c r="D1100" t="str">
        <v>шт</v>
      </c>
      <c r="E1100">
        <v>16</v>
      </c>
      <c r="Q1100">
        <f>IFERROR(IF(SUM(F1100:N1100)&gt;E1100,"Превышение",E1100-SUM(F1100:N1100)),"-")</f>
        <v>16</v>
      </c>
    </row>
    <row r="1101">
      <c r="B1101">
        <v>951</v>
      </c>
      <c r="C1101" t="str">
        <v>Рамка однопостовая ATLASDESIGN белый</v>
      </c>
      <c r="D1101" t="str">
        <v>шт</v>
      </c>
      <c r="E1101">
        <v>82</v>
      </c>
      <c r="Q1101">
        <f>IFERROR(IF(SUM(F1101:N1101)&gt;E1101,"Превышение",E1101-SUM(F1101:N1101)),"-")</f>
        <v>82</v>
      </c>
    </row>
    <row r="1102" ht="30" customHeight="1">
      <c r="B1102">
        <v>952</v>
      </c>
      <c r="C1102" t="str">
        <v>Монтаж и подключение выключателей скрытой установки</v>
      </c>
      <c r="D1102" t="str">
        <v>шт</v>
      </c>
      <c r="E1102">
        <v>82</v>
      </c>
      <c r="Q1102">
        <f>IFERROR(IF(SUM(F1102:N1102)&gt;E1102,"Превышение",E1102-SUM(F1102:N1102)),"-")</f>
        <v>82</v>
      </c>
    </row>
    <row r="1103">
      <c r="B1103">
        <v>953</v>
      </c>
      <c r="C1103" t="str">
        <v>КРЗ-0,4</v>
      </c>
      <c r="D1103" t="str">
        <v>шт</v>
      </c>
      <c r="E1103">
        <v>15</v>
      </c>
      <c r="Q1103">
        <f>IFERROR(IF(SUM(F1103:N1103)&gt;E1103,"Превышение",E1103-SUM(F1103:N1103)),"-")</f>
        <v>15</v>
      </c>
    </row>
    <row r="1104">
      <c r="B1104">
        <v>954</v>
      </c>
      <c r="C1104" t="str">
        <v>Монтаж и подключение коробки заземления КРЗ</v>
      </c>
      <c r="D1104" t="str">
        <v>шт</v>
      </c>
      <c r="E1104">
        <v>15</v>
      </c>
      <c r="Q1104">
        <f>IFERROR(IF(SUM(F1104:N1104)&gt;E1104,"Превышение",E1104-SUM(F1104:N1104)),"-")</f>
        <v>15</v>
      </c>
    </row>
    <row r="1105" ht="45" customHeight="1">
      <c r="B1105">
        <v>955</v>
      </c>
      <c r="C1105" t="str">
        <v>Звонок Зуммер-1-04 (2ТК) двухтональный без кнопки пластик АБС проводной 220В (Зуммер-1-04 (2ТК))</v>
      </c>
      <c r="D1105" t="str">
        <v>шт</v>
      </c>
      <c r="E1105">
        <v>15</v>
      </c>
      <c r="Q1105">
        <f>IFERROR(IF(SUM(F1105:N1105)&gt;E1105,"Превышение",E1105-SUM(F1105:N1105)),"-")</f>
        <v>15</v>
      </c>
    </row>
    <row r="1106">
      <c r="B1106">
        <v>956</v>
      </c>
      <c r="C1106" t="str">
        <v>Беларусь Кнопка для звонков</v>
      </c>
      <c r="D1106" t="str">
        <v>шт</v>
      </c>
      <c r="E1106">
        <v>15</v>
      </c>
      <c r="Q1106">
        <f>IFERROR(IF(SUM(F1106:N1106)&gt;E1106,"Превышение",E1106-SUM(F1106:N1106)),"-")</f>
        <v>15</v>
      </c>
    </row>
    <row r="1107">
      <c r="B1107">
        <v>957</v>
      </c>
      <c r="C1107" t="str">
        <v>Монтаж и подключение звонка</v>
      </c>
      <c r="D1107" t="str">
        <v>шт</v>
      </c>
      <c r="E1107">
        <v>15</v>
      </c>
      <c r="Q1107">
        <f>IFERROR(IF(SUM(F1107:N1107)&gt;E1107,"Превышение",E1107-SUM(F1107:N1107)),"-")</f>
        <v>15</v>
      </c>
    </row>
    <row r="1108">
      <c r="B1108">
        <v>958</v>
      </c>
      <c r="C1108" t="str">
        <v>Монтаж и подключение кнопки звонка</v>
      </c>
      <c r="D1108" t="str">
        <v>шт</v>
      </c>
      <c r="E1108">
        <v>15</v>
      </c>
      <c r="Q1108">
        <f>IFERROR(IF(SUM(F1108:N1108)&gt;E1108,"Превышение",E1108-SUM(F1108:N1108)),"-")</f>
        <v>15</v>
      </c>
    </row>
    <row r="1109">
      <c r="B1109">
        <v>0</v>
      </c>
      <c r="C1109" t="str">
        <v>5.Электромонтажные изделия</v>
      </c>
      <c r="D1109">
        <v>0</v>
      </c>
      <c r="E1109">
        <v>0</v>
      </c>
      <c r="Q1109">
        <f>IFERROR(IF(SUM(F1109:N1109)&gt;E1109,"Превышение",E1109-SUM(F1109:N1109)),"-")</f>
        <v>0</v>
      </c>
    </row>
    <row r="1110">
      <c r="B1110">
        <v>959</v>
      </c>
      <c r="C1110" t="str">
        <v>Скрутка СИЗ-1 2.5-4.5мм желтая</v>
      </c>
      <c r="D1110" t="str">
        <v>шт</v>
      </c>
      <c r="E1110">
        <v>200</v>
      </c>
      <c r="G1110">
        <v>200</v>
      </c>
      <c r="Q1110">
        <f>IFERROR(IF(SUM(F1110:N1110)&gt;E1110,"Превышение",E1110-SUM(F1110:N1110)),"-")</f>
        <v>0</v>
      </c>
    </row>
    <row r="1111">
      <c r="B1111">
        <v>960</v>
      </c>
      <c r="C1111" t="str">
        <v>Скрутка СИЗ-1 4-11мм красная</v>
      </c>
      <c r="D1111" t="str">
        <v>шт</v>
      </c>
      <c r="E1111">
        <v>1000</v>
      </c>
      <c r="G1111">
        <v>1000</v>
      </c>
      <c r="Q1111">
        <f>IFERROR(IF(SUM(F1111:N1111)&gt;E1111,"Превышение",E1111-SUM(F1111:N1111)),"-")</f>
        <v>0</v>
      </c>
    </row>
    <row r="1112">
      <c r="B1112">
        <v>961</v>
      </c>
      <c r="C1112" t="str">
        <v>Бирка кабельная У-134 квадрат 55х55 мм</v>
      </c>
      <c r="D1112" t="str">
        <v>шт</v>
      </c>
      <c r="E1112">
        <v>15</v>
      </c>
      <c r="Q1112">
        <f>IFERROR(IF(SUM(F1112:N1112)&gt;E1112,"Превышение",E1112-SUM(F1112:N1112)),"-")</f>
        <v>15</v>
      </c>
    </row>
    <row r="1113">
      <c r="B1113">
        <v>962</v>
      </c>
      <c r="C1113" t="str">
        <v>Коробка установочная 68мм (С3М2)</v>
      </c>
      <c r="D1113" t="str">
        <v>шт</v>
      </c>
      <c r="E1113">
        <v>30</v>
      </c>
      <c r="Q1113">
        <f>IFERROR(IF(SUM(F1113:N1113)&gt;E1113,"Превышение",E1113-SUM(F1113:N1113)),"-")</f>
        <v>30</v>
      </c>
    </row>
    <row r="1114" ht="30" customHeight="1">
      <c r="B1114">
        <v>963</v>
      </c>
      <c r="C1114" t="str">
        <v>Высверливание отверстия в кирпиче и вмазывание установочной коробки</v>
      </c>
      <c r="D1114" t="str">
        <v>шт</v>
      </c>
      <c r="E1114">
        <v>30</v>
      </c>
      <c r="Q1114">
        <f>IFERROR(IF(SUM(F1114:N1114)&gt;E1114,"Превышение",E1114-SUM(F1114:N1114)),"-")</f>
        <v>30</v>
      </c>
    </row>
    <row r="1115">
      <c r="B1115">
        <v>964</v>
      </c>
      <c r="C1115" t="str">
        <v>Крышка КОН-1М-04</v>
      </c>
      <c r="D1115" t="str">
        <v>шт</v>
      </c>
      <c r="E1115">
        <v>183</v>
      </c>
      <c r="G1115">
        <v>183</v>
      </c>
      <c r="Q1115">
        <f>IFERROR(IF(SUM(F1115:N1115)&gt;E1115,"Превышение",E1115-SUM(F1115:N1115)),"-")</f>
        <v>0</v>
      </c>
    </row>
    <row r="1116">
      <c r="B1116">
        <v>965</v>
      </c>
      <c r="C1116" t="str">
        <v>Монтаж крышки КОН-1М-04</v>
      </c>
      <c r="D1116" t="str">
        <v>шт</v>
      </c>
      <c r="E1116">
        <v>183</v>
      </c>
      <c r="G1116">
        <v>183</v>
      </c>
      <c r="Q1116">
        <f>IFERROR(IF(SUM(F1116:N1116)&gt;E1116,"Превышение",E1116-SUM(F1116:N1116)),"-")</f>
        <v>0</v>
      </c>
    </row>
    <row r="1117">
      <c r="B1117">
        <v>966</v>
      </c>
      <c r="C1117" t="str">
        <v>Подрозетник Ф65мм</v>
      </c>
      <c r="D1117" t="str">
        <v>шт</v>
      </c>
      <c r="E1117">
        <v>15</v>
      </c>
      <c r="Q1117">
        <f>IFERROR(IF(SUM(F1117:N1117)&gt;E1117,"Превышение",E1117-SUM(F1117:N1117)),"-")</f>
        <v>15</v>
      </c>
    </row>
    <row r="1118">
      <c r="B1118">
        <v>967</v>
      </c>
      <c r="C1118" t="str">
        <v>Подрозетник Ф100мм</v>
      </c>
      <c r="D1118" t="str">
        <v>шт</v>
      </c>
      <c r="E1118">
        <v>15</v>
      </c>
      <c r="Q1118">
        <f>IFERROR(IF(SUM(F1118:N1118)&gt;E1118,"Превышение",E1118-SUM(F1118:N1118)),"-")</f>
        <v>15</v>
      </c>
    </row>
    <row r="1119">
      <c r="B1119">
        <v>968</v>
      </c>
      <c r="C1119" t="str">
        <v>Монтаж подрозетника</v>
      </c>
      <c r="D1119" t="str">
        <v>шт</v>
      </c>
      <c r="E1119">
        <v>30</v>
      </c>
      <c r="Q1119">
        <f>IFERROR(IF(SUM(F1119:N1119)&gt;E1119,"Превышение",E1119-SUM(F1119:N1119)),"-")</f>
        <v>30</v>
      </c>
    </row>
    <row r="1120">
      <c r="B1120">
        <v>0</v>
      </c>
      <c r="C1120" t="str">
        <v>6. Материалы</v>
      </c>
      <c r="D1120">
        <v>0</v>
      </c>
      <c r="E1120">
        <v>0</v>
      </c>
      <c r="Q1120">
        <f>IFERROR(IF(SUM(F1120:N1120)&gt;E1120,"Превышение",E1120-SUM(F1120:N1120)),"-")</f>
        <v>0</v>
      </c>
    </row>
    <row r="1121" ht="30" customHeight="1">
      <c r="B1121">
        <v>969</v>
      </c>
      <c r="C1121" t="str">
        <v>Пена монтажная Roof Complect огнеупорная (890гр)</v>
      </c>
      <c r="D1121" t="str">
        <v>шт</v>
      </c>
      <c r="E1121">
        <v>8</v>
      </c>
      <c r="Q1121">
        <f>IFERROR(IF(SUM(F1121:N1121)&gt;E1121,"Превышение",E1121-SUM(F1121:N1121)),"-")</f>
        <v>8</v>
      </c>
    </row>
    <row r="1122">
      <c r="B1122">
        <v>970</v>
      </c>
      <c r="C1122" t="str">
        <v>Герметик огнезащитный ведро 10кг</v>
      </c>
      <c r="D1122" t="str">
        <v>шт</v>
      </c>
      <c r="E1122">
        <v>1</v>
      </c>
      <c r="Q1122">
        <f>IFERROR(IF(SUM(F1122:N1122)&gt;E1122,"Превышение",E1122-SUM(F1122:N1122)),"-")</f>
        <v>1</v>
      </c>
    </row>
    <row r="1123">
      <c r="B1123">
        <v>0</v>
      </c>
      <c r="C1123" t="str">
        <v>Ось 9-12/А-В (4.БС21М секция №11)</v>
      </c>
      <c r="D1123">
        <v>0</v>
      </c>
      <c r="E1123">
        <v>0</v>
      </c>
      <c r="Q1123">
        <f>IFERROR(IF(SUM(F1123:N1123)&gt;E1123,"Превышение",E1123-SUM(F1123:N1123)),"-")</f>
        <v>0</v>
      </c>
    </row>
    <row r="1124">
      <c r="B1124">
        <v>0</v>
      </c>
      <c r="C1124" t="str">
        <v>1.Низковольтное оборудование</v>
      </c>
      <c r="D1124">
        <v>0</v>
      </c>
      <c r="E1124">
        <v>0</v>
      </c>
      <c r="Q1124">
        <f>IFERROR(IF(SUM(F1124:N1124)&gt;E1124,"Превышение",E1124-SUM(F1124:N1124)),"-")</f>
        <v>0</v>
      </c>
    </row>
    <row r="1125">
      <c r="B1125">
        <v>971</v>
      </c>
      <c r="C1125" t="str">
        <v>ЩК в комплекте</v>
      </c>
      <c r="D1125" t="str">
        <v>шт</v>
      </c>
      <c r="E1125">
        <v>16</v>
      </c>
      <c r="Q1125">
        <f>IFERROR(IF(SUM(F1125:N1125)&gt;E1125,"Превышение",E1125-SUM(F1125:N1125)),"-")</f>
        <v>16</v>
      </c>
    </row>
    <row r="1126" ht="30" customHeight="1">
      <c r="B1126">
        <v>972</v>
      </c>
      <c r="C1126" t="str">
        <v>Счетчик электронный, 230В, 5(80)А, 1/2 кл.точности СЕ207 R7 849.2.ОА.QUVLF SPds</v>
      </c>
      <c r="D1126" t="str">
        <v>шт</v>
      </c>
      <c r="E1126">
        <v>16</v>
      </c>
      <c r="Q1126">
        <f>IFERROR(IF(SUM(F1126:N1126)&gt;E1126,"Превышение",E1126-SUM(F1126:N1126)),"-")</f>
        <v>16</v>
      </c>
    </row>
    <row r="1127">
      <c r="B1127">
        <v>973</v>
      </c>
      <c r="C1127" t="str">
        <v>Монтаж и подключение ЩК</v>
      </c>
      <c r="D1127" t="str">
        <v>шт</v>
      </c>
      <c r="E1127">
        <v>16</v>
      </c>
      <c r="Q1127">
        <f>IFERROR(IF(SUM(F1127:N1127)&gt;E1127,"Превышение",E1127-SUM(F1127:N1127)),"-")</f>
        <v>16</v>
      </c>
    </row>
    <row r="1128">
      <c r="B1128">
        <v>974</v>
      </c>
      <c r="C1128" t="str">
        <v>Кабель-канал 60х40 ЭЛЕКОР белый (18м) IEK</v>
      </c>
      <c r="D1128" t="str">
        <v>м</v>
      </c>
      <c r="E1128">
        <v>16</v>
      </c>
      <c r="Q1128">
        <f>IFERROR(IF(SUM(F1128:N1128)&gt;E1128,"Превышение",E1128-SUM(F1128:N1128)),"-")</f>
        <v>16</v>
      </c>
    </row>
    <row r="1129">
      <c r="B1129">
        <v>975</v>
      </c>
      <c r="C1129" t="str">
        <v>Монтаж кабель-канала</v>
      </c>
      <c r="D1129" t="str">
        <v>м</v>
      </c>
      <c r="E1129">
        <v>16</v>
      </c>
      <c r="Q1129">
        <f>IFERROR(IF(SUM(F1129:N1129)&gt;E1129,"Превышение",E1129-SUM(F1129:N1129)),"-")</f>
        <v>16</v>
      </c>
    </row>
    <row r="1130">
      <c r="B1130">
        <v>976</v>
      </c>
      <c r="C1130" t="str">
        <v>Корпус щита этажного ЩЭ</v>
      </c>
      <c r="D1130" t="str">
        <v>шт</v>
      </c>
      <c r="E1130">
        <v>4</v>
      </c>
      <c r="H1130">
        <v>4</v>
      </c>
      <c r="Q1130">
        <f>IFERROR(IF(SUM(F1130:N1130)&gt;E1130,"Превышение",E1130-SUM(F1130:N1130)),"-")</f>
        <v>0</v>
      </c>
    </row>
    <row r="1131">
      <c r="B1131">
        <v>977</v>
      </c>
      <c r="C1131" t="str">
        <v>Монтаж Корпуса щита этажного</v>
      </c>
      <c r="D1131" t="str">
        <v>шт</v>
      </c>
      <c r="E1131">
        <v>4</v>
      </c>
      <c r="H1131">
        <v>4</v>
      </c>
      <c r="Q1131">
        <f>IFERROR(IF(SUM(F1131:N1131)&gt;E1131,"Превышение",E1131-SUM(F1131:N1131)),"-")</f>
        <v>0</v>
      </c>
    </row>
    <row r="1132">
      <c r="B1132">
        <v>978</v>
      </c>
      <c r="C1132" t="str">
        <v>Панель из листовой стали 330х980</v>
      </c>
      <c r="D1132" t="str">
        <v>шт</v>
      </c>
      <c r="E1132">
        <v>4</v>
      </c>
      <c r="H1132">
        <v>4</v>
      </c>
      <c r="Q1132">
        <f>IFERROR(IF(SUM(F1132:N1132)&gt;E1132,"Превышение",E1132-SUM(F1132:N1132)),"-")</f>
        <v>0</v>
      </c>
    </row>
    <row r="1133">
      <c r="B1133">
        <v>979</v>
      </c>
      <c r="C1133" t="str">
        <v>Монтаж панели</v>
      </c>
      <c r="D1133" t="str">
        <v>шт</v>
      </c>
      <c r="E1133">
        <v>4</v>
      </c>
      <c r="H1133">
        <v>4</v>
      </c>
      <c r="Q1133">
        <f>IFERROR(IF(SUM(F1133:N1133)&gt;E1133,"Превышение",E1133-SUM(F1133:N1133)),"-")</f>
        <v>0</v>
      </c>
    </row>
    <row r="1134">
      <c r="B1134">
        <v>0</v>
      </c>
      <c r="C1134" t="str">
        <v>Щит этажный на 4 квартиры состоит (на 4 ЩЭ):</v>
      </c>
      <c r="D1134">
        <v>0</v>
      </c>
      <c r="E1134">
        <v>0</v>
      </c>
      <c r="Q1134">
        <f>IFERROR(IF(SUM(F1134:N1134)&gt;E1134,"Превышение",E1134-SUM(F1134:N1134)),"-")</f>
        <v>0</v>
      </c>
    </row>
    <row r="1135" ht="30" customHeight="1">
      <c r="B1135">
        <v>980</v>
      </c>
      <c r="C1135" t="str">
        <v>Выключатель автоматический двухполюсный 50А С ВА47-29 4.5кА (MVA20-2-050-C)</v>
      </c>
      <c r="D1135" t="str">
        <v>шт</v>
      </c>
      <c r="E1135">
        <v>16</v>
      </c>
      <c r="Q1135">
        <f>IFERROR(IF(SUM(F1135:N1135)&gt;E1135,"Превышение",E1135-SUM(F1135:N1135)),"-")</f>
        <v>16</v>
      </c>
    </row>
    <row r="1136" ht="30" customHeight="1">
      <c r="B1136">
        <v>981</v>
      </c>
      <c r="C1136" t="str">
        <v>Сжим ответвительный У-859 м50-70/о4-35 (У-859МУ3)</v>
      </c>
      <c r="D1136" t="str">
        <v>шт</v>
      </c>
      <c r="E1136">
        <v>20</v>
      </c>
      <c r="Q1136">
        <f>IFERROR(IF(SUM(F1136:N1136)&gt;E1136,"Превышение",E1136-SUM(F1136:N1136)),"-")</f>
        <v>20</v>
      </c>
    </row>
    <row r="1137" ht="30" customHeight="1">
      <c r="B1137">
        <v>982</v>
      </c>
      <c r="C1137" t="str">
        <v>Розетка на DIN-рейку с заземлением контактов РАр 10-3-ОП</v>
      </c>
      <c r="D1137" t="str">
        <v>шт</v>
      </c>
      <c r="E1137">
        <v>4</v>
      </c>
      <c r="Q1137">
        <f>IFERROR(IF(SUM(F1137:N1137)&gt;E1137,"Превышение",E1137-SUM(F1137:N1137)),"-")</f>
        <v>4</v>
      </c>
    </row>
    <row r="1138">
      <c r="B1138">
        <v>983</v>
      </c>
      <c r="C1138" t="str">
        <v>Расключение щита этажного ЩЭ</v>
      </c>
      <c r="D1138" t="str">
        <v>шт</v>
      </c>
      <c r="E1138">
        <v>4</v>
      </c>
      <c r="Q1138">
        <f>IFERROR(IF(SUM(F1138:N1138)&gt;E1138,"Превышение",E1138-SUM(F1138:N1138)),"-")</f>
        <v>4</v>
      </c>
    </row>
    <row r="1139">
      <c r="B1139">
        <v>0</v>
      </c>
      <c r="C1139" t="str">
        <v>2.Светотехническая продукция</v>
      </c>
      <c r="D1139">
        <v>0</v>
      </c>
      <c r="E1139">
        <v>0</v>
      </c>
      <c r="Q1139">
        <f>IFERROR(IF(SUM(F1139:N1139)&gt;E1139,"Превышение",E1139-SUM(F1139:N1139)),"-")</f>
        <v>0</v>
      </c>
    </row>
    <row r="1140">
      <c r="B1140">
        <v>984</v>
      </c>
      <c r="C1140" t="str">
        <v>Патрон подвесной Е27 пластик белый</v>
      </c>
      <c r="D1140" t="str">
        <v>шт</v>
      </c>
      <c r="E1140">
        <v>88</v>
      </c>
      <c r="Q1140">
        <f>IFERROR(IF(SUM(F1140:N1140)&gt;E1140,"Превышение",E1140-SUM(F1140:N1140)),"-")</f>
        <v>88</v>
      </c>
    </row>
    <row r="1141">
      <c r="B1141">
        <v>985</v>
      </c>
      <c r="C1141" t="str">
        <v>Подключение подвесного патрона</v>
      </c>
      <c r="D1141" t="str">
        <v>шт</v>
      </c>
      <c r="E1141">
        <v>88</v>
      </c>
      <c r="Q1141">
        <f>IFERROR(IF(SUM(F1141:N1141)&gt;E1141,"Превышение",E1141-SUM(F1141:N1141)),"-")</f>
        <v>88</v>
      </c>
    </row>
    <row r="1142">
      <c r="B1142">
        <v>986</v>
      </c>
      <c r="C1142" t="str">
        <v>Лампа светодиодная LED 11вт E27 белый ECO</v>
      </c>
      <c r="D1142" t="str">
        <v>шт</v>
      </c>
      <c r="E1142">
        <v>88</v>
      </c>
      <c r="Q1142">
        <f>IFERROR(IF(SUM(F1142:N1142)&gt;E1142,"Превышение",E1142-SUM(F1142:N1142)),"-")</f>
        <v>88</v>
      </c>
    </row>
    <row r="1143" ht="45" customHeight="1">
      <c r="B1143">
        <v>987</v>
      </c>
      <c r="C1143" t="str">
        <v>358882 STREET NT22 396 черный Светильник ландшафтный светодиодный IP54 LED 4000К 18W 220V OPAL пластиковый корпус</v>
      </c>
      <c r="D1143" t="str">
        <v>шт</v>
      </c>
      <c r="E1143">
        <v>12</v>
      </c>
      <c r="Q1143">
        <f>IFERROR(IF(SUM(F1143:N1143)&gt;E1143,"Превышение",E1143-SUM(F1143:N1143)),"-")</f>
        <v>12</v>
      </c>
    </row>
    <row r="1144">
      <c r="B1144">
        <v>988</v>
      </c>
      <c r="C1144" t="str">
        <v>Монтаж и подключение накладного светильника</v>
      </c>
      <c r="D1144" t="str">
        <v>шт</v>
      </c>
      <c r="E1144">
        <v>12</v>
      </c>
      <c r="Q1144">
        <f>IFERROR(IF(SUM(F1144:N1144)&gt;E1144,"Превышение",E1144-SUM(F1144:N1144)),"-")</f>
        <v>12</v>
      </c>
    </row>
    <row r="1145">
      <c r="B1145">
        <v>989</v>
      </c>
      <c r="C1145" t="str">
        <v>БРА Kink light мелисса 08438-2, 19(21)</v>
      </c>
      <c r="D1145" t="str">
        <v>шт</v>
      </c>
      <c r="E1145">
        <v>2</v>
      </c>
      <c r="Q1145">
        <f>IFERROR(IF(SUM(F1145:N1145)&gt;E1145,"Превышение",E1145-SUM(F1145:N1145)),"-")</f>
        <v>2</v>
      </c>
    </row>
    <row r="1146">
      <c r="B1146">
        <v>990</v>
      </c>
      <c r="C1146" t="str">
        <v>Бра настенная</v>
      </c>
      <c r="D1146" t="str">
        <v>шт</v>
      </c>
      <c r="E1146">
        <v>2</v>
      </c>
      <c r="Q1146">
        <f>IFERROR(IF(SUM(F1146:N1146)&gt;E1146,"Превышение",E1146-SUM(F1146:N1146)),"-")</f>
        <v>2</v>
      </c>
    </row>
    <row r="1147" ht="30" customHeight="1">
      <c r="B1147">
        <v>991</v>
      </c>
      <c r="C1147" t="str">
        <v>Светильник светодиодный SPO-950-3-40K-018 18Вт 4000К 1890Лм IP40 595х180х40 матовый</v>
      </c>
      <c r="D1147" t="str">
        <v>шт</v>
      </c>
      <c r="E1147">
        <v>31</v>
      </c>
      <c r="Q1147">
        <f>IFERROR(IF(SUM(F1147:N1147)&gt;E1147,"Превышение",E1147-SUM(F1147:N1147)),"-")</f>
        <v>31</v>
      </c>
    </row>
    <row r="1148">
      <c r="B1148">
        <v>992</v>
      </c>
      <c r="C1148" t="str">
        <v>Монтаж и подключение светильника в армстронг</v>
      </c>
      <c r="D1148" t="str">
        <v>шт</v>
      </c>
      <c r="E1148">
        <v>31</v>
      </c>
      <c r="Q1148">
        <f>IFERROR(IF(SUM(F1148:N1148)&gt;E1148,"Превышение",E1148-SUM(F1148:N1148)),"-")</f>
        <v>31</v>
      </c>
    </row>
    <row r="1149" ht="30" customHeight="1">
      <c r="B1149">
        <v>993</v>
      </c>
      <c r="C1149" t="str">
        <v>Датчик движения ИК встраиваемый 1200w 360 гр. 6м IP20 белый (SEN86 бел.)</v>
      </c>
      <c r="D1149" t="str">
        <v>шт</v>
      </c>
      <c r="E1149">
        <v>13</v>
      </c>
      <c r="Q1149">
        <f>IFERROR(IF(SUM(F1149:N1149)&gt;E1149,"Превышение",E1149-SUM(F1149:N1149)),"-")</f>
        <v>13</v>
      </c>
    </row>
    <row r="1150">
      <c r="B1150">
        <v>994</v>
      </c>
      <c r="C1150" t="str">
        <v xml:space="preserve">Монтаж и подключение датчика движения </v>
      </c>
      <c r="D1150" t="str">
        <v>шт</v>
      </c>
      <c r="E1150">
        <v>13</v>
      </c>
      <c r="Q1150">
        <f>IFERROR(IF(SUM(F1150:N1150)&gt;E1150,"Превышение",E1150-SUM(F1150:N1150)),"-")</f>
        <v>13</v>
      </c>
    </row>
    <row r="1151" ht="30" customHeight="1">
      <c r="B1151">
        <v>995</v>
      </c>
      <c r="C1151" t="str">
        <v>Коробка распределительная 85х85х40мм для наружного монтажа IP55</v>
      </c>
      <c r="D1151" t="str">
        <v>шт</v>
      </c>
      <c r="E1151">
        <v>31</v>
      </c>
      <c r="Q1151">
        <f>IFERROR(IF(SUM(F1151:N1151)&gt;E1151,"Превышение",E1151-SUM(F1151:N1151)),"-")</f>
        <v>31</v>
      </c>
    </row>
    <row r="1152" ht="30" customHeight="1">
      <c r="B1152">
        <v>996</v>
      </c>
      <c r="C1152" t="str">
        <v>Монтаж и подключение распределительных коробок</v>
      </c>
      <c r="D1152" t="str">
        <v>шт</v>
      </c>
      <c r="E1152">
        <v>31</v>
      </c>
      <c r="Q1152">
        <f>IFERROR(IF(SUM(F1152:N1152)&gt;E1152,"Превышение",E1152-SUM(F1152:N1152)),"-")</f>
        <v>31</v>
      </c>
    </row>
    <row r="1153">
      <c r="B1153">
        <v>0</v>
      </c>
      <c r="C1153" t="str">
        <v>Декоративная подсветка картины</v>
      </c>
      <c r="D1153">
        <v>0</v>
      </c>
      <c r="E1153">
        <v>0</v>
      </c>
      <c r="Q1153">
        <f>IFERROR(IF(SUM(F1153:N1153)&gt;E1153,"Превышение",E1153-SUM(F1153:N1153)),"-")</f>
        <v>0</v>
      </c>
    </row>
    <row r="1154" ht="30" customHeight="1">
      <c r="B1154">
        <v>997</v>
      </c>
      <c r="C1154" t="str">
        <v>Профиль SL-SLIM-H13M-F25-3000 ANOD ( Алюминий)</v>
      </c>
      <c r="D1154" t="str">
        <v>м</v>
      </c>
      <c r="E1154">
        <v>6</v>
      </c>
      <c r="Q1154">
        <f>IFERROR(IF(SUM(F1154:N1154)&gt;E1154,"Превышение",E1154-SUM(F1154:N1154)),"-")</f>
        <v>6</v>
      </c>
    </row>
    <row r="1155">
      <c r="B1155">
        <v>998</v>
      </c>
      <c r="C1155" t="str">
        <v>Монтаж профиля</v>
      </c>
      <c r="D1155" t="str">
        <v>м</v>
      </c>
      <c r="E1155">
        <v>6</v>
      </c>
      <c r="Q1155">
        <f>IFERROR(IF(SUM(F1155:N1155)&gt;E1155,"Превышение",E1155-SUM(F1155:N1155)),"-")</f>
        <v>6</v>
      </c>
    </row>
    <row r="1156" ht="30" customHeight="1">
      <c r="B1156">
        <v>999</v>
      </c>
      <c r="C1156" t="str">
        <v>Лента светодиодная 9,6 Вт/м 12В IP20 4000K 120LED/м RT/RTW-A120-8-11mm SMD 2835 5 м</v>
      </c>
      <c r="D1156" t="str">
        <v>шт</v>
      </c>
      <c r="E1156">
        <v>2</v>
      </c>
      <c r="Q1156">
        <f>IFERROR(IF(SUM(F1156:N1156)&gt;E1156,"Превышение",E1156-SUM(F1156:N1156)),"-")</f>
        <v>2</v>
      </c>
    </row>
    <row r="1157">
      <c r="B1157">
        <v>1000</v>
      </c>
      <c r="C1157" t="str">
        <v>Монтаж и подключение ленты</v>
      </c>
      <c r="D1157" t="str">
        <v>м</v>
      </c>
      <c r="E1157">
        <v>6</v>
      </c>
      <c r="Q1157">
        <f>IFERROR(IF(SUM(F1157:N1157)&gt;E1157,"Превышение",E1157-SUM(F1157:N1157)),"-")</f>
        <v>6</v>
      </c>
    </row>
    <row r="1158" ht="30" customHeight="1">
      <c r="B1158">
        <v>1001</v>
      </c>
      <c r="C1158" t="str">
        <v>Блок питания ARS-150-12 (12V, 12.5A, 150W) (ARL, IP20 Сетка, 2 года)</v>
      </c>
      <c r="D1158" t="str">
        <v>шт</v>
      </c>
      <c r="E1158">
        <v>1</v>
      </c>
      <c r="Q1158">
        <f>IFERROR(IF(SUM(F1158:N1158)&gt;E1158,"Превышение",E1158-SUM(F1158:N1158)),"-")</f>
        <v>1</v>
      </c>
    </row>
    <row r="1159">
      <c r="B1159">
        <v>1002</v>
      </c>
      <c r="C1159" t="str">
        <v>Монтаж и подключение блоков питания</v>
      </c>
      <c r="D1159" t="str">
        <v>шт</v>
      </c>
      <c r="E1159">
        <v>1</v>
      </c>
      <c r="Q1159">
        <f>IFERROR(IF(SUM(F1159:N1159)&gt;E1159,"Превышение",E1159-SUM(F1159:N1159)),"-")</f>
        <v>1</v>
      </c>
    </row>
    <row r="1160">
      <c r="B1160">
        <v>0</v>
      </c>
      <c r="C1160" t="str">
        <v>Декоративная подсветка зеркала</v>
      </c>
      <c r="D1160">
        <v>0</v>
      </c>
      <c r="E1160">
        <v>0</v>
      </c>
      <c r="Q1160">
        <f>IFERROR(IF(SUM(F1160:N1160)&gt;E1160,"Превышение",E1160-SUM(F1160:N1160)),"-")</f>
        <v>0</v>
      </c>
    </row>
    <row r="1161" ht="30" customHeight="1">
      <c r="B1161">
        <v>1003</v>
      </c>
      <c r="C1161" t="str">
        <v>Профиль SL-SLIM-H13M-F25-3000 ANOD ( Алюминий)</v>
      </c>
      <c r="D1161" t="str">
        <v>м</v>
      </c>
      <c r="E1161">
        <v>6</v>
      </c>
      <c r="Q1161">
        <f>IFERROR(IF(SUM(F1161:N1161)&gt;E1161,"Превышение",E1161-SUM(F1161:N1161)),"-")</f>
        <v>6</v>
      </c>
    </row>
    <row r="1162">
      <c r="B1162">
        <v>1004</v>
      </c>
      <c r="C1162" t="str">
        <v>Монтаж профиля</v>
      </c>
      <c r="D1162" t="str">
        <v>м</v>
      </c>
      <c r="E1162">
        <v>6</v>
      </c>
      <c r="Q1162">
        <f>IFERROR(IF(SUM(F1162:N1162)&gt;E1162,"Превышение",E1162-SUM(F1162:N1162)),"-")</f>
        <v>6</v>
      </c>
    </row>
    <row r="1163" ht="30" customHeight="1">
      <c r="B1163">
        <v>1005</v>
      </c>
      <c r="C1163" t="str">
        <v>Лента светодиодная 9,6 Вт/м 12В IP20 4000K 120LED/м RT/RTW-A120-8-11mm SMD 2835 5 м</v>
      </c>
      <c r="D1163" t="str">
        <v>шт</v>
      </c>
      <c r="E1163">
        <v>2</v>
      </c>
      <c r="Q1163">
        <f>IFERROR(IF(SUM(F1163:N1163)&gt;E1163,"Превышение",E1163-SUM(F1163:N1163)),"-")</f>
        <v>2</v>
      </c>
    </row>
    <row r="1164">
      <c r="B1164">
        <v>1006</v>
      </c>
      <c r="C1164" t="str">
        <v>Монтаж и подключение ленты</v>
      </c>
      <c r="D1164" t="str">
        <v>м</v>
      </c>
      <c r="E1164">
        <v>6</v>
      </c>
      <c r="Q1164">
        <f>IFERROR(IF(SUM(F1164:N1164)&gt;E1164,"Превышение",E1164-SUM(F1164:N1164)),"-")</f>
        <v>6</v>
      </c>
    </row>
    <row r="1165" ht="30" customHeight="1">
      <c r="B1165">
        <v>1007</v>
      </c>
      <c r="C1165" t="str">
        <v>Блок питания ARS-150-12 (12V, 12.5A, 150W) (ARL, IP20 Сетка, 2 года)</v>
      </c>
      <c r="D1165" t="str">
        <v>шт</v>
      </c>
      <c r="E1165">
        <v>1</v>
      </c>
      <c r="Q1165">
        <f>IFERROR(IF(SUM(F1165:N1165)&gt;E1165,"Превышение",E1165-SUM(F1165:N1165)),"-")</f>
        <v>1</v>
      </c>
    </row>
    <row r="1166">
      <c r="B1166">
        <v>1008</v>
      </c>
      <c r="C1166" t="str">
        <v>Монтаж и подключение блоков питания</v>
      </c>
      <c r="D1166" t="str">
        <v>шт</v>
      </c>
      <c r="E1166">
        <v>1</v>
      </c>
      <c r="Q1166">
        <f>IFERROR(IF(SUM(F1166:N1166)&gt;E1166,"Превышение",E1166-SUM(F1166:N1166)),"-")</f>
        <v>1</v>
      </c>
    </row>
    <row r="1167">
      <c r="B1167">
        <v>0</v>
      </c>
      <c r="C1167" t="str">
        <v>3.Кабельные изделия</v>
      </c>
      <c r="D1167">
        <v>0</v>
      </c>
      <c r="E1167">
        <v>0</v>
      </c>
      <c r="Q1167">
        <f>IFERROR(IF(SUM(F1167:N1167)&gt;E1167,"Превышение",E1167-SUM(F1167:N1167)),"-")</f>
        <v>0</v>
      </c>
    </row>
    <row r="1168" ht="30" customHeight="1">
      <c r="B1168">
        <v>1009</v>
      </c>
      <c r="C1168" t="str">
        <v>Кабель силовой ВВГ-Пнг(А) 3x1,5 ок(N, PE)-0.66 (100м)</v>
      </c>
      <c r="D1168" t="str">
        <v>м</v>
      </c>
      <c r="E1168">
        <v>588</v>
      </c>
      <c r="F1168">
        <v>441</v>
      </c>
      <c r="G1168">
        <v>147</v>
      </c>
      <c r="Q1168">
        <f>IFERROR(IF(SUM(F1168:N1168)&gt;E1168,"Превышение",E1168-SUM(F1168:N1168)),"-")</f>
        <v>0</v>
      </c>
    </row>
    <row r="1169" ht="30" customHeight="1">
      <c r="B1169">
        <v>1010</v>
      </c>
      <c r="C1169" t="str">
        <v>Кабель силовой ВВГ-Пнг(А)-LS 3x2,5 ок(N, PE)-0.66 (100м)</v>
      </c>
      <c r="D1169" t="str">
        <v>м</v>
      </c>
      <c r="E1169">
        <v>1200</v>
      </c>
      <c r="F1169">
        <v>900</v>
      </c>
      <c r="G1169">
        <v>300</v>
      </c>
      <c r="Q1169">
        <f>IFERROR(IF(SUM(F1169:N1169)&gt;E1169,"Превышение",E1169-SUM(F1169:N1169)),"-")</f>
        <v>0</v>
      </c>
    </row>
    <row r="1170" ht="30" customHeight="1">
      <c r="B1170">
        <v>1011</v>
      </c>
      <c r="C1170" t="str">
        <v>Монтаж кабеля по кирпичной кладке и затягивание в трубы до 30мм2</v>
      </c>
      <c r="D1170" t="str">
        <v>м</v>
      </c>
      <c r="E1170">
        <v>1788</v>
      </c>
      <c r="F1170">
        <v>1341</v>
      </c>
      <c r="G1170">
        <v>447</v>
      </c>
      <c r="Q1170">
        <f>IFERROR(IF(SUM(F1170:N1170)&gt;E1170,"Превышение",E1170-SUM(F1170:N1170)),"-")</f>
        <v>0</v>
      </c>
    </row>
    <row r="1171">
      <c r="B1171">
        <v>1012</v>
      </c>
      <c r="C1171" t="str">
        <v xml:space="preserve">Провод ПуВ нг(А)LS 1х6.0 </v>
      </c>
      <c r="D1171" t="str">
        <v>м</v>
      </c>
      <c r="E1171">
        <v>405</v>
      </c>
      <c r="F1171">
        <v>304</v>
      </c>
      <c r="G1171">
        <v>101</v>
      </c>
      <c r="Q1171">
        <f>IFERROR(IF(SUM(F1171:N1171)&gt;E1171,"Превышение",E1171-SUM(F1171:N1171)),"-")</f>
        <v>0</v>
      </c>
    </row>
    <row r="1172">
      <c r="B1172">
        <v>1013</v>
      </c>
      <c r="C1172" t="str">
        <v>Кабель силовой ВВГнг(А)-LS 1х4 ок-0,66</v>
      </c>
      <c r="D1172" t="str">
        <v>м</v>
      </c>
      <c r="E1172">
        <v>151</v>
      </c>
      <c r="F1172">
        <v>114</v>
      </c>
      <c r="G1172">
        <v>37</v>
      </c>
      <c r="Q1172">
        <f>IFERROR(IF(SUM(F1172:N1172)&gt;E1172,"Превышение",E1172-SUM(F1172:N1172)),"-")</f>
        <v>0</v>
      </c>
    </row>
    <row r="1173">
      <c r="B1173">
        <v>1014</v>
      </c>
      <c r="C1173" t="str">
        <v>Провод силовой ПуВнг(А)-LS 10</v>
      </c>
      <c r="D1173" t="str">
        <v>м</v>
      </c>
      <c r="E1173">
        <v>303</v>
      </c>
      <c r="G1173">
        <v>303</v>
      </c>
      <c r="Q1173">
        <f>IFERROR(IF(SUM(F1173:N1173)&gt;E1173,"Превышение",E1173-SUM(F1173:N1173)),"-")</f>
        <v>0</v>
      </c>
    </row>
    <row r="1174" ht="30" customHeight="1">
      <c r="B1174">
        <v>1015</v>
      </c>
      <c r="C1174" t="str">
        <v>Монтаж кабеля по кирпичной кладке и затягивание в трубы до 30мм2</v>
      </c>
      <c r="D1174" t="str">
        <v>м</v>
      </c>
      <c r="E1174">
        <v>859</v>
      </c>
      <c r="F1174">
        <v>418</v>
      </c>
      <c r="G1174">
        <v>441</v>
      </c>
      <c r="Q1174">
        <f>IFERROR(IF(SUM(F1174:N1174)&gt;E1174,"Превышение",E1174-SUM(F1174:N1174)),"-")</f>
        <v>0</v>
      </c>
    </row>
    <row r="1175">
      <c r="B1175">
        <v>1016</v>
      </c>
      <c r="C1175" t="str">
        <v>Кабель ВВГ -П нг(А)FRLS 3х1.5 0.66кВ (бухта)</v>
      </c>
      <c r="D1175" t="str">
        <v>м</v>
      </c>
      <c r="E1175">
        <v>96</v>
      </c>
      <c r="G1175">
        <v>96</v>
      </c>
      <c r="Q1175">
        <f>IFERROR(IF(SUM(F1175:N1175)&gt;E1175,"Превышение",E1175-SUM(F1175:N1175)),"-")</f>
        <v>0</v>
      </c>
    </row>
    <row r="1176" ht="30" customHeight="1">
      <c r="B1176">
        <v>1017</v>
      </c>
      <c r="C1176" t="str">
        <v>Монтаж кабеля по кирпичной кладке и затягивание в трубы до 30мм2</v>
      </c>
      <c r="D1176" t="str">
        <v>м</v>
      </c>
      <c r="E1176">
        <v>96</v>
      </c>
      <c r="G1176">
        <v>96</v>
      </c>
      <c r="Q1176">
        <f>IFERROR(IF(SUM(F1176:N1176)&gt;E1176,"Превышение",E1176-SUM(F1176:N1176)),"-")</f>
        <v>0</v>
      </c>
    </row>
    <row r="1177">
      <c r="B1177">
        <v>0</v>
      </c>
      <c r="C1177" t="str">
        <v>4.Электрортехнические изделия</v>
      </c>
      <c r="D1177">
        <v>0</v>
      </c>
      <c r="E1177">
        <v>0</v>
      </c>
      <c r="Q1177">
        <f>IFERROR(IF(SUM(F1177:N1177)&gt;E1177,"Превышение",E1177-SUM(F1177:N1177)),"-")</f>
        <v>0</v>
      </c>
    </row>
    <row r="1178" ht="45" customHeight="1">
      <c r="B1178">
        <v>1018</v>
      </c>
      <c r="C1178" t="str">
        <v>BRITE Розетка двойная с заземлением с защитными шторками и крышкой 16А в сборе IP44 РСбш12-3-44-БрБ белый</v>
      </c>
      <c r="D1178" t="str">
        <v>шт</v>
      </c>
      <c r="E1178">
        <v>16</v>
      </c>
      <c r="Q1178">
        <f>IFERROR(IF(SUM(F1178:N1178)&gt;E1178,"Превышение",E1178-SUM(F1178:N1178)),"-")</f>
        <v>16</v>
      </c>
    </row>
    <row r="1179" ht="30" customHeight="1">
      <c r="B1179">
        <v>1019</v>
      </c>
      <c r="C1179" t="str">
        <v>Розетка ATLASDESIGN двойная с заземлением со шторками 16А в сборе белый</v>
      </c>
      <c r="D1179" t="str">
        <v>шт</v>
      </c>
      <c r="E1179">
        <v>177</v>
      </c>
      <c r="Q1179">
        <f>IFERROR(IF(SUM(F1179:N1179)&gt;E1179,"Превышение",E1179-SUM(F1179:N1179)),"-")</f>
        <v>177</v>
      </c>
    </row>
    <row r="1180" ht="30" customHeight="1">
      <c r="B1180">
        <v>1020</v>
      </c>
      <c r="C1180" t="str">
        <v>Монтаж и подключение розеток скрытой установки</v>
      </c>
      <c r="D1180" t="str">
        <v>шт</v>
      </c>
      <c r="E1180">
        <v>193</v>
      </c>
      <c r="Q1180">
        <f>IFERROR(IF(SUM(F1180:N1180)&gt;E1180,"Превышение",E1180-SUM(F1180:N1180)),"-")</f>
        <v>193</v>
      </c>
    </row>
    <row r="1181" ht="30" customHeight="1">
      <c r="B1181">
        <v>1021</v>
      </c>
      <c r="C1181" t="str">
        <v>ЭТЮД Розетка наружная с заземлением со шторками белая (на роутер)</v>
      </c>
      <c r="D1181" t="str">
        <v>шт</v>
      </c>
      <c r="E1181">
        <v>16</v>
      </c>
      <c r="Q1181">
        <f>IFERROR(IF(SUM(F1181:N1181)&gt;E1181,"Превышение",E1181-SUM(F1181:N1181)),"-")</f>
        <v>16</v>
      </c>
    </row>
    <row r="1182" ht="30" customHeight="1">
      <c r="B1182">
        <v>1022</v>
      </c>
      <c r="C1182" t="str">
        <v>Монтаж и подключение розеток и выключателей открытой установки</v>
      </c>
      <c r="D1182" t="str">
        <v>шт</v>
      </c>
      <c r="E1182">
        <v>16</v>
      </c>
      <c r="Q1182">
        <f>IFERROR(IF(SUM(F1182:N1182)&gt;E1182,"Превышение",E1182-SUM(F1182:N1182)),"-")</f>
        <v>16</v>
      </c>
    </row>
    <row r="1183" ht="30" customHeight="1">
      <c r="B1183">
        <v>1023</v>
      </c>
      <c r="C1183" t="str">
        <v>Разъем РШ-ВШ 32А 250В 2P+PE(ОУ) пластиковый белый Simple</v>
      </c>
      <c r="D1183" t="str">
        <v>шт</v>
      </c>
      <c r="E1183">
        <v>16</v>
      </c>
      <c r="Q1183">
        <f>IFERROR(IF(SUM(F1183:N1183)&gt;E1183,"Превышение",E1183-SUM(F1183:N1183)),"-")</f>
        <v>16</v>
      </c>
    </row>
    <row r="1184" ht="30" customHeight="1">
      <c r="B1184">
        <v>1024</v>
      </c>
      <c r="C1184" t="str">
        <v>Монтаж и подключение силовой розетки на электроплиту</v>
      </c>
      <c r="D1184" t="str">
        <v>шт</v>
      </c>
      <c r="E1184">
        <v>16</v>
      </c>
      <c r="Q1184">
        <f>IFERROR(IF(SUM(F1184:N1184)&gt;E1184,"Превышение",E1184-SUM(F1184:N1184)),"-")</f>
        <v>16</v>
      </c>
    </row>
    <row r="1185" ht="30" customHeight="1">
      <c r="B1185">
        <v>1025</v>
      </c>
      <c r="C1185" t="str">
        <v>Гермес PLUS Розетка с заземлением наружная с крышкой IP54</v>
      </c>
      <c r="D1185" t="str">
        <v>шт</v>
      </c>
      <c r="E1185">
        <v>2</v>
      </c>
      <c r="Q1185">
        <f>IFERROR(IF(SUM(F1185:N1185)&gt;E1185,"Превышение",E1185-SUM(F1185:N1185)),"-")</f>
        <v>2</v>
      </c>
    </row>
    <row r="1186" ht="30" customHeight="1">
      <c r="B1186">
        <v>1026</v>
      </c>
      <c r="C1186" t="str">
        <v>Монтаж и подключение розеток и выключателей открытой установки</v>
      </c>
      <c r="D1186" t="str">
        <v>шт</v>
      </c>
      <c r="E1186">
        <v>2</v>
      </c>
      <c r="Q1186">
        <f>IFERROR(IF(SUM(F1186:N1186)&gt;E1186,"Превышение",E1186-SUM(F1186:N1186)),"-")</f>
        <v>2</v>
      </c>
    </row>
    <row r="1187" ht="30" customHeight="1">
      <c r="B1187">
        <v>1027</v>
      </c>
      <c r="C1187" t="str">
        <v>Выключатель одноклавишный ATLASDESIGN схема 1 10АХ механизм белый</v>
      </c>
      <c r="D1187" t="str">
        <v>шт</v>
      </c>
      <c r="E1187">
        <v>16</v>
      </c>
      <c r="Q1187">
        <f>IFERROR(IF(SUM(F1187:N1187)&gt;E1187,"Превышение",E1187-SUM(F1187:N1187)),"-")</f>
        <v>16</v>
      </c>
    </row>
    <row r="1188" ht="30" customHeight="1">
      <c r="B1188">
        <v>1028</v>
      </c>
      <c r="C1188" t="str">
        <v>Выключатель двухклавишный ATLASDESIGN схема 5 10АХ механизм белый</v>
      </c>
      <c r="D1188" t="str">
        <v>шт</v>
      </c>
      <c r="E1188">
        <v>50</v>
      </c>
      <c r="Q1188">
        <f>IFERROR(IF(SUM(F1188:N1188)&gt;E1188,"Превышение",E1188-SUM(F1188:N1188)),"-")</f>
        <v>50</v>
      </c>
    </row>
    <row r="1189" ht="30" customHeight="1">
      <c r="B1189">
        <v>1029</v>
      </c>
      <c r="C1189" t="str">
        <v>Выключатель трехклавишный ATLASDESIGN схема 1+1+1 10АХ механизм белый</v>
      </c>
      <c r="D1189" t="str">
        <v>шт</v>
      </c>
      <c r="E1189">
        <v>16</v>
      </c>
      <c r="Q1189">
        <f>IFERROR(IF(SUM(F1189:N1189)&gt;E1189,"Превышение",E1189-SUM(F1189:N1189)),"-")</f>
        <v>16</v>
      </c>
    </row>
    <row r="1190">
      <c r="B1190">
        <v>1030</v>
      </c>
      <c r="C1190" t="str">
        <v>Рамка однопостовая ATLASDESIGN белый</v>
      </c>
      <c r="D1190" t="str">
        <v>шт</v>
      </c>
      <c r="E1190">
        <v>82</v>
      </c>
      <c r="Q1190">
        <f>IFERROR(IF(SUM(F1190:N1190)&gt;E1190,"Превышение",E1190-SUM(F1190:N1190)),"-")</f>
        <v>82</v>
      </c>
    </row>
    <row r="1191" ht="30" customHeight="1">
      <c r="B1191">
        <v>1031</v>
      </c>
      <c r="C1191" t="str">
        <v>Монтаж и подключение выключателей скрытой установки</v>
      </c>
      <c r="D1191" t="str">
        <v>шт</v>
      </c>
      <c r="E1191">
        <v>82</v>
      </c>
      <c r="Q1191">
        <f>IFERROR(IF(SUM(F1191:N1191)&gt;E1191,"Превышение",E1191-SUM(F1191:N1191)),"-")</f>
        <v>82</v>
      </c>
    </row>
    <row r="1192">
      <c r="B1192">
        <v>1032</v>
      </c>
      <c r="C1192" t="str">
        <v>КРЗ-0,4</v>
      </c>
      <c r="D1192" t="str">
        <v>шт</v>
      </c>
      <c r="E1192">
        <v>16</v>
      </c>
      <c r="Q1192">
        <f>IFERROR(IF(SUM(F1192:N1192)&gt;E1192,"Превышение",E1192-SUM(F1192:N1192)),"-")</f>
        <v>16</v>
      </c>
    </row>
    <row r="1193">
      <c r="B1193">
        <v>1033</v>
      </c>
      <c r="C1193" t="str">
        <v>Монтаж и подключение коробки заземления КРЗ</v>
      </c>
      <c r="D1193" t="str">
        <v>шт</v>
      </c>
      <c r="E1193">
        <v>16</v>
      </c>
      <c r="Q1193">
        <f>IFERROR(IF(SUM(F1193:N1193)&gt;E1193,"Превышение",E1193-SUM(F1193:N1193)),"-")</f>
        <v>16</v>
      </c>
    </row>
    <row r="1194" ht="45" customHeight="1">
      <c r="B1194">
        <v>1034</v>
      </c>
      <c r="C1194" t="str">
        <v>Звонок Зуммер-1-04 (2ТК) двухтональный без кнопки пластик АБС проводной 220В (Зуммер-1-04 (2ТК))</v>
      </c>
      <c r="D1194" t="str">
        <v>шт</v>
      </c>
      <c r="E1194">
        <v>16</v>
      </c>
      <c r="Q1194">
        <f>IFERROR(IF(SUM(F1194:N1194)&gt;E1194,"Превышение",E1194-SUM(F1194:N1194)),"-")</f>
        <v>16</v>
      </c>
    </row>
    <row r="1195">
      <c r="B1195">
        <v>1035</v>
      </c>
      <c r="C1195" t="str">
        <v>Беларусь Кнопка для звонков</v>
      </c>
      <c r="D1195" t="str">
        <v>шт</v>
      </c>
      <c r="E1195">
        <v>16</v>
      </c>
      <c r="Q1195">
        <f>IFERROR(IF(SUM(F1195:N1195)&gt;E1195,"Превышение",E1195-SUM(F1195:N1195)),"-")</f>
        <v>16</v>
      </c>
    </row>
    <row r="1196">
      <c r="B1196">
        <v>1036</v>
      </c>
      <c r="C1196" t="str">
        <v>Монтаж и подключение звонка</v>
      </c>
      <c r="D1196" t="str">
        <v>шт</v>
      </c>
      <c r="E1196">
        <v>16</v>
      </c>
      <c r="Q1196">
        <f>IFERROR(IF(SUM(F1196:N1196)&gt;E1196,"Превышение",E1196-SUM(F1196:N1196)),"-")</f>
        <v>16</v>
      </c>
    </row>
    <row r="1197">
      <c r="B1197">
        <v>1037</v>
      </c>
      <c r="C1197" t="str">
        <v>Монтаж и подключение кнопки звонка</v>
      </c>
      <c r="D1197" t="str">
        <v>шт</v>
      </c>
      <c r="E1197">
        <v>16</v>
      </c>
      <c r="Q1197">
        <f>IFERROR(IF(SUM(F1197:N1197)&gt;E1197,"Превышение",E1197-SUM(F1197:N1197)),"-")</f>
        <v>16</v>
      </c>
    </row>
    <row r="1198">
      <c r="B1198">
        <v>0</v>
      </c>
      <c r="C1198" t="str">
        <v>5.Электромонтажные изделия</v>
      </c>
      <c r="D1198">
        <v>0</v>
      </c>
      <c r="E1198">
        <v>0</v>
      </c>
      <c r="Q1198">
        <f>IFERROR(IF(SUM(F1198:N1198)&gt;E1198,"Превышение",E1198-SUM(F1198:N1198)),"-")</f>
        <v>0</v>
      </c>
    </row>
    <row r="1199">
      <c r="B1199">
        <v>1038</v>
      </c>
      <c r="C1199" t="str">
        <v>Скрутка СИЗ-1 2.5-4.5мм желтая</v>
      </c>
      <c r="D1199" t="str">
        <v>шт</v>
      </c>
      <c r="E1199">
        <v>200</v>
      </c>
      <c r="F1199">
        <v>150</v>
      </c>
      <c r="G1199">
        <v>50</v>
      </c>
      <c r="Q1199">
        <f>IFERROR(IF(SUM(F1199:N1199)&gt;E1199,"Превышение",E1199-SUM(F1199:N1199)),"-")</f>
        <v>0</v>
      </c>
    </row>
    <row r="1200">
      <c r="B1200">
        <v>1039</v>
      </c>
      <c r="C1200" t="str">
        <v>Скрутка СИЗ-1 4-11мм красная</v>
      </c>
      <c r="D1200" t="str">
        <v>шт</v>
      </c>
      <c r="E1200">
        <v>1000</v>
      </c>
      <c r="F1200">
        <v>850</v>
      </c>
      <c r="G1200">
        <v>150</v>
      </c>
      <c r="Q1200">
        <f>IFERROR(IF(SUM(F1200:N1200)&gt;E1200,"Превышение",E1200-SUM(F1200:N1200)),"-")</f>
        <v>0</v>
      </c>
    </row>
    <row r="1201">
      <c r="B1201">
        <v>1040</v>
      </c>
      <c r="C1201" t="str">
        <v>Бирка кабельная У-134 квадрат 55х55 мм</v>
      </c>
      <c r="D1201" t="str">
        <v>шт</v>
      </c>
      <c r="E1201">
        <v>16</v>
      </c>
      <c r="Q1201">
        <f>IFERROR(IF(SUM(F1201:N1201)&gt;E1201,"Превышение",E1201-SUM(F1201:N1201)),"-")</f>
        <v>16</v>
      </c>
    </row>
    <row r="1202">
      <c r="B1202">
        <v>1041</v>
      </c>
      <c r="C1202" t="str">
        <v>Коробка установочная 68мм (С3М2)</v>
      </c>
      <c r="D1202" t="str">
        <v>шт</v>
      </c>
      <c r="E1202">
        <v>32</v>
      </c>
      <c r="Q1202">
        <f>IFERROR(IF(SUM(F1202:N1202)&gt;E1202,"Превышение",E1202-SUM(F1202:N1202)),"-")</f>
        <v>32</v>
      </c>
    </row>
    <row r="1203" ht="30" customHeight="1">
      <c r="B1203">
        <v>1042</v>
      </c>
      <c r="C1203" t="str">
        <v>Высверливание отверстия в кирпиче и вмазывание установочной коробки</v>
      </c>
      <c r="D1203" t="str">
        <v>шт</v>
      </c>
      <c r="E1203">
        <v>32</v>
      </c>
      <c r="Q1203">
        <f>IFERROR(IF(SUM(F1203:N1203)&gt;E1203,"Превышение",E1203-SUM(F1203:N1203)),"-")</f>
        <v>32</v>
      </c>
    </row>
    <row r="1204">
      <c r="B1204">
        <v>1043</v>
      </c>
      <c r="C1204" t="str">
        <v>Крышка КОН-1М-04</v>
      </c>
      <c r="D1204" t="str">
        <v>шт</v>
      </c>
      <c r="E1204">
        <v>183</v>
      </c>
      <c r="G1204">
        <v>183</v>
      </c>
      <c r="Q1204">
        <f>IFERROR(IF(SUM(F1204:N1204)&gt;E1204,"Превышение",E1204-SUM(F1204:N1204)),"-")</f>
        <v>0</v>
      </c>
    </row>
    <row r="1205">
      <c r="B1205">
        <v>1044</v>
      </c>
      <c r="C1205" t="str">
        <v>Монтаж крышки КОН-1М-04</v>
      </c>
      <c r="D1205" t="str">
        <v>шт</v>
      </c>
      <c r="E1205">
        <v>183</v>
      </c>
      <c r="G1205">
        <v>183</v>
      </c>
      <c r="Q1205">
        <f>IFERROR(IF(SUM(F1205:N1205)&gt;E1205,"Превышение",E1205-SUM(F1205:N1205)),"-")</f>
        <v>0</v>
      </c>
    </row>
    <row r="1206">
      <c r="B1206">
        <v>1045</v>
      </c>
      <c r="C1206" t="str">
        <v>Подрозетник Ф65мм</v>
      </c>
      <c r="D1206" t="str">
        <v>шт</v>
      </c>
      <c r="E1206">
        <v>16</v>
      </c>
      <c r="Q1206">
        <f>IFERROR(IF(SUM(F1206:N1206)&gt;E1206,"Превышение",E1206-SUM(F1206:N1206)),"-")</f>
        <v>16</v>
      </c>
    </row>
    <row r="1207">
      <c r="B1207">
        <v>1046</v>
      </c>
      <c r="C1207" t="str">
        <v>Подрозетник Ф100мм</v>
      </c>
      <c r="D1207" t="str">
        <v>шт</v>
      </c>
      <c r="E1207">
        <v>16</v>
      </c>
      <c r="Q1207">
        <f>IFERROR(IF(SUM(F1207:N1207)&gt;E1207,"Превышение",E1207-SUM(F1207:N1207)),"-")</f>
        <v>16</v>
      </c>
    </row>
    <row r="1208">
      <c r="B1208">
        <v>1047</v>
      </c>
      <c r="C1208" t="str">
        <v>Монтаж подрозетника</v>
      </c>
      <c r="D1208" t="str">
        <v>шт</v>
      </c>
      <c r="E1208">
        <v>32</v>
      </c>
      <c r="Q1208">
        <f>IFERROR(IF(SUM(F1208:N1208)&gt;E1208,"Превышение",E1208-SUM(F1208:N1208)),"-")</f>
        <v>32</v>
      </c>
    </row>
    <row r="1209">
      <c r="B1209">
        <v>0</v>
      </c>
      <c r="C1209" t="str">
        <v>6. Материалы</v>
      </c>
      <c r="D1209">
        <v>0</v>
      </c>
      <c r="E1209">
        <v>0</v>
      </c>
      <c r="Q1209">
        <f>IFERROR(IF(SUM(F1209:N1209)&gt;E1209,"Превышение",E1209-SUM(F1209:N1209)),"-")</f>
        <v>0</v>
      </c>
    </row>
    <row r="1210" ht="30" customHeight="1">
      <c r="B1210">
        <v>1048</v>
      </c>
      <c r="C1210" t="str">
        <v>Пена монтажная Roof Complect огнеупорная (890гр)</v>
      </c>
      <c r="D1210" t="str">
        <v>шт</v>
      </c>
      <c r="E1210">
        <v>8</v>
      </c>
      <c r="Q1210">
        <f>IFERROR(IF(SUM(F1210:N1210)&gt;E1210,"Превышение",E1210-SUM(F1210:N1210)),"-")</f>
        <v>8</v>
      </c>
    </row>
    <row r="1211">
      <c r="B1211">
        <v>1049</v>
      </c>
      <c r="C1211" t="str">
        <v>Герметик огнезащитный ведро 10кг</v>
      </c>
      <c r="D1211" t="str">
        <v>шт</v>
      </c>
      <c r="E1211">
        <v>1</v>
      </c>
      <c r="Q1211">
        <f>IFERROR(IF(SUM(F1211:N1211)&gt;E1211,"Превышение",E1211-SUM(F1211:N1211)),"-")</f>
        <v>1</v>
      </c>
    </row>
    <row r="1212" hidden="1">
      <c r="Q1212">
        <f>IFERROR(IF(SUM(F1212:N1212)&gt;E1212,"Превышение",E1212-SUM(F1212:N1212)),"-")</f>
        <v>0</v>
      </c>
    </row>
    <row r="1213" hidden="1">
      <c r="Q1213">
        <f>IFERROR(IF(SUM(F1213:N1213)&gt;E1213,"Превышение",E1213-SUM(F1213:N1213)),"-")</f>
        <v>0</v>
      </c>
    </row>
    <row r="1214" hidden="1">
      <c r="Q1214">
        <f>IFERROR(IF(SUM(F1214:N1214)&gt;E1214,"Превышение",E1214-SUM(F1214:N1214)),"-")</f>
        <v>0</v>
      </c>
    </row>
    <row r="1215" hidden="1">
      <c r="Q1215">
        <f>IFERROR(IF(SUM(F1215:N1215)&gt;E1215,"Превышение",E1215-SUM(F1215:N1215)),"-")</f>
        <v>0</v>
      </c>
    </row>
    <row r="1216" hidden="1">
      <c r="Q1216">
        <f>IFERROR(IF(SUM(F1216:N1216)&gt;E1216,"Превышение",E1216-SUM(F1216:N1216)),"-")</f>
        <v>0</v>
      </c>
    </row>
    <row r="1217" hidden="1">
      <c r="Q1217">
        <f>IFERROR(IF(SUM(F1217:N1217)&gt;E1217,"Превышение",E1217-SUM(F1217:N1217)),"-")</f>
        <v>0</v>
      </c>
    </row>
    <row r="1218" hidden="1">
      <c r="Q1218">
        <f>IFERROR(IF(SUM(F1218:N1218)&gt;E1218,"Превышение",E1218-SUM(F1218:N1218)),"-")</f>
        <v>0</v>
      </c>
    </row>
    <row r="1219" hidden="1">
      <c r="Q1219">
        <f>IFERROR(IF(SUM(F1219:N1219)&gt;E1219,"Превышение",E1219-SUM(F1219:N1219)),"-")</f>
        <v>0</v>
      </c>
    </row>
    <row r="1220" hidden="1">
      <c r="Q1220">
        <f>IFERROR(IF(SUM(F1220:N1220)&gt;E1220,"Превышение",E1220-SUM(F1220:N1220)),"-")</f>
        <v>0</v>
      </c>
    </row>
    <row r="1221" hidden="1">
      <c r="Q1221">
        <f>IFERROR(IF(SUM(F1221:N1221)&gt;E1221,"Превышение",E1221-SUM(F1221:N1221)),"-")</f>
        <v>0</v>
      </c>
    </row>
    <row r="1222" hidden="1">
      <c r="Q1222">
        <f>IFERROR(IF(SUM(F1222:N1222)&gt;E1222,"Превышение",E1222-SUM(F1222:N1222)),"-")</f>
        <v>0</v>
      </c>
    </row>
    <row r="1223" hidden="1">
      <c r="Q1223">
        <f>IFERROR(IF(SUM(F1223:N1223)&gt;E1223,"Превышение",E1223-SUM(F1223:N1223)),"-")</f>
        <v>0</v>
      </c>
    </row>
    <row r="1224" hidden="1">
      <c r="Q1224">
        <f>IFERROR(IF(SUM(F1224:N1224)&gt;E1224,"Превышение",E1224-SUM(F1224:N1224)),"-")</f>
        <v>0</v>
      </c>
    </row>
    <row r="1225" hidden="1">
      <c r="Q1225">
        <f>IFERROR(IF(SUM(F1225:N1225)&gt;E1225,"Превышение",E1225-SUM(F1225:N1225)),"-")</f>
        <v>0</v>
      </c>
    </row>
    <row r="1226" hidden="1">
      <c r="Q1226">
        <f>IFERROR(IF(SUM(F1226:N1226)&gt;E1226,"Превышение",E1226-SUM(F1226:N1226)),"-")</f>
        <v>0</v>
      </c>
    </row>
    <row r="1227" hidden="1">
      <c r="Q1227">
        <f>IFERROR(IF(SUM(F1227:N1227)&gt;E1227,"Превышение",E1227-SUM(F1227:N1227)),"-")</f>
        <v>0</v>
      </c>
    </row>
    <row r="1228" hidden="1">
      <c r="Q1228">
        <f>IFERROR(IF(SUM(F1228:N1228)&gt;E1228,"Превышение",E1228-SUM(F1228:N1228)),"-")</f>
        <v>0</v>
      </c>
    </row>
    <row r="1229" hidden="1">
      <c r="Q1229">
        <f>IFERROR(IF(SUM(F1229:N1229)&gt;E1229,"Превышение",E1229-SUM(F1229:N1229)),"-")</f>
        <v>0</v>
      </c>
    </row>
    <row r="1230" hidden="1">
      <c r="Q1230">
        <f>IFERROR(IF(SUM(F1230:N1230)&gt;E1230,"Превышение",E1230-SUM(F1230:N1230)),"-")</f>
        <v>0</v>
      </c>
    </row>
    <row r="1231" hidden="1">
      <c r="Q1231">
        <f>IFERROR(IF(SUM(F1231:N1231)&gt;E1231,"Превышение",E1231-SUM(F1231:N1231)),"-")</f>
        <v>0</v>
      </c>
    </row>
    <row r="1232" hidden="1">
      <c r="Q1232">
        <f>IFERROR(IF(SUM(F1232:N1232)&gt;E1232,"Превышение",E1232-SUM(F1232:N1232)),"-")</f>
        <v>0</v>
      </c>
    </row>
    <row r="1233" hidden="1">
      <c r="Q1233">
        <f>IFERROR(IF(SUM(F1233:N1233)&gt;E1233,"Превышение",E1233-SUM(F1233:N1233)),"-")</f>
        <v>0</v>
      </c>
    </row>
    <row r="1234" hidden="1">
      <c r="Q1234">
        <f>IFERROR(IF(SUM(F1234:N1234)&gt;E1234,"Превышение",E1234-SUM(F1234:N1234)),"-")</f>
        <v>0</v>
      </c>
    </row>
    <row r="1235" hidden="1">
      <c r="Q1235">
        <f>IFERROR(IF(SUM(F1235:N1235)&gt;E1235,"Превышение",E1235-SUM(F1235:N1235)),"-")</f>
        <v>0</v>
      </c>
    </row>
    <row r="1236" hidden="1">
      <c r="Q1236">
        <f>IFERROR(IF(SUM(F1236:N1236)&gt;E1236,"Превышение",E1236-SUM(F1236:N1236)),"-")</f>
        <v>0</v>
      </c>
    </row>
    <row r="1237" hidden="1">
      <c r="Q1237">
        <f>IFERROR(IF(SUM(F1237:N1237)&gt;E1237,"Превышение",E1237-SUM(F1237:N1237)),"-")</f>
        <v>0</v>
      </c>
    </row>
    <row r="1238" hidden="1">
      <c r="Q1238">
        <f>IFERROR(IF(SUM(F1238:N1238)&gt;E1238,"Превышение",E1238-SUM(F1238:N1238)),"-")</f>
        <v>0</v>
      </c>
    </row>
    <row r="1239" hidden="1">
      <c r="Q1239">
        <f>IFERROR(IF(SUM(F1239:N1239)&gt;E1239,"Превышение",E1239-SUM(F1239:N1239)),"-")</f>
        <v>0</v>
      </c>
    </row>
    <row r="1240" hidden="1">
      <c r="Q1240">
        <f>IFERROR(IF(SUM(F1240:N1240)&gt;E1240,"Превышение",E1240-SUM(F1240:N1240)),"-")</f>
        <v>0</v>
      </c>
    </row>
    <row r="1241" hidden="1">
      <c r="Q1241">
        <f>IFERROR(IF(SUM(F1241:N1241)&gt;E1241,"Превышение",E1241-SUM(F1241:N1241)),"-")</f>
        <v>0</v>
      </c>
    </row>
    <row r="1242" hidden="1">
      <c r="Q1242">
        <f>IFERROR(IF(SUM(F1242:N1242)&gt;E1242,"Превышение",E1242-SUM(F1242:N1242)),"-")</f>
        <v>0</v>
      </c>
    </row>
    <row r="1243" hidden="1">
      <c r="Q1243">
        <f>IFERROR(IF(SUM(F1243:N1243)&gt;E1243,"Превышение",E1243-SUM(F1243:N1243)),"-")</f>
        <v>0</v>
      </c>
    </row>
    <row r="1244" hidden="1">
      <c r="Q1244">
        <f>IFERROR(IF(SUM(F1244:N1244)&gt;E1244,"Превышение",E1244-SUM(F1244:N1244)),"-")</f>
        <v>0</v>
      </c>
    </row>
    <row r="1245" hidden="1">
      <c r="Q1245">
        <f>IFERROR(IF(SUM(F1245:N1245)&gt;E1245,"Превышение",E1245-SUM(F1245:N1245)),"-")</f>
        <v>0</v>
      </c>
    </row>
    <row r="1246" hidden="1">
      <c r="Q1246">
        <f>IFERROR(IF(SUM(F1246:N1246)&gt;E1246,"Превышение",E1246-SUM(F1246:N1246)),"-")</f>
        <v>0</v>
      </c>
    </row>
    <row r="1247" hidden="1">
      <c r="Q1247">
        <f>IFERROR(IF(SUM(F1247:N1247)&gt;E1247,"Превышение",E1247-SUM(F1247:N1247)),"-")</f>
        <v>0</v>
      </c>
    </row>
    <row r="1248" hidden="1">
      <c r="Q1248">
        <f>IFERROR(IF(SUM(F1248:N1248)&gt;E1248,"Превышение",E1248-SUM(F1248:N1248)),"-")</f>
        <v>0</v>
      </c>
    </row>
    <row r="1249" hidden="1">
      <c r="Q1249">
        <f>IFERROR(IF(SUM(F1249:N1249)&gt;E1249,"Превышение",E1249-SUM(F1249:N1249)),"-")</f>
        <v>0</v>
      </c>
    </row>
    <row r="1250" hidden="1">
      <c r="Q1250">
        <f>IFERROR(IF(SUM(F1250:N1250)&gt;E1250,"Превышение",E1250-SUM(F1250:N1250)),"-")</f>
        <v>0</v>
      </c>
    </row>
    <row r="1251" hidden="1">
      <c r="Q1251">
        <f>IFERROR(IF(SUM(F1251:N1251)&gt;E1251,"Превышение",E1251-SUM(F1251:N1251)),"-")</f>
        <v>0</v>
      </c>
    </row>
    <row r="1252" hidden="1">
      <c r="Q1252">
        <f>IFERROR(IF(SUM(F1252:N1252)&gt;E1252,"Превышение",E1252-SUM(F1252:N1252)),"-")</f>
        <v>0</v>
      </c>
    </row>
    <row r="1253" hidden="1">
      <c r="Q1253">
        <f>IFERROR(IF(SUM(F1253:N1253)&gt;E1253,"Превышение",E1253-SUM(F1253:N1253)),"-")</f>
        <v>0</v>
      </c>
    </row>
    <row r="1254" hidden="1">
      <c r="Q1254">
        <f>IFERROR(IF(SUM(F1254:N1254)&gt;E1254,"Превышение",E1254-SUM(F1254:N1254)),"-")</f>
        <v>0</v>
      </c>
    </row>
    <row r="1255" hidden="1">
      <c r="Q1255">
        <f>IFERROR(IF(SUM(F1255:N1255)&gt;E1255,"Превышение",E1255-SUM(F1255:N1255)),"-")</f>
        <v>0</v>
      </c>
    </row>
    <row r="1256" hidden="1">
      <c r="Q1256">
        <f>IFERROR(IF(SUM(F1256:N1256)&gt;E1256,"Превышение",E1256-SUM(F1256:N1256)),"-")</f>
        <v>0</v>
      </c>
    </row>
    <row r="1257" hidden="1">
      <c r="Q1257">
        <f>IFERROR(IF(SUM(F1257:N1257)&gt;E1257,"Превышение",E1257-SUM(F1257:N1257)),"-")</f>
        <v>0</v>
      </c>
    </row>
    <row r="1258" hidden="1">
      <c r="Q1258">
        <f>IFERROR(IF(SUM(F1258:N1258)&gt;E1258,"Превышение",E1258-SUM(F1258:N1258)),"-")</f>
        <v>0</v>
      </c>
    </row>
    <row r="1259" hidden="1">
      <c r="Q1259">
        <f>IFERROR(IF(SUM(F1259:N1259)&gt;E1259,"Превышение",E1259-SUM(F1259:N1259)),"-")</f>
        <v>0</v>
      </c>
    </row>
    <row r="1260" hidden="1">
      <c r="Q1260">
        <f>IFERROR(IF(SUM(F1260:N1260)&gt;E1260,"Превышение",E1260-SUM(F1260:N1260)),"-")</f>
        <v>0</v>
      </c>
    </row>
    <row r="1261" hidden="1">
      <c r="Q1261">
        <f>IFERROR(IF(SUM(F1261:N1261)&gt;E1261,"Превышение",E1261-SUM(F1261:N1261)),"-")</f>
        <v>0</v>
      </c>
    </row>
    <row r="1262" hidden="1">
      <c r="Q1262">
        <f>IFERROR(IF(SUM(F1262:N1262)&gt;E1262,"Превышение",E1262-SUM(F1262:N1262)),"-")</f>
        <v>0</v>
      </c>
    </row>
    <row r="1263" hidden="1">
      <c r="Q1263">
        <f>IFERROR(IF(SUM(F1263:N1263)&gt;E1263,"Превышение",E1263-SUM(F1263:N1263)),"-")</f>
        <v>0</v>
      </c>
    </row>
    <row r="1264" hidden="1">
      <c r="Q1264">
        <f>IFERROR(IF(SUM(F1264:N1264)&gt;E1264,"Превышение",E1264-SUM(F1264:N1264)),"-")</f>
        <v>0</v>
      </c>
    </row>
    <row r="1265" hidden="1">
      <c r="Q1265">
        <f>IFERROR(IF(SUM(F1265:N1265)&gt;E1265,"Превышение",E1265-SUM(F1265:N1265)),"-")</f>
        <v>0</v>
      </c>
    </row>
    <row r="1266" hidden="1">
      <c r="Q1266">
        <f>IFERROR(IF(SUM(F1266:N1266)&gt;E1266,"Превышение",E1266-SUM(F1266:N1266)),"-")</f>
        <v>0</v>
      </c>
    </row>
    <row r="1267" hidden="1">
      <c r="Q1267">
        <f>IFERROR(IF(SUM(F1267:N1267)&gt;E1267,"Превышение",E1267-SUM(F1267:N1267)),"-")</f>
        <v>0</v>
      </c>
    </row>
    <row r="1268" hidden="1">
      <c r="Q1268">
        <f>IFERROR(IF(SUM(F1268:N1268)&gt;E1268,"Превышение",E1268-SUM(F1268:N1268)),"-")</f>
        <v>0</v>
      </c>
    </row>
    <row r="1269" hidden="1">
      <c r="Q1269">
        <f>IFERROR(IF(SUM(F1269:N1269)&gt;E1269,"Превышение",E1269-SUM(F1269:N1269)),"-")</f>
        <v>0</v>
      </c>
    </row>
    <row r="1270" hidden="1">
      <c r="Q1270">
        <f>IFERROR(IF(SUM(F1270:N1270)&gt;E1270,"Превышение",E1270-SUM(F1270:N1270)),"-")</f>
        <v>0</v>
      </c>
    </row>
    <row r="1271" hidden="1">
      <c r="Q1271">
        <f>IFERROR(IF(SUM(F1271:N1271)&gt;E1271,"Превышение",E1271-SUM(F1271:N1271)),"-")</f>
        <v>0</v>
      </c>
    </row>
    <row r="1272" hidden="1">
      <c r="Q1272">
        <f>IFERROR(IF(SUM(F1272:N1272)&gt;E1272,"Превышение",E1272-SUM(F1272:N1272)),"-")</f>
        <v>0</v>
      </c>
    </row>
    <row r="1273" hidden="1">
      <c r="Q1273">
        <f>IFERROR(IF(SUM(F1273:N1273)&gt;E1273,"Превышение",E1273-SUM(F1273:N1273)),"-")</f>
        <v>0</v>
      </c>
    </row>
    <row r="1274" hidden="1">
      <c r="Q1274">
        <f>IFERROR(IF(SUM(F1274:N1274)&gt;E1274,"Превышение",E1274-SUM(F1274:N1274)),"-")</f>
        <v>0</v>
      </c>
    </row>
    <row r="1275" hidden="1">
      <c r="Q1275">
        <f>IFERROR(IF(SUM(F1275:N1275)&gt;E1275,"Превышение",E1275-SUM(F1275:N1275)),"-")</f>
        <v>0</v>
      </c>
    </row>
    <row r="1276" hidden="1">
      <c r="Q1276">
        <f>IFERROR(IF(SUM(F1276:N1276)&gt;E1276,"Превышение",E1276-SUM(F1276:N1276)),"-")</f>
        <v>0</v>
      </c>
    </row>
    <row r="1277" hidden="1">
      <c r="Q1277">
        <f>IFERROR(IF(SUM(F1277:N1277)&gt;E1277,"Превышение",E1277-SUM(F1277:N1277)),"-")</f>
        <v>0</v>
      </c>
    </row>
    <row r="1278" hidden="1">
      <c r="Q1278">
        <f>IFERROR(IF(SUM(F1278:N1278)&gt;E1278,"Превышение",E1278-SUM(F1278:N1278)),"-")</f>
        <v>0</v>
      </c>
    </row>
    <row r="1279" hidden="1">
      <c r="Q1279">
        <f>IFERROR(IF(SUM(F1279:N1279)&gt;E1279,"Превышение",E1279-SUM(F1279:N1279)),"-")</f>
        <v>0</v>
      </c>
    </row>
    <row r="1280" hidden="1">
      <c r="Q1280">
        <f>IFERROR(IF(SUM(F1280:N1280)&gt;E1280,"Превышение",E1280-SUM(F1280:N1280)),"-")</f>
        <v>0</v>
      </c>
    </row>
    <row r="1281" hidden="1">
      <c r="Q1281">
        <f>IFERROR(IF(SUM(F1281:N1281)&gt;E1281,"Превышение",E1281-SUM(F1281:N1281)),"-")</f>
        <v>0</v>
      </c>
    </row>
    <row r="1282" hidden="1">
      <c r="Q1282">
        <f>IFERROR(IF(SUM(F1282:N1282)&gt;E1282,"Превышение",E1282-SUM(F1282:N1282)),"-")</f>
        <v>0</v>
      </c>
    </row>
    <row r="1283" hidden="1">
      <c r="Q1283">
        <f>IFERROR(IF(SUM(F1283:N1283)&gt;E1283,"Превышение",E1283-SUM(F1283:N1283)),"-")</f>
        <v>0</v>
      </c>
    </row>
    <row r="1284" hidden="1">
      <c r="Q1284">
        <f>IFERROR(IF(SUM(F1284:N1284)&gt;E1284,"Превышение",E1284-SUM(F1284:N1284)),"-")</f>
        <v>0</v>
      </c>
    </row>
    <row r="1285" hidden="1">
      <c r="Q1285">
        <f>IFERROR(IF(SUM(F1285:N1285)&gt;E1285,"Превышение",E1285-SUM(F1285:N1285)),"-")</f>
        <v>0</v>
      </c>
    </row>
    <row r="1286" hidden="1">
      <c r="Q1286">
        <f>IFERROR(IF(SUM(F1286:N1286)&gt;E1286,"Превышение",E1286-SUM(F1286:N1286)),"-")</f>
        <v>0</v>
      </c>
    </row>
    <row r="1287" hidden="1">
      <c r="Q1287">
        <f>IFERROR(IF(SUM(F1287:N1287)&gt;E1287,"Превышение",E1287-SUM(F1287:N1287)),"-")</f>
        <v>0</v>
      </c>
    </row>
    <row r="1288" hidden="1">
      <c r="Q1288">
        <f>IFERROR(IF(SUM(F1288:N1288)&gt;E1288,"Превышение",E1288-SUM(F1288:N1288)),"-")</f>
        <v>0</v>
      </c>
    </row>
    <row r="1289" hidden="1">
      <c r="Q1289">
        <f>IFERROR(IF(SUM(F1289:N1289)&gt;E1289,"Превышение",E1289-SUM(F1289:N1289)),"-")</f>
        <v>0</v>
      </c>
    </row>
    <row r="1290" hidden="1">
      <c r="Q1290">
        <f>IFERROR(IF(SUM(F1290:N1290)&gt;E1290,"Превышение",E1290-SUM(F1290:N1290)),"-")</f>
        <v>0</v>
      </c>
    </row>
    <row r="1291" hidden="1">
      <c r="Q1291">
        <f>IFERROR(IF(SUM(F1291:N1291)&gt;E1291,"Превышение",E1291-SUM(F1291:N1291)),"-")</f>
        <v>0</v>
      </c>
    </row>
    <row r="1292" hidden="1">
      <c r="Q1292">
        <f>IFERROR(IF(SUM(F1292:N1292)&gt;E1292,"Превышение",E1292-SUM(F1292:N1292)),"-")</f>
        <v>0</v>
      </c>
    </row>
    <row r="1293" hidden="1">
      <c r="Q1293">
        <f>IFERROR(IF(SUM(F1293:N1293)&gt;E1293,"Превышение",E1293-SUM(F1293:N1293)),"-")</f>
        <v>0</v>
      </c>
    </row>
    <row r="1294" hidden="1">
      <c r="Q1294">
        <f>IFERROR(IF(SUM(F1294:N1294)&gt;E1294,"Превышение",E1294-SUM(F1294:N1294)),"-")</f>
        <v>0</v>
      </c>
    </row>
    <row r="1295" hidden="1">
      <c r="Q1295">
        <f>IFERROR(IF(SUM(F1295:N1295)&gt;E1295,"Превышение",E1295-SUM(F1295:N1295)),"-")</f>
        <v>0</v>
      </c>
    </row>
    <row r="1296" hidden="1">
      <c r="Q1296">
        <f>IFERROR(IF(SUM(F1296:N1296)&gt;E1296,"Превышение",E1296-SUM(F1296:N1296)),"-")</f>
        <v>0</v>
      </c>
    </row>
    <row r="1297" hidden="1">
      <c r="Q1297">
        <f>IFERROR(IF(SUM(F1297:N1297)&gt;E1297,"Превышение",E1297-SUM(F1297:N1297)),"-")</f>
        <v>0</v>
      </c>
    </row>
    <row r="1298" hidden="1">
      <c r="Q1298">
        <f>IFERROR(IF(SUM(F1298:N1298)&gt;E1298,"Превышение",E1298-SUM(F1298:N1298)),"-")</f>
        <v>0</v>
      </c>
    </row>
    <row r="1299" hidden="1">
      <c r="Q1299">
        <f>IFERROR(IF(SUM(F1299:N1299)&gt;E1299,"Превышение",E1299-SUM(F1299:N1299)),"-")</f>
        <v>0</v>
      </c>
    </row>
    <row r="1300" hidden="1">
      <c r="Q1300">
        <f>IFERROR(IF(SUM(F1300:N1300)&gt;E1300,"Превышение",E1300-SUM(F1300:N1300)),"-")</f>
        <v>0</v>
      </c>
    </row>
    <row r="1301" hidden="1">
      <c r="Q1301">
        <f>IFERROR(IF(SUM(F1301:N1301)&gt;E1301,"Превышение",E1301-SUM(F1301:N1301)),"-")</f>
        <v>0</v>
      </c>
    </row>
    <row r="1302" hidden="1">
      <c r="Q1302">
        <f>IFERROR(IF(SUM(F1302:N1302)&gt;E1302,"Превышение",E1302-SUM(F1302:N1302)),"-")</f>
        <v>0</v>
      </c>
    </row>
    <row r="1303" hidden="1">
      <c r="Q1303">
        <f>IFERROR(IF(SUM(F1303:N1303)&gt;E1303,"Превышение",E1303-SUM(F1303:N1303)),"-")</f>
        <v>0</v>
      </c>
    </row>
    <row r="1304" hidden="1">
      <c r="Q1304">
        <f>IFERROR(IF(SUM(F1304:N1304)&gt;E1304,"Превышение",E1304-SUM(F1304:N1304)),"-")</f>
        <v>0</v>
      </c>
    </row>
    <row r="1305" hidden="1">
      <c r="Q1305">
        <f>IFERROR(IF(SUM(F1305:N1305)&gt;E1305,"Превышение",E1305-SUM(F1305:N1305)),"-")</f>
        <v>0</v>
      </c>
    </row>
    <row r="1306" hidden="1">
      <c r="Q1306">
        <f>IFERROR(IF(SUM(F1306:N1306)&gt;E1306,"Превышение",E1306-SUM(F1306:N1306)),"-")</f>
        <v>0</v>
      </c>
    </row>
    <row r="1307" hidden="1">
      <c r="Q1307">
        <f>IFERROR(IF(SUM(F1307:N1307)&gt;E1307,"Превышение",E1307-SUM(F1307:N1307)),"-")</f>
        <v>0</v>
      </c>
    </row>
    <row r="1308" hidden="1">
      <c r="Q1308">
        <f>IFERROR(IF(SUM(F1308:N1308)&gt;E1308,"Превышение",E1308-SUM(F1308:N1308)),"-")</f>
        <v>0</v>
      </c>
    </row>
    <row r="1309" hidden="1">
      <c r="Q1309">
        <f>IFERROR(IF(SUM(F1309:N1309)&gt;E1309,"Превышение",E1309-SUM(F1309:N1309)),"-")</f>
        <v>0</v>
      </c>
    </row>
    <row r="1310" hidden="1">
      <c r="Q1310">
        <f>IFERROR(IF(SUM(F1310:N1310)&gt;E1310,"Превышение",E1310-SUM(F1310:N1310)),"-")</f>
        <v>0</v>
      </c>
    </row>
    <row r="1311" hidden="1">
      <c r="Q1311">
        <f>IFERROR(IF(SUM(F1311:N1311)&gt;E1311,"Превышение",E1311-SUM(F1311:N1311)),"-")</f>
        <v>0</v>
      </c>
    </row>
    <row r="1312" hidden="1">
      <c r="Q1312">
        <f>IFERROR(IF(SUM(F1312:N1312)&gt;E1312,"Превышение",E1312-SUM(F1312:N1312)),"-")</f>
        <v>0</v>
      </c>
    </row>
    <row r="1313" hidden="1">
      <c r="Q1313">
        <f>IFERROR(IF(SUM(F1313:N1313)&gt;E1313,"Превышение",E1313-SUM(F1313:N1313)),"-")</f>
        <v>0</v>
      </c>
    </row>
    <row r="1314" hidden="1">
      <c r="Q1314">
        <f>IFERROR(IF(SUM(F1314:N1314)&gt;E1314,"Превышение",E1314-SUM(F1314:N1314)),"-")</f>
        <v>0</v>
      </c>
    </row>
    <row r="1315" hidden="1">
      <c r="Q1315">
        <f>IFERROR(IF(SUM(F1315:N1315)&gt;E1315,"Превышение",E1315-SUM(F1315:N1315)),"-")</f>
        <v>0</v>
      </c>
    </row>
    <row r="1316" hidden="1">
      <c r="Q1316">
        <f>IFERROR(IF(SUM(F1316:N1316)&gt;E1316,"Превышение",E1316-SUM(F1316:N1316)),"-")</f>
        <v>0</v>
      </c>
    </row>
    <row r="1317" hidden="1">
      <c r="Q1317">
        <f>IFERROR(IF(SUM(F1317:N1317)&gt;E1317,"Превышение",E1317-SUM(F1317:N1317)),"-")</f>
        <v>0</v>
      </c>
    </row>
    <row r="1318" hidden="1">
      <c r="Q1318">
        <f>IFERROR(IF(SUM(F1318:N1318)&gt;E1318,"Превышение",E1318-SUM(F1318:N1318)),"-")</f>
        <v>0</v>
      </c>
    </row>
    <row r="1319" hidden="1">
      <c r="Q1319">
        <f>IFERROR(IF(SUM(F1319:N1319)&gt;E1319,"Превышение",E1319-SUM(F1319:N1319)),"-")</f>
        <v>0</v>
      </c>
    </row>
    <row r="1320" hidden="1">
      <c r="Q1320">
        <f>IFERROR(IF(SUM(F1320:N1320)&gt;E1320,"Превышение",E1320-SUM(F1320:N1320)),"-")</f>
        <v>0</v>
      </c>
    </row>
    <row r="1321" hidden="1">
      <c r="Q1321">
        <f>IFERROR(IF(SUM(F1321:N1321)&gt;E1321,"Превышение",E1321-SUM(F1321:N1321)),"-")</f>
        <v>0</v>
      </c>
    </row>
    <row r="1322" hidden="1">
      <c r="Q1322">
        <f>IFERROR(IF(SUM(F1322:N1322)&gt;E1322,"Превышение",E1322-SUM(F1322:N1322)),"-")</f>
        <v>0</v>
      </c>
    </row>
    <row r="1323" hidden="1">
      <c r="Q1323">
        <f>IFERROR(IF(SUM(F1323:N1323)&gt;E1323,"Превышение",E1323-SUM(F1323:N1323)),"-")</f>
        <v>0</v>
      </c>
    </row>
    <row r="1324" hidden="1">
      <c r="Q1324">
        <f>IFERROR(IF(SUM(F1324:N1324)&gt;E1324,"Превышение",E1324-SUM(F1324:N1324)),"-")</f>
        <v>0</v>
      </c>
    </row>
    <row r="1325" hidden="1">
      <c r="Q1325">
        <f>IFERROR(IF(SUM(F1325:N1325)&gt;E1325,"Превышение",E1325-SUM(F1325:N1325)),"-")</f>
        <v>0</v>
      </c>
    </row>
    <row r="1326" hidden="1">
      <c r="Q1326">
        <f>IFERROR(IF(SUM(F1326:N1326)&gt;E1326,"Превышение",E1326-SUM(F1326:N1326)),"-")</f>
        <v>0</v>
      </c>
    </row>
    <row r="1327" hidden="1">
      <c r="Q1327">
        <f>IFERROR(IF(SUM(F1327:N1327)&gt;E1327,"Превышение",E1327-SUM(F1327:N1327)),"-")</f>
        <v>0</v>
      </c>
    </row>
    <row r="1328" hidden="1">
      <c r="Q1328">
        <f>IFERROR(IF(SUM(F1328:N1328)&gt;E1328,"Превышение",E1328-SUM(F1328:N1328)),"-")</f>
        <v>0</v>
      </c>
    </row>
    <row r="1329" hidden="1">
      <c r="Q1329">
        <f>IFERROR(IF(SUM(F1329:N1329)&gt;E1329,"Превышение",E1329-SUM(F1329:N1329)),"-")</f>
        <v>0</v>
      </c>
    </row>
    <row r="1330" hidden="1">
      <c r="Q1330">
        <f>IFERROR(IF(SUM(F1330:N1330)&gt;E1330,"Превышение",E1330-SUM(F1330:N1330)),"-")</f>
        <v>0</v>
      </c>
    </row>
    <row r="1331" hidden="1">
      <c r="Q1331">
        <f>IFERROR(IF(SUM(F1331:N1331)&gt;E1331,"Превышение",E1331-SUM(F1331:N1331)),"-")</f>
        <v>0</v>
      </c>
    </row>
    <row r="1332" hidden="1">
      <c r="Q1332">
        <f>IFERROR(IF(SUM(F1332:N1332)&gt;E1332,"Превышение",E1332-SUM(F1332:N1332)),"-")</f>
        <v>0</v>
      </c>
    </row>
    <row r="1333" hidden="1">
      <c r="Q1333">
        <f>IFERROR(IF(SUM(F1333:N1333)&gt;E1333,"Превышение",E1333-SUM(F1333:N1333)),"-")</f>
        <v>0</v>
      </c>
    </row>
    <row r="1334" hidden="1">
      <c r="Q1334">
        <f>IFERROR(IF(SUM(F1334:N1334)&gt;E1334,"Превышение",E1334-SUM(F1334:N1334)),"-")</f>
        <v>0</v>
      </c>
    </row>
    <row r="1335" hidden="1">
      <c r="Q1335">
        <f>IFERROR(IF(SUM(F1335:N1335)&gt;E1335,"Превышение",E1335-SUM(F1335:N1335)),"-")</f>
        <v>0</v>
      </c>
    </row>
    <row r="1336" hidden="1">
      <c r="Q1336">
        <f>IFERROR(IF(SUM(F1336:N1336)&gt;E1336,"Превышение",E1336-SUM(F1336:N1336)),"-")</f>
        <v>0</v>
      </c>
    </row>
    <row r="1337" hidden="1">
      <c r="Q1337">
        <f>IFERROR(IF(SUM(F1337:N1337)&gt;E1337,"Превышение",E1337-SUM(F1337:N1337)),"-")</f>
        <v>0</v>
      </c>
    </row>
    <row r="1338" hidden="1">
      <c r="Q1338">
        <f>IFERROR(IF(SUM(F1338:N1338)&gt;E1338,"Превышение",E1338-SUM(F1338:N1338)),"-")</f>
        <v>0</v>
      </c>
    </row>
    <row r="1339" hidden="1">
      <c r="Q1339">
        <f>IFERROR(IF(SUM(F1339:N1339)&gt;E1339,"Превышение",E1339-SUM(F1339:N1339)),"-")</f>
        <v>0</v>
      </c>
    </row>
    <row r="1340" hidden="1">
      <c r="Q1340">
        <f>IFERROR(IF(SUM(F1340:N1340)&gt;E1340,"Превышение",E1340-SUM(F1340:N1340)),"-")</f>
        <v>0</v>
      </c>
    </row>
    <row r="1341" hidden="1">
      <c r="Q1341">
        <f>IFERROR(IF(SUM(F1341:N1341)&gt;E1341,"Превышение",E1341-SUM(F1341:N1341)),"-")</f>
        <v>0</v>
      </c>
    </row>
    <row r="1342" hidden="1">
      <c r="Q1342">
        <f>IFERROR(IF(SUM(F1342:N1342)&gt;E1342,"Превышение",E1342-SUM(F1342:N1342)),"-")</f>
        <v>0</v>
      </c>
    </row>
    <row r="1343" hidden="1">
      <c r="Q1343">
        <f>IFERROR(IF(SUM(F1343:N1343)&gt;E1343,"Превышение",E1343-SUM(F1343:N1343)),"-")</f>
        <v>0</v>
      </c>
    </row>
    <row r="1344" hidden="1">
      <c r="Q1344">
        <f>IFERROR(IF(SUM(F1344:N1344)&gt;E1344,"Превышение",E1344-SUM(F1344:N1344)),"-")</f>
        <v>0</v>
      </c>
    </row>
    <row r="1345" hidden="1">
      <c r="Q1345">
        <f>IFERROR(IF(SUM(F1345:N1345)&gt;E1345,"Превышение",E1345-SUM(F1345:N1345)),"-")</f>
        <v>0</v>
      </c>
    </row>
    <row r="1346" hidden="1">
      <c r="Q1346">
        <f>IFERROR(IF(SUM(F1346:N1346)&gt;E1346,"Превышение",E1346-SUM(F1346:N1346)),"-")</f>
        <v>0</v>
      </c>
    </row>
    <row r="1347" hidden="1">
      <c r="Q1347">
        <f>IFERROR(IF(SUM(F1347:N1347)&gt;E1347,"Превышение",E1347-SUM(F1347:N1347)),"-")</f>
        <v>0</v>
      </c>
    </row>
    <row r="1348" hidden="1">
      <c r="Q1348">
        <f>IFERROR(IF(SUM(F1348:N1348)&gt;E1348,"Превышение",E1348-SUM(F1348:N1348)),"-")</f>
        <v>0</v>
      </c>
    </row>
    <row r="1349" hidden="1">
      <c r="Q1349">
        <f>IFERROR(IF(SUM(F1349:N1349)&gt;E1349,"Превышение",E1349-SUM(F1349:N1349)),"-")</f>
        <v>0</v>
      </c>
    </row>
    <row r="1350" hidden="1">
      <c r="Q1350">
        <f>IFERROR(IF(SUM(F1350:N1350)&gt;E1350,"Превышение",E1350-SUM(F1350:N1350)),"-")</f>
        <v>0</v>
      </c>
    </row>
    <row r="1351" hidden="1">
      <c r="Q1351">
        <f>IFERROR(IF(SUM(F1351:N1351)&gt;E1351,"Превышение",E1351-SUM(F1351:N1351)),"-")</f>
        <v>0</v>
      </c>
    </row>
    <row r="1352" hidden="1">
      <c r="Q1352">
        <f>IFERROR(IF(SUM(F1352:N1352)&gt;E1352,"Превышение",E1352-SUM(F1352:N1352)),"-")</f>
        <v>0</v>
      </c>
    </row>
    <row r="1353" hidden="1">
      <c r="Q1353">
        <f>IFERROR(IF(SUM(F1353:N1353)&gt;E1353,"Превышение",E1353-SUM(F1353:N1353)),"-")</f>
        <v>0</v>
      </c>
    </row>
    <row r="1354" hidden="1">
      <c r="Q1354">
        <f>IFERROR(IF(SUM(F1354:N1354)&gt;E1354,"Превышение",E1354-SUM(F1354:N1354)),"-")</f>
        <v>0</v>
      </c>
    </row>
    <row r="1355" hidden="1">
      <c r="Q1355">
        <f>IFERROR(IF(SUM(F1355:N1355)&gt;E1355,"Превышение",E1355-SUM(F1355:N1355)),"-")</f>
        <v>0</v>
      </c>
    </row>
    <row r="1356" hidden="1">
      <c r="Q1356">
        <f>IFERROR(IF(SUM(F1356:N1356)&gt;E1356,"Превышение",E1356-SUM(F1356:N1356)),"-")</f>
        <v>0</v>
      </c>
    </row>
    <row r="1357" hidden="1">
      <c r="Q1357">
        <f>IFERROR(IF(SUM(F1357:N1357)&gt;E1357,"Превышение",E1357-SUM(F1357:N1357)),"-")</f>
        <v>0</v>
      </c>
    </row>
    <row r="1358" hidden="1">
      <c r="Q1358">
        <f>IFERROR(IF(SUM(F1358:N1358)&gt;E1358,"Превышение",E1358-SUM(F1358:N1358)),"-")</f>
        <v>0</v>
      </c>
    </row>
    <row r="1359" hidden="1">
      <c r="Q1359">
        <f>IFERROR(IF(SUM(F1359:N1359)&gt;E1359,"Превышение",E1359-SUM(F1359:N1359)),"-")</f>
        <v>0</v>
      </c>
    </row>
    <row r="1360" hidden="1">
      <c r="Q1360">
        <f>IFERROR(IF(SUM(F1360:N1360)&gt;E1360,"Превышение",E1360-SUM(F1360:N1360)),"-")</f>
        <v>0</v>
      </c>
    </row>
    <row r="1361" hidden="1">
      <c r="Q1361">
        <f>IFERROR(IF(SUM(F1361:N1361)&gt;E1361,"Превышение",E1361-SUM(F1361:N1361)),"-")</f>
        <v>0</v>
      </c>
    </row>
    <row r="1362" hidden="1">
      <c r="Q1362">
        <f>IFERROR(IF(SUM(F1362:N1362)&gt;E1362,"Превышение",E1362-SUM(F1362:N1362)),"-")</f>
        <v>0</v>
      </c>
    </row>
    <row r="1363" hidden="1">
      <c r="Q1363">
        <f>IFERROR(IF(SUM(F1363:N1363)&gt;E1363,"Превышение",E1363-SUM(F1363:N1363)),"-")</f>
        <v>0</v>
      </c>
    </row>
    <row r="1364" hidden="1">
      <c r="Q1364">
        <f>IFERROR(IF(SUM(F1364:N1364)&gt;E1364,"Превышение",E1364-SUM(F1364:N1364)),"-")</f>
        <v>0</v>
      </c>
    </row>
    <row r="1365" hidden="1">
      <c r="Q1365">
        <f>IFERROR(IF(SUM(F1365:N1365)&gt;E1365,"Превышение",E1365-SUM(F1365:N1365)),"-")</f>
        <v>0</v>
      </c>
    </row>
    <row r="1366" hidden="1">
      <c r="Q1366">
        <f>IFERROR(IF(SUM(F1366:N1366)&gt;E1366,"Превышение",E1366-SUM(F1366:N1366)),"-")</f>
        <v>0</v>
      </c>
    </row>
    <row r="1367" hidden="1">
      <c r="Q1367">
        <f>IFERROR(IF(SUM(F1367:N1367)&gt;E1367,"Превышение",E1367-SUM(F1367:N1367)),"-")</f>
        <v>0</v>
      </c>
    </row>
    <row r="1368" hidden="1">
      <c r="Q1368">
        <f>IFERROR(IF(SUM(F1368:N1368)&gt;E1368,"Превышение",E1368-SUM(F1368:N1368)),"-")</f>
        <v>0</v>
      </c>
    </row>
    <row r="1369" hidden="1">
      <c r="Q1369">
        <f>IFERROR(IF(SUM(F1369:N1369)&gt;E1369,"Превышение",E1369-SUM(F1369:N1369)),"-")</f>
        <v>0</v>
      </c>
    </row>
    <row r="1370" hidden="1">
      <c r="Q1370">
        <f>IFERROR(IF(SUM(F1370:N1370)&gt;E1370,"Превышение",E1370-SUM(F1370:N1370)),"-")</f>
        <v>0</v>
      </c>
    </row>
    <row r="1371" hidden="1">
      <c r="Q1371">
        <f>IFERROR(IF(SUM(F1371:N1371)&gt;E1371,"Превышение",E1371-SUM(F1371:N1371)),"-")</f>
        <v>0</v>
      </c>
    </row>
    <row r="1372" hidden="1">
      <c r="Q1372">
        <f>IFERROR(IF(SUM(F1372:N1372)&gt;E1372,"Превышение",E1372-SUM(F1372:N1372)),"-")</f>
        <v>0</v>
      </c>
    </row>
    <row r="1373" hidden="1">
      <c r="Q1373">
        <f>IFERROR(IF(SUM(F1373:N1373)&gt;E1373,"Превышение",E1373-SUM(F1373:N1373)),"-")</f>
        <v>0</v>
      </c>
    </row>
    <row r="1374" hidden="1">
      <c r="Q1374">
        <f>IFERROR(IF(SUM(F1374:N1374)&gt;E1374,"Превышение",E1374-SUM(F1374:N1374)),"-")</f>
        <v>0</v>
      </c>
    </row>
    <row r="1375" hidden="1">
      <c r="Q1375">
        <f>IFERROR(IF(SUM(F1375:N1375)&gt;E1375,"Превышение",E1375-SUM(F1375:N1375)),"-")</f>
        <v>0</v>
      </c>
    </row>
    <row r="1376" hidden="1">
      <c r="Q1376">
        <f>IFERROR(IF(SUM(F1376:N1376)&gt;E1376,"Превышение",E1376-SUM(F1376:N1376)),"-")</f>
        <v>0</v>
      </c>
    </row>
    <row r="1377" hidden="1">
      <c r="Q1377">
        <f>IFERROR(IF(SUM(F1377:N1377)&gt;E1377,"Превышение",E1377-SUM(F1377:N1377)),"-")</f>
        <v>0</v>
      </c>
    </row>
    <row r="1378" hidden="1">
      <c r="Q1378">
        <f>IFERROR(IF(SUM(F1378:N1378)&gt;E1378,"Превышение",E1378-SUM(F1378:N1378)),"-")</f>
        <v>0</v>
      </c>
    </row>
    <row r="1379" hidden="1">
      <c r="Q1379">
        <f>IFERROR(IF(SUM(F1379:N1379)&gt;E1379,"Превышение",E1379-SUM(F1379:N1379)),"-")</f>
        <v>0</v>
      </c>
    </row>
    <row r="1380" hidden="1">
      <c r="Q1380">
        <f>IFERROR(IF(SUM(F1380:N1380)&gt;E1380,"Превышение",E1380-SUM(F1380:N1380)),"-")</f>
        <v>0</v>
      </c>
    </row>
    <row r="1381" hidden="1">
      <c r="Q1381">
        <f>IFERROR(IF(SUM(F1381:N1381)&gt;E1381,"Превышение",E1381-SUM(F1381:N1381)),"-")</f>
        <v>0</v>
      </c>
    </row>
    <row r="1382" hidden="1">
      <c r="Q1382">
        <f>IFERROR(IF(SUM(F1382:N1382)&gt;E1382,"Превышение",E1382-SUM(F1382:N1382)),"-")</f>
        <v>0</v>
      </c>
    </row>
    <row r="1383" hidden="1">
      <c r="Q1383">
        <f>IFERROR(IF(SUM(F1383:N1383)&gt;E1383,"Превышение",E1383-SUM(F1383:N1383)),"-")</f>
        <v>0</v>
      </c>
    </row>
    <row r="1384" hidden="1">
      <c r="Q1384">
        <f>IFERROR(IF(SUM(F1384:N1384)&gt;E1384,"Превышение",E1384-SUM(F1384:N1384)),"-")</f>
        <v>0</v>
      </c>
    </row>
    <row r="1385" hidden="1">
      <c r="Q1385">
        <f>IFERROR(IF(SUM(F1385:N1385)&gt;E1385,"Превышение",E1385-SUM(F1385:N1385)),"-")</f>
        <v>0</v>
      </c>
    </row>
    <row r="1386" hidden="1">
      <c r="Q1386">
        <f>IFERROR(IF(SUM(F1386:N1386)&gt;E1386,"Превышение",E1386-SUM(F1386:N1386)),"-")</f>
        <v>0</v>
      </c>
    </row>
    <row r="1387" hidden="1">
      <c r="Q1387">
        <f>IFERROR(IF(SUM(F1387:N1387)&gt;E1387,"Превышение",E1387-SUM(F1387:N1387)),"-")</f>
        <v>0</v>
      </c>
    </row>
    <row r="1388" hidden="1">
      <c r="Q1388">
        <f>IFERROR(IF(SUM(F1388:N1388)&gt;E1388,"Превышение",E1388-SUM(F1388:N1388)),"-")</f>
        <v>0</v>
      </c>
    </row>
    <row r="1389" hidden="1">
      <c r="Q1389">
        <f>IFERROR(IF(SUM(F1389:N1389)&gt;E1389,"Превышение",E1389-SUM(F1389:N1389)),"-")</f>
        <v>0</v>
      </c>
    </row>
    <row r="1390" hidden="1">
      <c r="Q1390">
        <f>IFERROR(IF(SUM(F1390:N1390)&gt;E1390,"Превышение",E1390-SUM(F1390:N1390)),"-")</f>
        <v>0</v>
      </c>
    </row>
    <row r="1391" hidden="1">
      <c r="Q1391">
        <f>IFERROR(IF(SUM(F1391:N1391)&gt;E1391,"Превышение",E1391-SUM(F1391:N1391)),"-")</f>
        <v>0</v>
      </c>
    </row>
    <row r="1392" hidden="1">
      <c r="Q1392">
        <f>IFERROR(IF(SUM(F1392:N1392)&gt;E1392,"Превышение",E1392-SUM(F1392:N1392)),"-")</f>
        <v>0</v>
      </c>
    </row>
    <row r="1393" hidden="1">
      <c r="Q1393">
        <f>IFERROR(IF(SUM(F1393:N1393)&gt;E1393,"Превышение",E1393-SUM(F1393:N1393)),"-")</f>
        <v>0</v>
      </c>
    </row>
    <row r="1394" hidden="1">
      <c r="Q1394">
        <f>IFERROR(IF(SUM(F1394:N1394)&gt;E1394,"Превышение",E1394-SUM(F1394:N1394)),"-")</f>
        <v>0</v>
      </c>
    </row>
    <row r="1395" hidden="1">
      <c r="Q1395">
        <f>IFERROR(IF(SUM(F1395:N1395)&gt;E1395,"Превышение",E1395-SUM(F1395:N1395)),"-")</f>
        <v>0</v>
      </c>
    </row>
    <row r="1396" hidden="1">
      <c r="Q1396">
        <f>IFERROR(IF(SUM(F1396:N1396)&gt;E1396,"Превышение",E1396-SUM(F1396:N1396)),"-")</f>
        <v>0</v>
      </c>
    </row>
    <row r="1397" hidden="1">
      <c r="Q1397">
        <f>IFERROR(IF(SUM(F1397:N1397)&gt;E1397,"Превышение",E1397-SUM(F1397:N1397)),"-")</f>
        <v>0</v>
      </c>
    </row>
    <row r="1398" hidden="1">
      <c r="Q1398">
        <f>IFERROR(IF(SUM(F1398:N1398)&gt;E1398,"Превышение",E1398-SUM(F1398:N1398)),"-")</f>
        <v>0</v>
      </c>
    </row>
    <row r="1399" hidden="1">
      <c r="Q1399">
        <f>IFERROR(IF(SUM(F1399:N1399)&gt;E1399,"Превышение",E1399-SUM(F1399:N1399)),"-")</f>
        <v>0</v>
      </c>
    </row>
    <row r="1400" hidden="1">
      <c r="Q1400">
        <f>IFERROR(IF(SUM(F1400:N1400)&gt;E1400,"Превышение",E1400-SUM(F1400:N1400)),"-")</f>
        <v>0</v>
      </c>
    </row>
    <row r="1401" hidden="1">
      <c r="Q1401">
        <f>IFERROR(IF(SUM(F1401:N1401)&gt;E1401,"Превышение",E1401-SUM(F1401:N1401)),"-")</f>
        <v>0</v>
      </c>
    </row>
    <row r="1402" hidden="1">
      <c r="Q1402">
        <f>IFERROR(IF(SUM(F1402:N1402)&gt;E1402,"Превышение",E1402-SUM(F1402:N1402)),"-")</f>
        <v>0</v>
      </c>
    </row>
    <row r="1403" hidden="1">
      <c r="Q1403">
        <f>IFERROR(IF(SUM(F1403:N1403)&gt;E1403,"Превышение",E1403-SUM(F1403:N1403)),"-")</f>
        <v>0</v>
      </c>
    </row>
    <row r="1404" hidden="1">
      <c r="Q1404">
        <f>IFERROR(IF(SUM(F1404:N1404)&gt;E1404,"Превышение",E1404-SUM(F1404:N1404)),"-")</f>
        <v>0</v>
      </c>
    </row>
    <row r="1405" hidden="1">
      <c r="Q1405">
        <f>IFERROR(IF(SUM(F1405:N1405)&gt;E1405,"Превышение",E1405-SUM(F1405:N1405)),"-")</f>
        <v>0</v>
      </c>
    </row>
    <row r="1406" hidden="1">
      <c r="Q1406">
        <f>IFERROR(IF(SUM(F1406:N1406)&gt;E1406,"Превышение",E1406-SUM(F1406:N1406)),"-")</f>
        <v>0</v>
      </c>
    </row>
    <row r="1407" hidden="1">
      <c r="Q1407">
        <f>IFERROR(IF(SUM(F1407:N1407)&gt;E1407,"Превышение",E1407-SUM(F1407:N1407)),"-")</f>
        <v>0</v>
      </c>
    </row>
    <row r="1408" hidden="1">
      <c r="Q1408">
        <f>IFERROR(IF(SUM(F1408:N1408)&gt;E1408,"Превышение",E1408-SUM(F1408:N1408)),"-")</f>
        <v>0</v>
      </c>
    </row>
    <row r="1409" hidden="1">
      <c r="Q1409">
        <f>IFERROR(IF(SUM(F1409:N1409)&gt;E1409,"Превышение",E1409-SUM(F1409:N1409)),"-")</f>
        <v>0</v>
      </c>
    </row>
    <row r="1410" hidden="1">
      <c r="Q1410">
        <f>IFERROR(IF(SUM(F1410:N1410)&gt;E1410,"Превышение",E1410-SUM(F1410:N1410)),"-")</f>
        <v>0</v>
      </c>
    </row>
    <row r="1411" hidden="1">
      <c r="Q1411">
        <f>IFERROR(IF(SUM(F1411:N1411)&gt;E1411,"Превышение",E1411-SUM(F1411:N1411)),"-")</f>
        <v>0</v>
      </c>
    </row>
    <row r="1412" hidden="1">
      <c r="Q1412">
        <f>IFERROR(IF(SUM(F1412:N1412)&gt;E1412,"Превышение",E1412-SUM(F1412:N1412)),"-")</f>
        <v>0</v>
      </c>
    </row>
    <row r="1413" hidden="1">
      <c r="Q1413">
        <f>IFERROR(IF(SUM(F1413:N1413)&gt;E1413,"Превышение",E1413-SUM(F1413:N1413)),"-")</f>
        <v>0</v>
      </c>
    </row>
    <row r="1414" hidden="1">
      <c r="Q1414">
        <f>IFERROR(IF(SUM(F1414:N1414)&gt;E1414,"Превышение",E1414-SUM(F1414:N1414)),"-")</f>
        <v>0</v>
      </c>
    </row>
    <row r="1415" hidden="1">
      <c r="Q1415">
        <f>IFERROR(IF(SUM(F1415:N1415)&gt;E1415,"Превышение",E1415-SUM(F1415:N1415)),"-")</f>
        <v>0</v>
      </c>
    </row>
    <row r="1416" hidden="1">
      <c r="Q1416">
        <f>IFERROR(IF(SUM(F1416:N1416)&gt;E1416,"Превышение",E1416-SUM(F1416:N1416)),"-")</f>
        <v>0</v>
      </c>
    </row>
    <row r="1417" hidden="1">
      <c r="Q1417">
        <f>IFERROR(IF(SUM(F1417:N1417)&gt;E1417,"Превышение",E1417-SUM(F1417:N1417)),"-")</f>
        <v>0</v>
      </c>
    </row>
    <row r="1418" hidden="1">
      <c r="Q1418">
        <f>IFERROR(IF(SUM(F1418:N1418)&gt;E1418,"Превышение",E1418-SUM(F1418:N1418)),"-")</f>
        <v>0</v>
      </c>
    </row>
    <row r="1419" hidden="1">
      <c r="Q1419">
        <f>IFERROR(IF(SUM(F1419:N1419)&gt;E1419,"Превышение",E1419-SUM(F1419:N1419)),"-")</f>
        <v>0</v>
      </c>
    </row>
    <row r="1420" hidden="1">
      <c r="Q1420">
        <f>IFERROR(IF(SUM(F1420:N1420)&gt;E1420,"Превышение",E1420-SUM(F1420:N1420)),"-")</f>
        <v>0</v>
      </c>
    </row>
    <row r="1421" hidden="1">
      <c r="Q1421">
        <f>IFERROR(IF(SUM(F1421:N1421)&gt;E1421,"Превышение",E1421-SUM(F1421:N1421)),"-")</f>
        <v>0</v>
      </c>
    </row>
    <row r="1422" hidden="1">
      <c r="Q1422">
        <f>IFERROR(IF(SUM(F1422:N1422)&gt;E1422,"Превышение",E1422-SUM(F1422:N1422)),"-")</f>
        <v>0</v>
      </c>
    </row>
    <row r="1423" hidden="1">
      <c r="Q1423">
        <f>IFERROR(IF(SUM(F1423:N1423)&gt;E1423,"Превышение",E1423-SUM(F1423:N1423)),"-")</f>
        <v>0</v>
      </c>
    </row>
    <row r="1424" hidden="1">
      <c r="Q1424">
        <f>IFERROR(IF(SUM(F1424:N1424)&gt;E1424,"Превышение",E1424-SUM(F1424:N1424)),"-")</f>
        <v>0</v>
      </c>
    </row>
    <row r="1425" hidden="1">
      <c r="Q1425">
        <f>IFERROR(IF(SUM(F1425:N1425)&gt;E1425,"Превышение",E1425-SUM(F1425:N1425)),"-")</f>
        <v>0</v>
      </c>
    </row>
    <row r="1426" hidden="1">
      <c r="Q1426">
        <f>IFERROR(IF(SUM(F1426:N1426)&gt;E1426,"Превышение",E1426-SUM(F1426:N1426)),"-")</f>
        <v>0</v>
      </c>
    </row>
    <row r="1427" hidden="1">
      <c r="Q1427">
        <f>IFERROR(IF(SUM(F1427:N1427)&gt;E1427,"Превышение",E1427-SUM(F1427:N1427)),"-")</f>
        <v>0</v>
      </c>
    </row>
    <row r="1428" hidden="1">
      <c r="Q1428">
        <f>IFERROR(IF(SUM(F1428:N1428)&gt;E1428,"Превышение",E1428-SUM(F1428:N1428)),"-")</f>
        <v>0</v>
      </c>
    </row>
    <row r="1429" hidden="1">
      <c r="Q1429">
        <f>IFERROR(IF(SUM(F1429:N1429)&gt;E1429,"Превышение",E1429-SUM(F1429:N1429)),"-")</f>
        <v>0</v>
      </c>
    </row>
    <row r="1430" hidden="1">
      <c r="Q1430">
        <f>IFERROR(IF(SUM(F1430:N1430)&gt;E1430,"Превышение",E1430-SUM(F1430:N1430)),"-")</f>
        <v>0</v>
      </c>
    </row>
    <row r="1431" hidden="1">
      <c r="Q1431">
        <f>IFERROR(IF(SUM(F1431:N1431)&gt;E1431,"Превышение",E1431-SUM(F1431:N1431)),"-")</f>
        <v>0</v>
      </c>
    </row>
    <row r="1432" hidden="1">
      <c r="Q1432">
        <f>IFERROR(IF(SUM(F1432:N1432)&gt;E1432,"Превышение",E1432-SUM(F1432:N1432)),"-")</f>
        <v>0</v>
      </c>
    </row>
    <row r="1433" hidden="1">
      <c r="Q1433">
        <f>IFERROR(IF(SUM(F1433:N1433)&gt;E1433,"Превышение",E1433-SUM(F1433:N1433)),"-")</f>
        <v>0</v>
      </c>
    </row>
    <row r="1434" hidden="1">
      <c r="Q1434">
        <f>IFERROR(IF(SUM(F1434:N1434)&gt;E1434,"Превышение",E1434-SUM(F1434:N1434)),"-")</f>
        <v>0</v>
      </c>
    </row>
    <row r="1435" hidden="1">
      <c r="Q1435">
        <f>IFERROR(IF(SUM(F1435:N1435)&gt;E1435,"Превышение",E1435-SUM(F1435:N1435)),"-")</f>
        <v>0</v>
      </c>
    </row>
    <row r="1436" hidden="1">
      <c r="Q1436">
        <f>IFERROR(IF(SUM(F1436:N1436)&gt;E1436,"Превышение",E1436-SUM(F1436:N1436)),"-")</f>
        <v>0</v>
      </c>
    </row>
    <row r="1437" hidden="1">
      <c r="Q1437">
        <f>IFERROR(IF(SUM(F1437:N1437)&gt;E1437,"Превышение",E1437-SUM(F1437:N1437)),"-")</f>
        <v>0</v>
      </c>
    </row>
    <row r="1438" hidden="1">
      <c r="Q1438">
        <f>IFERROR(IF(SUM(F1438:N1438)&gt;E1438,"Превышение",E1438-SUM(F1438:N1438)),"-")</f>
        <v>0</v>
      </c>
    </row>
    <row r="1439" hidden="1">
      <c r="Q1439">
        <f>IFERROR(IF(SUM(F1439:N1439)&gt;E1439,"Превышение",E1439-SUM(F1439:N1439)),"-")</f>
        <v>0</v>
      </c>
    </row>
    <row r="1440" hidden="1">
      <c r="Q1440">
        <f>IFERROR(IF(SUM(F1440:N1440)&gt;E1440,"Превышение",E1440-SUM(F1440:N1440)),"-")</f>
        <v>0</v>
      </c>
    </row>
    <row r="1441" hidden="1">
      <c r="Q1441">
        <f>IFERROR(IF(SUM(F1441:N1441)&gt;E1441,"Превышение",E1441-SUM(F1441:N1441)),"-")</f>
        <v>0</v>
      </c>
    </row>
    <row r="1442" hidden="1">
      <c r="Q1442">
        <f>IFERROR(IF(SUM(F1442:N1442)&gt;E1442,"Превышение",E1442-SUM(F1442:N1442)),"-")</f>
        <v>0</v>
      </c>
    </row>
    <row r="1443" hidden="1">
      <c r="Q1443">
        <f>IFERROR(IF(SUM(F1443:N1443)&gt;E1443,"Превышение",E1443-SUM(F1443:N1443)),"-")</f>
        <v>0</v>
      </c>
    </row>
    <row r="1444" hidden="1">
      <c r="Q1444">
        <f>IFERROR(IF(SUM(F1444:N1444)&gt;E1444,"Превышение",E1444-SUM(F1444:N1444)),"-")</f>
        <v>0</v>
      </c>
    </row>
    <row r="1445" hidden="1">
      <c r="Q1445">
        <f>IFERROR(IF(SUM(F1445:N1445)&gt;E1445,"Превышение",E1445-SUM(F1445:N1445)),"-")</f>
        <v>0</v>
      </c>
    </row>
    <row r="1446" hidden="1">
      <c r="Q1446">
        <f>IFERROR(IF(SUM(F1446:N1446)&gt;E1446,"Превышение",E1446-SUM(F1446:N1446)),"-")</f>
        <v>0</v>
      </c>
    </row>
    <row r="1447" hidden="1">
      <c r="Q1447">
        <f>IFERROR(IF(SUM(F1447:N1447)&gt;E1447,"Превышение",E1447-SUM(F1447:N1447)),"-")</f>
        <v>0</v>
      </c>
    </row>
    <row r="1448" hidden="1">
      <c r="Q1448">
        <f>IFERROR(IF(SUM(F1448:N1448)&gt;E1448,"Превышение",E1448-SUM(F1448:N1448)),"-")</f>
        <v>0</v>
      </c>
    </row>
    <row r="1449" hidden="1">
      <c r="Q1449">
        <f>IFERROR(IF(SUM(F1449:N1449)&gt;E1449,"Превышение",E1449-SUM(F1449:N1449)),"-")</f>
        <v>0</v>
      </c>
    </row>
    <row r="1450" hidden="1">
      <c r="Q1450">
        <f>IFERROR(IF(SUM(F1450:N1450)&gt;E1450,"Превышение",E1450-SUM(F1450:N1450)),"-")</f>
        <v>0</v>
      </c>
    </row>
    <row r="1451" hidden="1">
      <c r="Q1451">
        <f>IFERROR(IF(SUM(F1451:N1451)&gt;E1451,"Превышение",E1451-SUM(F1451:N1451)),"-")</f>
        <v>0</v>
      </c>
    </row>
    <row r="1452" hidden="1">
      <c r="Q1452">
        <f>IFERROR(IF(SUM(F1452:N1452)&gt;E1452,"Превышение",E1452-SUM(F1452:N1452)),"-")</f>
        <v>0</v>
      </c>
    </row>
    <row r="1453" hidden="1">
      <c r="Q1453">
        <f>IFERROR(IF(SUM(F1453:N1453)&gt;E1453,"Превышение",E1453-SUM(F1453:N1453)),"-")</f>
        <v>0</v>
      </c>
    </row>
    <row r="1454" hidden="1">
      <c r="Q1454">
        <f>IFERROR(IF(SUM(F1454:N1454)&gt;E1454,"Превышение",E1454-SUM(F1454:N1454)),"-")</f>
        <v>0</v>
      </c>
    </row>
    <row r="1455" hidden="1">
      <c r="Q1455">
        <f>IFERROR(IF(SUM(F1455:N1455)&gt;E1455,"Превышение",E1455-SUM(F1455:N1455)),"-")</f>
        <v>0</v>
      </c>
    </row>
    <row r="1456" hidden="1">
      <c r="Q1456">
        <f>IFERROR(IF(SUM(F1456:N1456)&gt;E1456,"Превышение",E1456-SUM(F1456:N1456)),"-")</f>
        <v>0</v>
      </c>
    </row>
    <row r="1457" hidden="1">
      <c r="Q1457">
        <f>IFERROR(IF(SUM(F1457:N1457)&gt;E1457,"Превышение",E1457-SUM(F1457:N1457)),"-")</f>
        <v>0</v>
      </c>
    </row>
    <row r="1458" hidden="1">
      <c r="Q1458">
        <f>IFERROR(IF(SUM(F1458:N1458)&gt;E1458,"Превышение",E1458-SUM(F1458:N1458)),"-")</f>
        <v>0</v>
      </c>
    </row>
    <row r="1459" hidden="1">
      <c r="Q1459">
        <f>IFERROR(IF(SUM(F1459:N1459)&gt;E1459,"Превышение",E1459-SUM(F1459:N1459)),"-")</f>
        <v>0</v>
      </c>
    </row>
    <row r="1460" hidden="1">
      <c r="Q1460">
        <f>IFERROR(IF(SUM(F1460:N1460)&gt;E1460,"Превышение",E1460-SUM(F1460:N1460)),"-")</f>
        <v>0</v>
      </c>
    </row>
    <row r="1461" hidden="1">
      <c r="Q1461">
        <f>IFERROR(IF(SUM(F1461:N1461)&gt;E1461,"Превышение",E1461-SUM(F1461:N1461)),"-")</f>
        <v>0</v>
      </c>
    </row>
    <row r="1462" hidden="1">
      <c r="Q1462">
        <f>IFERROR(IF(SUM(F1462:N1462)&gt;E1462,"Превышение",E1462-SUM(F1462:N1462)),"-")</f>
        <v>0</v>
      </c>
    </row>
    <row r="1463" hidden="1">
      <c r="Q1463">
        <f>IFERROR(IF(SUM(F1463:N1463)&gt;E1463,"Превышение",E1463-SUM(F1463:N1463)),"-")</f>
        <v>0</v>
      </c>
    </row>
    <row r="1464" hidden="1">
      <c r="Q1464">
        <f>IFERROR(IF(SUM(F1464:N1464)&gt;E1464,"Превышение",E1464-SUM(F1464:N1464)),"-")</f>
        <v>0</v>
      </c>
    </row>
    <row r="1465" hidden="1">
      <c r="Q1465">
        <f>IFERROR(IF(SUM(F1465:N1465)&gt;E1465,"Превышение",E1465-SUM(F1465:N1465)),"-")</f>
        <v>0</v>
      </c>
    </row>
    <row r="1466" hidden="1">
      <c r="Q1466">
        <f>IFERROR(IF(SUM(F1466:N1466)&gt;E1466,"Превышение",E1466-SUM(F1466:N1466)),"-")</f>
        <v>0</v>
      </c>
    </row>
    <row r="1467" hidden="1">
      <c r="Q1467">
        <f>IFERROR(IF(SUM(F1467:N1467)&gt;E1467,"Превышение",E1467-SUM(F1467:N1467)),"-")</f>
        <v>0</v>
      </c>
    </row>
    <row r="1468" hidden="1">
      <c r="Q1468">
        <f>IFERROR(IF(SUM(F1468:N1468)&gt;E1468,"Превышение",E1468-SUM(F1468:N1468)),"-")</f>
        <v>0</v>
      </c>
    </row>
    <row r="1469" hidden="1">
      <c r="Q1469">
        <f>IFERROR(IF(SUM(F1469:N1469)&gt;E1469,"Превышение",E1469-SUM(F1469:N1469)),"-")</f>
        <v>0</v>
      </c>
    </row>
    <row r="1470" hidden="1">
      <c r="Q1470">
        <f>IFERROR(IF(SUM(F1470:N1470)&gt;E1470,"Превышение",E1470-SUM(F1470:N1470)),"-")</f>
        <v>0</v>
      </c>
    </row>
    <row r="1471" hidden="1">
      <c r="Q1471">
        <f>IFERROR(IF(SUM(F1471:N1471)&gt;E1471,"Превышение",E1471-SUM(F1471:N1471)),"-")</f>
        <v>0</v>
      </c>
    </row>
    <row r="1472" hidden="1">
      <c r="Q1472">
        <f>IFERROR(IF(SUM(F1472:N1472)&gt;E1472,"Превышение",E1472-SUM(F1472:N1472)),"-")</f>
        <v>0</v>
      </c>
    </row>
    <row r="1473" hidden="1">
      <c r="Q1473">
        <f>IFERROR(IF(SUM(F1473:N1473)&gt;E1473,"Превышение",E1473-SUM(F1473:N1473)),"-")</f>
        <v>0</v>
      </c>
    </row>
    <row r="1474" hidden="1">
      <c r="Q1474">
        <f>IFERROR(IF(SUM(F1474:N1474)&gt;E1474,"Превышение",E1474-SUM(F1474:N1474)),"-")</f>
        <v>0</v>
      </c>
    </row>
    <row r="1475" hidden="1">
      <c r="Q1475">
        <f>IFERROR(IF(SUM(F1475:N1475)&gt;E1475,"Превышение",E1475-SUM(F1475:N1475)),"-")</f>
        <v>0</v>
      </c>
    </row>
    <row r="1476" hidden="1">
      <c r="Q1476">
        <f>IFERROR(IF(SUM(F1476:N1476)&gt;E1476,"Превышение",E1476-SUM(F1476:N1476)),"-")</f>
        <v>0</v>
      </c>
    </row>
    <row r="1477" hidden="1">
      <c r="Q1477">
        <f>IFERROR(IF(SUM(F1477:N1477)&gt;E1477,"Превышение",E1477-SUM(F1477:N1477)),"-")</f>
        <v>0</v>
      </c>
    </row>
    <row r="1478" hidden="1">
      <c r="Q1478">
        <f>IFERROR(IF(SUM(F1478:N1478)&gt;E1478,"Превышение",E1478-SUM(F1478:N1478)),"-")</f>
        <v>0</v>
      </c>
    </row>
    <row r="1479" hidden="1">
      <c r="Q1479">
        <f>IFERROR(IF(SUM(F1479:N1479)&gt;E1479,"Превышение",E1479-SUM(F1479:N1479)),"-")</f>
        <v>0</v>
      </c>
    </row>
    <row r="1480" hidden="1">
      <c r="Q1480">
        <f>IFERROR(IF(SUM(F1480:N1480)&gt;E1480,"Превышение",E1480-SUM(F1480:N1480)),"-")</f>
        <v>0</v>
      </c>
    </row>
    <row r="1481" hidden="1">
      <c r="Q1481">
        <f>IFERROR(IF(SUM(F1481:N1481)&gt;E1481,"Превышение",E1481-SUM(F1481:N1481)),"-")</f>
        <v>0</v>
      </c>
    </row>
    <row r="1482" hidden="1">
      <c r="Q1482">
        <f>IFERROR(IF(SUM(F1482:N1482)&gt;E1482,"Превышение",E1482-SUM(F1482:N1482)),"-")</f>
        <v>0</v>
      </c>
    </row>
    <row r="1483" hidden="1">
      <c r="Q1483">
        <f>IFERROR(IF(SUM(F1483:N1483)&gt;E1483,"Превышение",E1483-SUM(F1483:N1483)),"-")</f>
        <v>0</v>
      </c>
    </row>
    <row r="1484" hidden="1">
      <c r="Q1484">
        <f>IFERROR(IF(SUM(F1484:N1484)&gt;E1484,"Превышение",E1484-SUM(F1484:N1484)),"-")</f>
        <v>0</v>
      </c>
    </row>
    <row r="1485" hidden="1">
      <c r="Q1485">
        <f>IFERROR(IF(SUM(F1485:N1485)&gt;E1485,"Превышение",E1485-SUM(F1485:N1485)),"-")</f>
        <v>0</v>
      </c>
    </row>
    <row r="1486" hidden="1">
      <c r="Q1486">
        <f>IFERROR(IF(SUM(F1486:N1486)&gt;E1486,"Превышение",E1486-SUM(F1486:N1486)),"-")</f>
        <v>0</v>
      </c>
    </row>
    <row r="1487" hidden="1">
      <c r="Q1487">
        <f>IFERROR(IF(SUM(F1487:N1487)&gt;E1487,"Превышение",E1487-SUM(F1487:N1487)),"-")</f>
        <v>0</v>
      </c>
    </row>
    <row r="1488" hidden="1">
      <c r="Q1488">
        <f>IFERROR(IF(SUM(F1488:N1488)&gt;E1488,"Превышение",E1488-SUM(F1488:N1488)),"-")</f>
        <v>0</v>
      </c>
    </row>
    <row r="1489" hidden="1">
      <c r="Q1489">
        <f>IFERROR(IF(SUM(F1489:N1489)&gt;E1489,"Превышение",E1489-SUM(F1489:N1489)),"-")</f>
        <v>0</v>
      </c>
    </row>
    <row r="1490" hidden="1">
      <c r="Q1490">
        <f>IFERROR(IF(SUM(F1490:N1490)&gt;E1490,"Превышение",E1490-SUM(F1490:N1490)),"-")</f>
        <v>0</v>
      </c>
    </row>
    <row r="1491" hidden="1">
      <c r="Q1491">
        <f>IFERROR(IF(SUM(F1491:N1491)&gt;E1491,"Превышение",E1491-SUM(F1491:N1491)),"-")</f>
        <v>0</v>
      </c>
    </row>
    <row r="1492" hidden="1">
      <c r="Q1492">
        <f>IFERROR(IF(SUM(F1492:N1492)&gt;E1492,"Превышение",E1492-SUM(F1492:N1492)),"-")</f>
        <v>0</v>
      </c>
    </row>
    <row r="1493" hidden="1">
      <c r="Q1493">
        <f>IFERROR(IF(SUM(F1493:N1493)&gt;E1493,"Превышение",E1493-SUM(F1493:N1493)),"-")</f>
        <v>0</v>
      </c>
    </row>
    <row r="1494" hidden="1">
      <c r="Q1494">
        <f>IFERROR(IF(SUM(F1494:N1494)&gt;E1494,"Превышение",E1494-SUM(F1494:N1494)),"-")</f>
        <v>0</v>
      </c>
    </row>
    <row r="1495" hidden="1">
      <c r="Q1495">
        <f>IFERROR(IF(SUM(F1495:N1495)&gt;E1495,"Превышение",E1495-SUM(F1495:N1495)),"-")</f>
        <v>0</v>
      </c>
    </row>
    <row r="1496" hidden="1">
      <c r="Q1496">
        <f>IFERROR(IF(SUM(F1496:N1496)&gt;E1496,"Превышение",E1496-SUM(F1496:N1496)),"-")</f>
        <v>0</v>
      </c>
    </row>
    <row r="1497" hidden="1">
      <c r="Q1497">
        <f>IFERROR(IF(SUM(F1497:N1497)&gt;E1497,"Превышение",E1497-SUM(F1497:N1497)),"-")</f>
        <v>0</v>
      </c>
    </row>
    <row r="1498" hidden="1">
      <c r="Q1498">
        <f>IFERROR(IF(SUM(F1498:N1498)&gt;E1498,"Превышение",E1498-SUM(F1498:N1498)),"-")</f>
        <v>0</v>
      </c>
    </row>
    <row r="1499" hidden="1">
      <c r="Q1499">
        <f>IFERROR(IF(SUM(F1499:N1499)&gt;E1499,"Превышение",E1499-SUM(F1499:N1499)),"-")</f>
        <v>0</v>
      </c>
    </row>
    <row r="1500" hidden="1">
      <c r="Q1500">
        <f>IFERROR(IF(SUM(F1500:N1500)&gt;E1500,"Превышение",E1500-SUM(F1500:N1500)),"-")</f>
        <v>0</v>
      </c>
    </row>
    <row r="1501" hidden="1">
      <c r="Q1501">
        <f>IFERROR(IF(SUM(F1501:N1501)&gt;E1501,"Превышение",E1501-SUM(F1501:N1501)),"-")</f>
        <v>0</v>
      </c>
    </row>
    <row r="1502" hidden="1">
      <c r="Q1502">
        <f>IFERROR(IF(SUM(F1502:N1502)&gt;E1502,"Превышение",E1502-SUM(F1502:N1502)),"-")</f>
        <v>0</v>
      </c>
    </row>
    <row r="1503" hidden="1">
      <c r="Q1503">
        <f>IFERROR(IF(SUM(F1503:N1503)&gt;E1503,"Превышение",E1503-SUM(F1503:N1503)),"-")</f>
        <v>0</v>
      </c>
    </row>
    <row r="1504" hidden="1">
      <c r="Q1504">
        <f>IFERROR(IF(SUM(F1504:N1504)&gt;E1504,"Превышение",E1504-SUM(F1504:N1504)),"-")</f>
        <v>0</v>
      </c>
    </row>
    <row r="1505" hidden="1">
      <c r="Q1505">
        <f>IFERROR(IF(SUM(F1505:N1505)&gt;E1505,"Превышение",E1505-SUM(F1505:N1505)),"-")</f>
        <v>0</v>
      </c>
    </row>
    <row r="1506" hidden="1">
      <c r="Q1506">
        <f>IFERROR(IF(SUM(F1506:N1506)&gt;E1506,"Превышение",E1506-SUM(F1506:N1506)),"-")</f>
        <v>0</v>
      </c>
    </row>
    <row r="1507" hidden="1">
      <c r="Q1507">
        <f>IFERROR(IF(SUM(F1507:N1507)&gt;E1507,"Превышение",E1507-SUM(F1507:N1507)),"-")</f>
        <v>0</v>
      </c>
    </row>
    <row r="1508" hidden="1">
      <c r="Q1508">
        <f>IFERROR(IF(SUM(F1508:N1508)&gt;E1508,"Превышение",E1508-SUM(F1508:N1508)),"-")</f>
        <v>0</v>
      </c>
    </row>
    <row r="1509" hidden="1">
      <c r="Q1509">
        <f>IFERROR(IF(SUM(F1509:N1509)&gt;E1509,"Превышение",E1509-SUM(F1509:N1509)),"-")</f>
        <v>0</v>
      </c>
    </row>
    <row r="1510" hidden="1">
      <c r="Q1510">
        <f>IFERROR(IF(SUM(F1510:N1510)&gt;E1510,"Превышение",E1510-SUM(F1510:N1510)),"-")</f>
        <v>0</v>
      </c>
    </row>
    <row r="1511" hidden="1">
      <c r="Q1511">
        <f>IFERROR(IF(SUM(F1511:N1511)&gt;E1511,"Превышение",E1511-SUM(F1511:N1511)),"-")</f>
        <v>0</v>
      </c>
    </row>
    <row r="1512" hidden="1">
      <c r="Q1512">
        <f>IFERROR(IF(SUM(F1512:N1512)&gt;E1512,"Превышение",E1512-SUM(F1512:N1512)),"-")</f>
        <v>0</v>
      </c>
    </row>
    <row r="1513" hidden="1">
      <c r="Q1513">
        <f>IFERROR(IF(SUM(F1513:N1513)&gt;E1513,"Превышение",E1513-SUM(F1513:N1513)),"-")</f>
        <v>0</v>
      </c>
    </row>
    <row r="1514" hidden="1">
      <c r="Q1514">
        <f>IFERROR(IF(SUM(F1514:N1514)&gt;E1514,"Превышение",E1514-SUM(F1514:N1514)),"-")</f>
        <v>0</v>
      </c>
    </row>
    <row r="1515" hidden="1">
      <c r="Q1515">
        <f>IFERROR(IF(SUM(F1515:N1515)&gt;E1515,"Превышение",E1515-SUM(F1515:N1515)),"-")</f>
        <v>0</v>
      </c>
    </row>
    <row r="1516" hidden="1">
      <c r="Q1516">
        <f>IFERROR(IF(SUM(F1516:N1516)&gt;E1516,"Превышение",E1516-SUM(F1516:N1516)),"-")</f>
        <v>0</v>
      </c>
    </row>
    <row r="1517" hidden="1">
      <c r="Q1517">
        <f>IFERROR(IF(SUM(F1517:N1517)&gt;E1517,"Превышение",E1517-SUM(F1517:N1517)),"-")</f>
        <v>0</v>
      </c>
    </row>
    <row r="1518" hidden="1">
      <c r="Q1518">
        <f>IFERROR(IF(SUM(F1518:N1518)&gt;E1518,"Превышение",E1518-SUM(F1518:N1518)),"-")</f>
        <v>0</v>
      </c>
    </row>
    <row r="1519" hidden="1">
      <c r="Q1519">
        <f>IFERROR(IF(SUM(F1519:N1519)&gt;E1519,"Превышение",E1519-SUM(F1519:N1519)),"-")</f>
        <v>0</v>
      </c>
    </row>
    <row r="1520" hidden="1">
      <c r="Q1520">
        <f>IFERROR(IF(SUM(F1520:N1520)&gt;E1520,"Превышение",E1520-SUM(F1520:N1520)),"-")</f>
        <v>0</v>
      </c>
    </row>
    <row r="1521" hidden="1">
      <c r="Q1521">
        <f>IFERROR(IF(SUM(F1521:N1521)&gt;E1521,"Превышение",E1521-SUM(F1521:N1521)),"-")</f>
        <v>0</v>
      </c>
    </row>
    <row r="1522" hidden="1">
      <c r="Q1522">
        <f>IFERROR(IF(SUM(F1522:N1522)&gt;E1522,"Превышение",E1522-SUM(F1522:N1522)),"-")</f>
        <v>0</v>
      </c>
    </row>
    <row r="1523" hidden="1">
      <c r="Q1523">
        <f>IFERROR(IF(SUM(F1523:N1523)&gt;E1523,"Превышение",E1523-SUM(F1523:N1523)),"-")</f>
        <v>0</v>
      </c>
    </row>
    <row r="1524" hidden="1">
      <c r="Q1524">
        <f>IFERROR(IF(SUM(F1524:N1524)&gt;E1524,"Превышение",E1524-SUM(F1524:N1524)),"-")</f>
        <v>0</v>
      </c>
    </row>
    <row r="1525" hidden="1">
      <c r="Q1525">
        <f>IFERROR(IF(SUM(F1525:N1525)&gt;E1525,"Превышение",E1525-SUM(F1525:N1525)),"-")</f>
        <v>0</v>
      </c>
    </row>
    <row r="1526" hidden="1">
      <c r="Q1526">
        <f>IFERROR(IF(SUM(F1526:N1526)&gt;E1526,"Превышение",E1526-SUM(F1526:N1526)),"-")</f>
        <v>0</v>
      </c>
    </row>
    <row r="1527" hidden="1">
      <c r="Q1527">
        <f>IFERROR(IF(SUM(F1527:N1527)&gt;E1527,"Превышение",E1527-SUM(F1527:N1527)),"-")</f>
        <v>0</v>
      </c>
    </row>
    <row r="1528" hidden="1">
      <c r="Q1528">
        <f>IFERROR(IF(SUM(F1528:N1528)&gt;E1528,"Превышение",E1528-SUM(F1528:N1528)),"-")</f>
        <v>0</v>
      </c>
    </row>
    <row r="1529" hidden="1">
      <c r="Q1529">
        <f>IFERROR(IF(SUM(F1529:N1529)&gt;E1529,"Превышение",E1529-SUM(F1529:N1529)),"-")</f>
        <v>0</v>
      </c>
    </row>
    <row r="1530" hidden="1">
      <c r="Q1530">
        <f>IFERROR(IF(SUM(F1530:N1530)&gt;E1530,"Превышение",E1530-SUM(F1530:N1530)),"-")</f>
        <v>0</v>
      </c>
    </row>
    <row r="1531" hidden="1">
      <c r="Q1531">
        <f>IFERROR(IF(SUM(F1531:N1531)&gt;E1531,"Превышение",E1531-SUM(F1531:N1531)),"-")</f>
        <v>0</v>
      </c>
    </row>
    <row r="1532" hidden="1">
      <c r="Q1532">
        <f>IFERROR(IF(SUM(F1532:N1532)&gt;E1532,"Превышение",E1532-SUM(F1532:N1532)),"-")</f>
        <v>0</v>
      </c>
    </row>
    <row r="1533" hidden="1">
      <c r="Q1533">
        <f>IFERROR(IF(SUM(F1533:N1533)&gt;E1533,"Превышение",E1533-SUM(F1533:N1533)),"-")</f>
        <v>0</v>
      </c>
    </row>
    <row r="1534" hidden="1">
      <c r="Q1534">
        <f>IFERROR(IF(SUM(F1534:N1534)&gt;E1534,"Превышение",E1534-SUM(F1534:N1534)),"-")</f>
        <v>0</v>
      </c>
    </row>
    <row r="1535" hidden="1">
      <c r="Q1535">
        <f>IFERROR(IF(SUM(F1535:N1535)&gt;E1535,"Превышение",E1535-SUM(F1535:N1535)),"-")</f>
        <v>0</v>
      </c>
    </row>
    <row r="1536" hidden="1">
      <c r="Q1536">
        <f>IFERROR(IF(SUM(F1536:N1536)&gt;E1536,"Превышение",E1536-SUM(F1536:N1536)),"-")</f>
        <v>0</v>
      </c>
    </row>
    <row r="1537" hidden="1">
      <c r="Q1537">
        <f>IFERROR(IF(SUM(F1537:N1537)&gt;E1537,"Превышение",E1537-SUM(F1537:N1537)),"-")</f>
        <v>0</v>
      </c>
    </row>
    <row r="1538" hidden="1">
      <c r="Q1538">
        <f>IFERROR(IF(SUM(F1538:N1538)&gt;E1538,"Превышение",E1538-SUM(F1538:N1538)),"-")</f>
        <v>0</v>
      </c>
    </row>
    <row r="1539" hidden="1">
      <c r="Q1539">
        <f>IFERROR(IF(SUM(F1539:N1539)&gt;E1539,"Превышение",E1539-SUM(F1539:N1539)),"-")</f>
        <v>0</v>
      </c>
    </row>
    <row r="1540" hidden="1">
      <c r="Q1540">
        <f>IFERROR(IF(SUM(F1540:N1540)&gt;E1540,"Превышение",E1540-SUM(F1540:N1540)),"-")</f>
        <v>0</v>
      </c>
    </row>
    <row r="1541" hidden="1">
      <c r="Q1541">
        <f>IFERROR(IF(SUM(F1541:N1541)&gt;E1541,"Превышение",E1541-SUM(F1541:N1541)),"-")</f>
        <v>0</v>
      </c>
    </row>
    <row r="1542" hidden="1">
      <c r="Q1542">
        <f>IFERROR(IF(SUM(F1542:N1542)&gt;E1542,"Превышение",E1542-SUM(F1542:N1542)),"-")</f>
        <v>0</v>
      </c>
    </row>
    <row r="1543" hidden="1">
      <c r="Q1543">
        <f>IFERROR(IF(SUM(F1543:N1543)&gt;E1543,"Превышение",E1543-SUM(F1543:N1543)),"-")</f>
        <v>0</v>
      </c>
    </row>
    <row r="1544" hidden="1">
      <c r="Q1544">
        <f>IFERROR(IF(SUM(F1544:N1544)&gt;E1544,"Превышение",E1544-SUM(F1544:N1544)),"-")</f>
        <v>0</v>
      </c>
    </row>
    <row r="1545" hidden="1">
      <c r="Q1545">
        <f>IFERROR(IF(SUM(F1545:N1545)&gt;E1545,"Превышение",E1545-SUM(F1545:N1545)),"-")</f>
        <v>0</v>
      </c>
    </row>
    <row r="1546" hidden="1">
      <c r="Q1546">
        <f>IFERROR(IF(SUM(F1546:N1546)&gt;E1546,"Превышение",E1546-SUM(F1546:N1546)),"-")</f>
        <v>0</v>
      </c>
    </row>
    <row r="1547" hidden="1">
      <c r="Q1547">
        <f>IFERROR(IF(SUM(F1547:N1547)&gt;E1547,"Превышение",E1547-SUM(F1547:N1547)),"-")</f>
        <v>0</v>
      </c>
    </row>
    <row r="1548" hidden="1">
      <c r="Q1548">
        <f>IFERROR(IF(SUM(F1548:N1548)&gt;E1548,"Превышение",E1548-SUM(F1548:N1548)),"-")</f>
        <v>0</v>
      </c>
    </row>
    <row r="1549" hidden="1">
      <c r="Q1549">
        <f>IFERROR(IF(SUM(F1549:N1549)&gt;E1549,"Превышение",E1549-SUM(F1549:N1549)),"-")</f>
        <v>0</v>
      </c>
    </row>
    <row r="1550" hidden="1">
      <c r="Q1550">
        <f>IFERROR(IF(SUM(F1550:N1550)&gt;E1550,"Превышение",E1550-SUM(F1550:N1550)),"-")</f>
        <v>0</v>
      </c>
    </row>
    <row r="1551" hidden="1">
      <c r="Q1551">
        <f>IFERROR(IF(SUM(F1551:N1551)&gt;E1551,"Превышение",E1551-SUM(F1551:N1551)),"-")</f>
        <v>0</v>
      </c>
    </row>
    <row r="1552" hidden="1">
      <c r="Q1552">
        <f>IFERROR(IF(SUM(F1552:N1552)&gt;E1552,"Превышение",E1552-SUM(F1552:N1552)),"-")</f>
        <v>0</v>
      </c>
    </row>
    <row r="1553" hidden="1">
      <c r="Q1553">
        <f>IFERROR(IF(SUM(F1553:N1553)&gt;E1553,"Превышение",E1553-SUM(F1553:N1553)),"-")</f>
        <v>0</v>
      </c>
    </row>
    <row r="1554" hidden="1">
      <c r="Q1554">
        <f>IFERROR(IF(SUM(F1554:N1554)&gt;E1554,"Превышение",E1554-SUM(F1554:N1554)),"-")</f>
        <v>0</v>
      </c>
    </row>
    <row r="1555" hidden="1">
      <c r="Q1555">
        <f>IFERROR(IF(SUM(F1555:N1555)&gt;E1555,"Превышение",E1555-SUM(F1555:N1555)),"-")</f>
        <v>0</v>
      </c>
    </row>
    <row r="1556" hidden="1">
      <c r="Q1556">
        <f>IFERROR(IF(SUM(F1556:N1556)&gt;E1556,"Превышение",E1556-SUM(F1556:N1556)),"-")</f>
        <v>0</v>
      </c>
    </row>
    <row r="1557" hidden="1">
      <c r="Q1557">
        <f>IFERROR(IF(SUM(F1557:N1557)&gt;E1557,"Превышение",E1557-SUM(F1557:N1557)),"-")</f>
        <v>0</v>
      </c>
    </row>
    <row r="1558" hidden="1">
      <c r="Q1558">
        <f>IFERROR(IF(SUM(F1558:N1558)&gt;E1558,"Превышение",E1558-SUM(F1558:N1558)),"-")</f>
        <v>0</v>
      </c>
    </row>
    <row r="1559" hidden="1">
      <c r="Q1559">
        <f>IFERROR(IF(SUM(F1559:N1559)&gt;E1559,"Превышение",E1559-SUM(F1559:N1559)),"-")</f>
        <v>0</v>
      </c>
    </row>
    <row r="1560" hidden="1">
      <c r="Q1560">
        <f>IFERROR(IF(SUM(F1560:N1560)&gt;E1560,"Превышение",E1560-SUM(F1560:N1560)),"-")</f>
        <v>0</v>
      </c>
    </row>
    <row r="1561" hidden="1">
      <c r="Q1561">
        <f>IFERROR(IF(SUM(F1561:N1561)&gt;E1561,"Превышение",E1561-SUM(F1561:N1561)),"-")</f>
        <v>0</v>
      </c>
    </row>
    <row r="1562" hidden="1">
      <c r="Q1562">
        <f>IFERROR(IF(SUM(F1562:N1562)&gt;E1562,"Превышение",E1562-SUM(F1562:N1562)),"-")</f>
        <v>0</v>
      </c>
    </row>
    <row r="1563" hidden="1">
      <c r="Q1563">
        <f>IFERROR(IF(SUM(F1563:N1563)&gt;E1563,"Превышение",E1563-SUM(F1563:N1563)),"-")</f>
        <v>0</v>
      </c>
    </row>
    <row r="1564" hidden="1">
      <c r="Q1564">
        <f>IFERROR(IF(SUM(F1564:N1564)&gt;E1564,"Превышение",E1564-SUM(F1564:N1564)),"-")</f>
        <v>0</v>
      </c>
    </row>
    <row r="1565" hidden="1">
      <c r="Q1565">
        <f>IFERROR(IF(SUM(F1565:N1565)&gt;E1565,"Превышение",E1565-SUM(F1565:N1565)),"-")</f>
        <v>0</v>
      </c>
    </row>
    <row r="1566" hidden="1">
      <c r="Q1566">
        <f>IFERROR(IF(SUM(F1566:N1566)&gt;E1566,"Превышение",E1566-SUM(F1566:N1566)),"-")</f>
        <v>0</v>
      </c>
    </row>
    <row r="1567" hidden="1">
      <c r="Q1567">
        <f>IFERROR(IF(SUM(F1567:N1567)&gt;E1567,"Превышение",E1567-SUM(F1567:N1567)),"-")</f>
        <v>0</v>
      </c>
    </row>
    <row r="1568" hidden="1">
      <c r="Q1568">
        <f>IFERROR(IF(SUM(F1568:N1568)&gt;E1568,"Превышение",E1568-SUM(F1568:N1568)),"-")</f>
        <v>0</v>
      </c>
    </row>
    <row r="1569" hidden="1">
      <c r="Q1569">
        <f>IFERROR(IF(SUM(F1569:N1569)&gt;E1569,"Превышение",E1569-SUM(F1569:N1569)),"-")</f>
        <v>0</v>
      </c>
    </row>
    <row r="1570" hidden="1">
      <c r="Q1570">
        <f>IFERROR(IF(SUM(F1570:N1570)&gt;E1570,"Превышение",E1570-SUM(F1570:N1570)),"-")</f>
        <v>0</v>
      </c>
    </row>
    <row r="1571" hidden="1">
      <c r="Q1571">
        <f>IFERROR(IF(SUM(F1571:N1571)&gt;E1571,"Превышение",E1571-SUM(F1571:N1571)),"-")</f>
        <v>0</v>
      </c>
    </row>
    <row r="1572" hidden="1">
      <c r="Q1572">
        <f>IFERROR(IF(SUM(F1572:N1572)&gt;E1572,"Превышение",E1572-SUM(F1572:N1572)),"-")</f>
        <v>0</v>
      </c>
    </row>
    <row r="1573" hidden="1">
      <c r="Q1573">
        <f>IFERROR(IF(SUM(F1573:N1573)&gt;E1573,"Превышение",E1573-SUM(F1573:N1573)),"-")</f>
        <v>0</v>
      </c>
    </row>
    <row r="1574" hidden="1">
      <c r="Q1574">
        <f>IFERROR(IF(SUM(F1574:N1574)&gt;E1574,"Превышение",E1574-SUM(F1574:N1574)),"-")</f>
        <v>0</v>
      </c>
    </row>
    <row r="1575" hidden="1">
      <c r="Q1575">
        <f>IFERROR(IF(SUM(F1575:N1575)&gt;E1575,"Превышение",E1575-SUM(F1575:N1575)),"-")</f>
        <v>0</v>
      </c>
    </row>
    <row r="1576" hidden="1">
      <c r="Q1576">
        <f>IFERROR(IF(SUM(F1576:N1576)&gt;E1576,"Превышение",E1576-SUM(F1576:N1576)),"-")</f>
        <v>0</v>
      </c>
    </row>
    <row r="1577" hidden="1">
      <c r="Q1577">
        <f>IFERROR(IF(SUM(F1577:N1577)&gt;E1577,"Превышение",E1577-SUM(F1577:N1577)),"-")</f>
        <v>0</v>
      </c>
    </row>
    <row r="1578" hidden="1">
      <c r="Q1578">
        <f>IFERROR(IF(SUM(F1578:N1578)&gt;E1578,"Превышение",E1578-SUM(F1578:N1578)),"-")</f>
        <v>0</v>
      </c>
    </row>
    <row r="1579" hidden="1">
      <c r="Q1579">
        <f>IFERROR(IF(SUM(F1579:N1579)&gt;E1579,"Превышение",E1579-SUM(F1579:N1579)),"-")</f>
        <v>0</v>
      </c>
    </row>
    <row r="1580" hidden="1">
      <c r="Q1580">
        <f>IFERROR(IF(SUM(F1580:N1580)&gt;E1580,"Превышение",E1580-SUM(F1580:N1580)),"-")</f>
        <v>0</v>
      </c>
    </row>
    <row r="1581" hidden="1">
      <c r="Q1581">
        <f>IFERROR(IF(SUM(F1581:N1581)&gt;E1581,"Превышение",E1581-SUM(F1581:N1581)),"-")</f>
        <v>0</v>
      </c>
    </row>
    <row r="1582" hidden="1">
      <c r="Q1582">
        <f>IFERROR(IF(SUM(F1582:N1582)&gt;E1582,"Превышение",E1582-SUM(F1582:N1582)),"-")</f>
        <v>0</v>
      </c>
    </row>
    <row r="1583" hidden="1">
      <c r="Q1583">
        <f>IFERROR(IF(SUM(F1583:N1583)&gt;E1583,"Превышение",E1583-SUM(F1583:N1583)),"-")</f>
        <v>0</v>
      </c>
    </row>
    <row r="1584" hidden="1">
      <c r="Q1584">
        <f>IFERROR(IF(SUM(F1584:N1584)&gt;E1584,"Превышение",E1584-SUM(F1584:N1584)),"-")</f>
        <v>0</v>
      </c>
    </row>
    <row r="1585" hidden="1">
      <c r="Q1585">
        <f>IFERROR(IF(SUM(F1585:N1585)&gt;E1585,"Превышение",E1585-SUM(F1585:N1585)),"-")</f>
        <v>0</v>
      </c>
    </row>
    <row r="1586" hidden="1">
      <c r="Q1586">
        <f>IFERROR(IF(SUM(F1586:N1586)&gt;E1586,"Превышение",E1586-SUM(F1586:N1586)),"-")</f>
        <v>0</v>
      </c>
    </row>
    <row r="1587" hidden="1">
      <c r="Q1587">
        <f>IFERROR(IF(SUM(F1587:N1587)&gt;E1587,"Превышение",E1587-SUM(F1587:N1587)),"-")</f>
        <v>0</v>
      </c>
    </row>
    <row r="1588" hidden="1">
      <c r="Q1588">
        <f>IFERROR(IF(SUM(F1588:N1588)&gt;E1588,"Превышение",E1588-SUM(F1588:N1588)),"-")</f>
        <v>0</v>
      </c>
    </row>
    <row r="1589" hidden="1">
      <c r="Q1589">
        <f>IFERROR(IF(SUM(F1589:N1589)&gt;E1589,"Превышение",E1589-SUM(F1589:N1589)),"-")</f>
        <v>0</v>
      </c>
    </row>
    <row r="1590" hidden="1">
      <c r="Q1590">
        <f>IFERROR(IF(SUM(F1590:N1590)&gt;E1590,"Превышение",E1590-SUM(F1590:N1590)),"-")</f>
        <v>0</v>
      </c>
    </row>
    <row r="1591" hidden="1">
      <c r="Q1591">
        <f>IFERROR(IF(SUM(F1591:N1591)&gt;E1591,"Превышение",E1591-SUM(F1591:N1591)),"-")</f>
        <v>0</v>
      </c>
    </row>
    <row r="1592" hidden="1">
      <c r="Q1592">
        <f>IFERROR(IF(SUM(F1592:N1592)&gt;E1592,"Превышение",E1592-SUM(F1592:N1592)),"-")</f>
        <v>0</v>
      </c>
    </row>
    <row r="1593" hidden="1">
      <c r="Q1593">
        <f>IFERROR(IF(SUM(F1593:N1593)&gt;E1593,"Превышение",E1593-SUM(F1593:N1593)),"-")</f>
        <v>0</v>
      </c>
    </row>
    <row r="1594" hidden="1">
      <c r="Q1594">
        <f>IFERROR(IF(SUM(F1594:N1594)&gt;E1594,"Превышение",E1594-SUM(F1594:N1594)),"-")</f>
        <v>0</v>
      </c>
    </row>
    <row r="1595" hidden="1">
      <c r="Q1595">
        <f>IFERROR(IF(SUM(F1595:N1595)&gt;E1595,"Превышение",E1595-SUM(F1595:N1595)),"-")</f>
        <v>0</v>
      </c>
    </row>
    <row r="1596" hidden="1">
      <c r="Q1596">
        <f>IFERROR(IF(SUM(F1596:N1596)&gt;E1596,"Превышение",E1596-SUM(F1596:N1596)),"-")</f>
        <v>0</v>
      </c>
    </row>
    <row r="1597" hidden="1">
      <c r="Q1597">
        <f>IFERROR(IF(SUM(F1597:N1597)&gt;E1597,"Превышение",E1597-SUM(F1597:N1597)),"-")</f>
        <v>0</v>
      </c>
    </row>
    <row r="1598" hidden="1">
      <c r="Q1598">
        <f>IFERROR(IF(SUM(F1598:N1598)&gt;E1598,"Превышение",E1598-SUM(F1598:N1598)),"-")</f>
        <v>0</v>
      </c>
    </row>
    <row r="1599" hidden="1">
      <c r="Q1599">
        <f>IFERROR(IF(SUM(F1599:N1599)&gt;E1599,"Превышение",E1599-SUM(F1599:N1599)),"-")</f>
        <v>0</v>
      </c>
    </row>
    <row r="1600" hidden="1">
      <c r="Q1600">
        <f>IFERROR(IF(SUM(F1600:N1600)&gt;E1600,"Превышение",E1600-SUM(F1600:N1600)),"-")</f>
        <v>0</v>
      </c>
    </row>
    <row r="1601" hidden="1">
      <c r="Q1601">
        <f>IFERROR(IF(SUM(F1601:N1601)&gt;E1601,"Превышение",E1601-SUM(F1601:N1601)),"-")</f>
        <v>0</v>
      </c>
    </row>
    <row r="1602" hidden="1">
      <c r="Q1602">
        <f>IFERROR(IF(SUM(F1602:N1602)&gt;E1602,"Превышение",E1602-SUM(F1602:N1602)),"-")</f>
        <v>0</v>
      </c>
    </row>
    <row r="1603" hidden="1">
      <c r="Q1603">
        <f>IFERROR(IF(SUM(F1603:N1603)&gt;E1603,"Превышение",E1603-SUM(F1603:N1603)),"-")</f>
        <v>0</v>
      </c>
    </row>
    <row r="1604" hidden="1">
      <c r="Q1604">
        <f>IFERROR(IF(SUM(F1604:N1604)&gt;E1604,"Превышение",E1604-SUM(F1604:N1604)),"-")</f>
        <v>0</v>
      </c>
    </row>
    <row r="1605" hidden="1">
      <c r="Q1605">
        <f>IFERROR(IF(SUM(F1605:N1605)&gt;E1605,"Превышение",E1605-SUM(F1605:N1605)),"-")</f>
        <v>0</v>
      </c>
    </row>
    <row r="1606" hidden="1">
      <c r="Q1606">
        <f>IFERROR(IF(SUM(F1606:N1606)&gt;E1606,"Превышение",E1606-SUM(F1606:N1606)),"-")</f>
        <v>0</v>
      </c>
    </row>
    <row r="1607" hidden="1">
      <c r="Q1607">
        <f>IFERROR(IF(SUM(F1607:N1607)&gt;E1607,"Превышение",E1607-SUM(F1607:N1607)),"-")</f>
        <v>0</v>
      </c>
    </row>
    <row r="1608" hidden="1">
      <c r="Q1608">
        <f>IFERROR(IF(SUM(F1608:N1608)&gt;E1608,"Превышение",E1608-SUM(F1608:N1608)),"-")</f>
        <v>0</v>
      </c>
    </row>
    <row r="1609" hidden="1">
      <c r="Q1609">
        <f>IFERROR(IF(SUM(F1609:N1609)&gt;E1609,"Превышение",E1609-SUM(F1609:N1609)),"-")</f>
        <v>0</v>
      </c>
    </row>
    <row r="1610" hidden="1">
      <c r="Q1610">
        <f>IFERROR(IF(SUM(F1610:N1610)&gt;E1610,"Превышение",E1610-SUM(F1610:N1610)),"-")</f>
        <v>0</v>
      </c>
    </row>
    <row r="1611" hidden="1">
      <c r="Q1611">
        <f>IFERROR(IF(SUM(F1611:N1611)&gt;E1611,"Превышение",E1611-SUM(F1611:N1611)),"-")</f>
        <v>0</v>
      </c>
    </row>
    <row r="1612" hidden="1">
      <c r="Q1612">
        <f>IFERROR(IF(SUM(F1612:N1612)&gt;E1612,"Превышение",E1612-SUM(F1612:N1612)),"-")</f>
        <v>0</v>
      </c>
    </row>
    <row r="1613" hidden="1">
      <c r="Q1613">
        <f>IFERROR(IF(SUM(F1613:N1613)&gt;E1613,"Превышение",E1613-SUM(F1613:N1613)),"-")</f>
        <v>0</v>
      </c>
    </row>
    <row r="1614" hidden="1">
      <c r="Q1614">
        <f>IFERROR(IF(SUM(F1614:N1614)&gt;E1614,"Превышение",E1614-SUM(F1614:N1614)),"-")</f>
        <v>0</v>
      </c>
    </row>
    <row r="1615" hidden="1">
      <c r="Q1615">
        <f>IFERROR(IF(SUM(F1615:N1615)&gt;E1615,"Превышение",E1615-SUM(F1615:N1615)),"-")</f>
        <v>0</v>
      </c>
    </row>
    <row r="1616" hidden="1">
      <c r="Q1616">
        <f>IFERROR(IF(SUM(F1616:N1616)&gt;E1616,"Превышение",E1616-SUM(F1616:N1616)),"-")</f>
        <v>0</v>
      </c>
    </row>
    <row r="1617" hidden="1">
      <c r="Q1617">
        <f>IFERROR(IF(SUM(F1617:N1617)&gt;E1617,"Превышение",E1617-SUM(F1617:N1617)),"-")</f>
        <v>0</v>
      </c>
    </row>
    <row r="1618" hidden="1">
      <c r="Q1618">
        <f>IFERROR(IF(SUM(F1618:N1618)&gt;E1618,"Превышение",E1618-SUM(F1618:N1618)),"-")</f>
        <v>0</v>
      </c>
    </row>
    <row r="1619" hidden="1">
      <c r="Q1619">
        <f>IFERROR(IF(SUM(F1619:N1619)&gt;E1619,"Превышение",E1619-SUM(F1619:N1619)),"-")</f>
        <v>0</v>
      </c>
    </row>
    <row r="1620" hidden="1">
      <c r="Q1620">
        <f>IFERROR(IF(SUM(F1620:N1620)&gt;E1620,"Превышение",E1620-SUM(F1620:N1620)),"-")</f>
        <v>0</v>
      </c>
    </row>
    <row r="1621" hidden="1">
      <c r="Q1621">
        <f>IFERROR(IF(SUM(F1621:N1621)&gt;E1621,"Превышение",E1621-SUM(F1621:N1621)),"-")</f>
        <v>0</v>
      </c>
    </row>
    <row r="1622" hidden="1">
      <c r="Q1622">
        <f>IFERROR(IF(SUM(F1622:N1622)&gt;E1622,"Превышение",E1622-SUM(F1622:N1622)),"-")</f>
        <v>0</v>
      </c>
    </row>
    <row r="1623" hidden="1">
      <c r="Q1623">
        <f>IFERROR(IF(SUM(F1623:N1623)&gt;E1623,"Превышение",E1623-SUM(F1623:N1623)),"-")</f>
        <v>0</v>
      </c>
    </row>
    <row r="1624" hidden="1">
      <c r="Q1624">
        <f>IFERROR(IF(SUM(F1624:N1624)&gt;E1624,"Превышение",E1624-SUM(F1624:N1624)),"-")</f>
        <v>0</v>
      </c>
    </row>
    <row r="1625" hidden="1">
      <c r="Q1625">
        <f>IFERROR(IF(SUM(F1625:N1625)&gt;E1625,"Превышение",E1625-SUM(F1625:N1625)),"-")</f>
        <v>0</v>
      </c>
    </row>
    <row r="1626" hidden="1">
      <c r="Q1626">
        <f>IFERROR(IF(SUM(F1626:N1626)&gt;E1626,"Превышение",E1626-SUM(F1626:N1626)),"-")</f>
        <v>0</v>
      </c>
    </row>
    <row r="1627" hidden="1">
      <c r="Q1627">
        <f>IFERROR(IF(SUM(F1627:N1627)&gt;E1627,"Превышение",E1627-SUM(F1627:N1627)),"-")</f>
        <v>0</v>
      </c>
    </row>
    <row r="1628" hidden="1">
      <c r="Q1628">
        <f>IFERROR(IF(SUM(F1628:N1628)&gt;E1628,"Превышение",E1628-SUM(F1628:N1628)),"-")</f>
        <v>0</v>
      </c>
    </row>
    <row r="1629" hidden="1">
      <c r="Q1629">
        <f>IFERROR(IF(SUM(F1629:N1629)&gt;E1629,"Превышение",E1629-SUM(F1629:N1629)),"-")</f>
        <v>0</v>
      </c>
    </row>
    <row r="1630" hidden="1">
      <c r="Q1630">
        <f>IFERROR(IF(SUM(F1630:N1630)&gt;E1630,"Превышение",E1630-SUM(F1630:N1630)),"-")</f>
        <v>0</v>
      </c>
    </row>
    <row r="1631" hidden="1">
      <c r="Q1631">
        <f>IFERROR(IF(SUM(F1631:N1631)&gt;E1631,"Превышение",E1631-SUM(F1631:N1631)),"-")</f>
        <v>0</v>
      </c>
    </row>
    <row r="1632" hidden="1">
      <c r="Q1632">
        <f>IFERROR(IF(SUM(F1632:N1632)&gt;E1632,"Превышение",E1632-SUM(F1632:N1632)),"-")</f>
        <v>0</v>
      </c>
    </row>
    <row r="1633" hidden="1">
      <c r="Q1633">
        <f>IFERROR(IF(SUM(F1633:N1633)&gt;E1633,"Превышение",E1633-SUM(F1633:N1633)),"-")</f>
        <v>0</v>
      </c>
    </row>
    <row r="1634" hidden="1">
      <c r="Q1634">
        <f>IFERROR(IF(SUM(F1634:N1634)&gt;E1634,"Превышение",E1634-SUM(F1634:N1634)),"-")</f>
        <v>0</v>
      </c>
    </row>
    <row r="1635" hidden="1">
      <c r="Q1635">
        <f>IFERROR(IF(SUM(F1635:N1635)&gt;E1635,"Превышение",E1635-SUM(F1635:N1635)),"-")</f>
        <v>0</v>
      </c>
    </row>
    <row r="1636" hidden="1">
      <c r="Q1636">
        <f>IFERROR(IF(SUM(F1636:N1636)&gt;E1636,"Превышение",E1636-SUM(F1636:N1636)),"-")</f>
        <v>0</v>
      </c>
    </row>
    <row r="1637" hidden="1">
      <c r="Q1637">
        <f>IFERROR(IF(SUM(F1637:N1637)&gt;E1637,"Превышение",E1637-SUM(F1637:N1637)),"-")</f>
        <v>0</v>
      </c>
    </row>
    <row r="1638" hidden="1">
      <c r="Q1638">
        <f>IFERROR(IF(SUM(F1638:N1638)&gt;E1638,"Превышение",E1638-SUM(F1638:N1638)),"-")</f>
        <v>0</v>
      </c>
    </row>
    <row r="1639" hidden="1">
      <c r="Q1639">
        <f>IFERROR(IF(SUM(F1639:N1639)&gt;E1639,"Превышение",E1639-SUM(F1639:N1639)),"-")</f>
        <v>0</v>
      </c>
    </row>
    <row r="1640" hidden="1">
      <c r="Q1640">
        <f>IFERROR(IF(SUM(F1640:N1640)&gt;E1640,"Превышение",E1640-SUM(F1640:N1640)),"-")</f>
        <v>0</v>
      </c>
    </row>
    <row r="1641" hidden="1">
      <c r="Q1641">
        <f>IFERROR(IF(SUM(F1641:N1641)&gt;E1641,"Превышение",E1641-SUM(F1641:N1641)),"-")</f>
        <v>0</v>
      </c>
    </row>
    <row r="1642" hidden="1">
      <c r="Q1642">
        <f>IFERROR(IF(SUM(F1642:N1642)&gt;E1642,"Превышение",E1642-SUM(F1642:N1642)),"-")</f>
        <v>0</v>
      </c>
    </row>
    <row r="1643" hidden="1">
      <c r="Q1643">
        <f>IFERROR(IF(SUM(F1643:N1643)&gt;E1643,"Превышение",E1643-SUM(F1643:N1643)),"-")</f>
        <v>0</v>
      </c>
    </row>
    <row r="1644" hidden="1">
      <c r="Q1644">
        <f>IFERROR(IF(SUM(F1644:N1644)&gt;E1644,"Превышение",E1644-SUM(F1644:N1644)),"-")</f>
        <v>0</v>
      </c>
    </row>
    <row r="1645" hidden="1">
      <c r="Q1645">
        <f>IFERROR(IF(SUM(F1645:N1645)&gt;E1645,"Превышение",E1645-SUM(F1645:N1645)),"-")</f>
        <v>0</v>
      </c>
    </row>
    <row r="1646" hidden="1">
      <c r="Q1646">
        <f>IFERROR(IF(SUM(F1646:N1646)&gt;E1646,"Превышение",E1646-SUM(F1646:N1646)),"-")</f>
        <v>0</v>
      </c>
    </row>
    <row r="1647" hidden="1">
      <c r="Q1647">
        <f>IFERROR(IF(SUM(F1647:N1647)&gt;E1647,"Превышение",E1647-SUM(F1647:N1647)),"-")</f>
        <v>0</v>
      </c>
    </row>
    <row r="1648" hidden="1">
      <c r="Q1648">
        <f>IFERROR(IF(SUM(F1648:N1648)&gt;E1648,"Превышение",E1648-SUM(F1648:N1648)),"-")</f>
        <v>0</v>
      </c>
    </row>
    <row r="1649" hidden="1">
      <c r="Q1649">
        <f>IFERROR(IF(SUM(F1649:N1649)&gt;E1649,"Превышение",E1649-SUM(F1649:N1649)),"-")</f>
        <v>0</v>
      </c>
    </row>
    <row r="1650" hidden="1">
      <c r="Q1650">
        <f>IFERROR(IF(SUM(F1650:N1650)&gt;E1650,"Превышение",E1650-SUM(F1650:N1650)),"-")</f>
        <v>0</v>
      </c>
    </row>
    <row r="1651" hidden="1">
      <c r="Q1651">
        <f>IFERROR(IF(SUM(F1651:N1651)&gt;E1651,"Превышение",E1651-SUM(F1651:N1651)),"-")</f>
        <v>0</v>
      </c>
    </row>
    <row r="1652" hidden="1">
      <c r="Q1652">
        <f>IFERROR(IF(SUM(F1652:N1652)&gt;E1652,"Превышение",E1652-SUM(F1652:N1652)),"-")</f>
        <v>0</v>
      </c>
    </row>
    <row r="1653" hidden="1">
      <c r="Q1653">
        <f>IFERROR(IF(SUM(F1653:N1653)&gt;E1653,"Превышение",E1653-SUM(F1653:N1653)),"-")</f>
        <v>0</v>
      </c>
    </row>
    <row r="1654" hidden="1">
      <c r="Q1654">
        <f>IFERROR(IF(SUM(F1654:N1654)&gt;E1654,"Превышение",E1654-SUM(F1654:N1654)),"-")</f>
        <v>0</v>
      </c>
    </row>
    <row r="1655" hidden="1">
      <c r="Q1655">
        <f>IFERROR(IF(SUM(F1655:N1655)&gt;E1655,"Превышение",E1655-SUM(F1655:N1655)),"-")</f>
        <v>0</v>
      </c>
    </row>
    <row r="1656" hidden="1">
      <c r="Q1656">
        <f>IFERROR(IF(SUM(F1656:N1656)&gt;E1656,"Превышение",E1656-SUM(F1656:N1656)),"-")</f>
        <v>0</v>
      </c>
    </row>
    <row r="1657" hidden="1">
      <c r="Q1657">
        <f>IFERROR(IF(SUM(F1657:N1657)&gt;E1657,"Превышение",E1657-SUM(F1657:N1657)),"-")</f>
        <v>0</v>
      </c>
    </row>
    <row r="1658" hidden="1">
      <c r="Q1658">
        <f>IFERROR(IF(SUM(F1658:N1658)&gt;E1658,"Превышение",E1658-SUM(F1658:N1658)),"-")</f>
        <v>0</v>
      </c>
    </row>
    <row r="1659" hidden="1">
      <c r="Q1659">
        <f>IFERROR(IF(SUM(F1659:N1659)&gt;E1659,"Превышение",E1659-SUM(F1659:N1659)),"-")</f>
        <v>0</v>
      </c>
    </row>
    <row r="1660" hidden="1">
      <c r="Q1660">
        <f>IFERROR(IF(SUM(F1660:N1660)&gt;E1660,"Превышение",E1660-SUM(F1660:N1660)),"-")</f>
        <v>0</v>
      </c>
    </row>
    <row r="1661" hidden="1">
      <c r="Q1661">
        <f>IFERROR(IF(SUM(F1661:N1661)&gt;E1661,"Превышение",E1661-SUM(F1661:N1661)),"-")</f>
        <v>0</v>
      </c>
    </row>
    <row r="1662" hidden="1">
      <c r="Q1662">
        <f>IFERROR(IF(SUM(F1662:N1662)&gt;E1662,"Превышение",E1662-SUM(F1662:N1662)),"-")</f>
        <v>0</v>
      </c>
    </row>
    <row r="1663" hidden="1">
      <c r="Q1663">
        <f>IFERROR(IF(SUM(F1663:N1663)&gt;E1663,"Превышение",E1663-SUM(F1663:N1663)),"-")</f>
        <v>0</v>
      </c>
    </row>
    <row r="1664" hidden="1">
      <c r="Q1664">
        <f>IFERROR(IF(SUM(F1664:N1664)&gt;E1664,"Превышение",E1664-SUM(F1664:N1664)),"-")</f>
        <v>0</v>
      </c>
    </row>
    <row r="1665" hidden="1">
      <c r="Q1665">
        <f>IFERROR(IF(SUM(F1665:N1665)&gt;E1665,"Превышение",E1665-SUM(F1665:N1665)),"-")</f>
        <v>0</v>
      </c>
    </row>
    <row r="1666" hidden="1">
      <c r="Q1666">
        <f>IFERROR(IF(SUM(F1666:N1666)&gt;E1666,"Превышение",E1666-SUM(F1666:N1666)),"-")</f>
        <v>0</v>
      </c>
    </row>
    <row r="1667" hidden="1">
      <c r="Q1667">
        <f>IFERROR(IF(SUM(F1667:N1667)&gt;E1667,"Превышение",E1667-SUM(F1667:N1667)),"-")</f>
        <v>0</v>
      </c>
    </row>
    <row r="1668" hidden="1">
      <c r="Q1668">
        <f>IFERROR(IF(SUM(F1668:N1668)&gt;E1668,"Превышение",E1668-SUM(F1668:N1668)),"-")</f>
        <v>0</v>
      </c>
    </row>
    <row r="1669" hidden="1">
      <c r="Q1669">
        <f>IFERROR(IF(SUM(F1669:N1669)&gt;E1669,"Превышение",E1669-SUM(F1669:N1669)),"-")</f>
        <v>0</v>
      </c>
    </row>
    <row r="1670" hidden="1">
      <c r="Q1670">
        <f>IFERROR(IF(SUM(F1670:N1670)&gt;E1670,"Превышение",E1670-SUM(F1670:N1670)),"-")</f>
        <v>0</v>
      </c>
    </row>
    <row r="1671" hidden="1">
      <c r="Q1671">
        <f>IFERROR(IF(SUM(F1671:N1671)&gt;E1671,"Превышение",E1671-SUM(F1671:N1671)),"-")</f>
        <v>0</v>
      </c>
    </row>
    <row r="1672" hidden="1">
      <c r="Q1672">
        <f>IFERROR(IF(SUM(F1672:N1672)&gt;E1672,"Превышение",E1672-SUM(F1672:N1672)),"-")</f>
        <v>0</v>
      </c>
    </row>
    <row r="1673" hidden="1">
      <c r="Q1673">
        <f>IFERROR(IF(SUM(F1673:N1673)&gt;E1673,"Превышение",E1673-SUM(F1673:N1673)),"-")</f>
        <v>0</v>
      </c>
    </row>
    <row r="1674" hidden="1">
      <c r="Q1674">
        <f>IFERROR(IF(SUM(F1674:N1674)&gt;E1674,"Превышение",E1674-SUM(F1674:N1674)),"-")</f>
        <v>0</v>
      </c>
    </row>
    <row r="1675" hidden="1">
      <c r="Q1675">
        <f>IFERROR(IF(SUM(F1675:N1675)&gt;E1675,"Превышение",E1675-SUM(F1675:N1675)),"-")</f>
        <v>0</v>
      </c>
    </row>
    <row r="1676" hidden="1">
      <c r="Q1676">
        <f>IFERROR(IF(SUM(F1676:N1676)&gt;E1676,"Превышение",E1676-SUM(F1676:N1676)),"-")</f>
        <v>0</v>
      </c>
    </row>
    <row r="1677" hidden="1">
      <c r="Q1677">
        <f>IFERROR(IF(SUM(F1677:N1677)&gt;E1677,"Превышение",E1677-SUM(F1677:N1677)),"-")</f>
        <v>0</v>
      </c>
    </row>
    <row r="1678" hidden="1">
      <c r="Q1678">
        <f>IFERROR(IF(SUM(F1678:N1678)&gt;E1678,"Превышение",E1678-SUM(F1678:N1678)),"-")</f>
        <v>0</v>
      </c>
    </row>
    <row r="1679" hidden="1">
      <c r="Q1679">
        <f>IFERROR(IF(SUM(F1679:N1679)&gt;E1679,"Превышение",E1679-SUM(F1679:N1679)),"-")</f>
        <v>0</v>
      </c>
    </row>
    <row r="1680" hidden="1">
      <c r="Q1680">
        <f>IFERROR(IF(SUM(F1680:N1680)&gt;E1680,"Превышение",E1680-SUM(F1680:N1680)),"-")</f>
        <v>0</v>
      </c>
    </row>
    <row r="1681" hidden="1">
      <c r="Q1681">
        <f>IFERROR(IF(SUM(F1681:N1681)&gt;E1681,"Превышение",E1681-SUM(F1681:N1681)),"-")</f>
        <v>0</v>
      </c>
    </row>
    <row r="1682" hidden="1">
      <c r="Q1682">
        <f>IFERROR(IF(SUM(F1682:N1682)&gt;E1682,"Превышение",E1682-SUM(F1682:N1682)),"-")</f>
        <v>0</v>
      </c>
    </row>
    <row r="1683" hidden="1">
      <c r="Q1683">
        <f>IFERROR(IF(SUM(F1683:N1683)&gt;E1683,"Превышение",E1683-SUM(F1683:N1683)),"-")</f>
        <v>0</v>
      </c>
    </row>
    <row r="1684" hidden="1">
      <c r="Q1684">
        <f>IFERROR(IF(SUM(F1684:N1684)&gt;E1684,"Превышение",E1684-SUM(F1684:N1684)),"-")</f>
        <v>0</v>
      </c>
    </row>
    <row r="1685" hidden="1">
      <c r="Q1685">
        <f>IFERROR(IF(SUM(F1685:N1685)&gt;E1685,"Превышение",E1685-SUM(F1685:N1685)),"-")</f>
        <v>0</v>
      </c>
    </row>
    <row r="1686" hidden="1">
      <c r="Q1686">
        <f>IFERROR(IF(SUM(F1686:N1686)&gt;E1686,"Превышение",E1686-SUM(F1686:N1686)),"-")</f>
        <v>0</v>
      </c>
    </row>
    <row r="1687" hidden="1">
      <c r="Q1687">
        <f>IFERROR(IF(SUM(F1687:N1687)&gt;E1687,"Превышение",E1687-SUM(F1687:N1687)),"-")</f>
        <v>0</v>
      </c>
    </row>
    <row r="1688" hidden="1">
      <c r="Q1688">
        <f>IFERROR(IF(SUM(F1688:N1688)&gt;E1688,"Превышение",E1688-SUM(F1688:N1688)),"-")</f>
        <v>0</v>
      </c>
    </row>
    <row r="1689" hidden="1">
      <c r="Q1689">
        <f>IFERROR(IF(SUM(F1689:N1689)&gt;E1689,"Превышение",E1689-SUM(F1689:N1689)),"-")</f>
        <v>0</v>
      </c>
    </row>
    <row r="1690" hidden="1">
      <c r="Q1690">
        <f>IFERROR(IF(SUM(F1690:N1690)&gt;E1690,"Превышение",E1690-SUM(F1690:N1690)),"-")</f>
        <v>0</v>
      </c>
    </row>
    <row r="1691" hidden="1">
      <c r="Q1691">
        <f>IFERROR(IF(SUM(F1691:N1691)&gt;E1691,"Превышение",E1691-SUM(F1691:N1691)),"-")</f>
        <v>0</v>
      </c>
    </row>
    <row r="1692" hidden="1">
      <c r="Q1692">
        <f>IFERROR(IF(SUM(F1692:N1692)&gt;E1692,"Превышение",E1692-SUM(F1692:N1692)),"-")</f>
        <v>0</v>
      </c>
    </row>
    <row r="1693" hidden="1">
      <c r="Q1693">
        <f>IFERROR(IF(SUM(F1693:N1693)&gt;E1693,"Превышение",E1693-SUM(F1693:N1693)),"-")</f>
        <v>0</v>
      </c>
    </row>
    <row r="1694" hidden="1">
      <c r="Q1694">
        <f>IFERROR(IF(SUM(F1694:N1694)&gt;E1694,"Превышение",E1694-SUM(F1694:N1694)),"-")</f>
        <v>0</v>
      </c>
    </row>
    <row r="1695" hidden="1">
      <c r="Q1695">
        <f>IFERROR(IF(SUM(F1695:N1695)&gt;E1695,"Превышение",E1695-SUM(F1695:N1695)),"-")</f>
        <v>0</v>
      </c>
    </row>
    <row r="1696" hidden="1">
      <c r="Q1696">
        <f>IFERROR(IF(SUM(F1696:N1696)&gt;E1696,"Превышение",E1696-SUM(F1696:N1696)),"-")</f>
        <v>0</v>
      </c>
    </row>
    <row r="1697" hidden="1">
      <c r="Q1697">
        <f>IFERROR(IF(SUM(F1697:N1697)&gt;E1697,"Превышение",E1697-SUM(F1697:N1697)),"-")</f>
        <v>0</v>
      </c>
    </row>
    <row r="1698" hidden="1">
      <c r="Q1698">
        <f>IFERROR(IF(SUM(F1698:N1698)&gt;E1698,"Превышение",E1698-SUM(F1698:N1698)),"-")</f>
        <v>0</v>
      </c>
    </row>
    <row r="1699" hidden="1">
      <c r="Q1699">
        <f>IFERROR(IF(SUM(F1699:N1699)&gt;E1699,"Превышение",E1699-SUM(F1699:N1699)),"-")</f>
        <v>0</v>
      </c>
    </row>
    <row r="1700" hidden="1">
      <c r="Q1700">
        <f>IFERROR(IF(SUM(F1700:N1700)&gt;E1700,"Превышение",E1700-SUM(F1700:N1700)),"-")</f>
        <v>0</v>
      </c>
    </row>
    <row r="1701" hidden="1">
      <c r="Q1701">
        <f>IFERROR(IF(SUM(F1701:N1701)&gt;E1701,"Превышение",E1701-SUM(F1701:N1701)),"-")</f>
        <v>0</v>
      </c>
    </row>
    <row r="1702" hidden="1">
      <c r="Q1702">
        <f>IFERROR(IF(SUM(F1702:N1702)&gt;E1702,"Превышение",E1702-SUM(F1702:N1702)),"-")</f>
        <v>0</v>
      </c>
    </row>
    <row r="1703" hidden="1">
      <c r="Q1703">
        <f>IFERROR(IF(SUM(F1703:N1703)&gt;E1703,"Превышение",E1703-SUM(F1703:N1703)),"-")</f>
        <v>0</v>
      </c>
    </row>
    <row r="1704" hidden="1">
      <c r="Q1704">
        <f>IFERROR(IF(SUM(F1704:N1704)&gt;E1704,"Превышение",E1704-SUM(F1704:N1704)),"-")</f>
        <v>0</v>
      </c>
    </row>
    <row r="1705" hidden="1">
      <c r="Q1705">
        <f>IFERROR(IF(SUM(F1705:N1705)&gt;E1705,"Превышение",E1705-SUM(F1705:N1705)),"-")</f>
        <v>0</v>
      </c>
    </row>
    <row r="1706" hidden="1">
      <c r="Q1706">
        <f>IFERROR(IF(SUM(F1706:N1706)&gt;E1706,"Превышение",E1706-SUM(F1706:N1706)),"-")</f>
        <v>0</v>
      </c>
    </row>
    <row r="1707" hidden="1">
      <c r="Q1707">
        <f>IFERROR(IF(SUM(F1707:N1707)&gt;E1707,"Превышение",E1707-SUM(F1707:N1707)),"-")</f>
        <v>0</v>
      </c>
    </row>
    <row r="1708" hidden="1">
      <c r="Q1708">
        <f>IFERROR(IF(SUM(F1708:N1708)&gt;E1708,"Превышение",E1708-SUM(F1708:N1708)),"-")</f>
        <v>0</v>
      </c>
    </row>
    <row r="1709" hidden="1">
      <c r="Q1709">
        <f>IFERROR(IF(SUM(F1709:N1709)&gt;E1709,"Превышение",E1709-SUM(F1709:N1709)),"-")</f>
        <v>0</v>
      </c>
    </row>
    <row r="1710" hidden="1">
      <c r="Q1710">
        <f>IFERROR(IF(SUM(F1710:N1710)&gt;E1710,"Превышение",E1710-SUM(F1710:N1710)),"-")</f>
        <v>0</v>
      </c>
    </row>
    <row r="1711" hidden="1">
      <c r="Q1711">
        <f>IFERROR(IF(SUM(F1711:N1711)&gt;E1711,"Превышение",E1711-SUM(F1711:N1711)),"-")</f>
        <v>0</v>
      </c>
    </row>
    <row r="1712" hidden="1">
      <c r="Q1712">
        <f>IFERROR(IF(SUM(F1712:N1712)&gt;E1712,"Превышение",E1712-SUM(F1712:N1712)),"-")</f>
        <v>0</v>
      </c>
    </row>
    <row r="1713" hidden="1">
      <c r="Q1713">
        <f>IFERROR(IF(SUM(F1713:N1713)&gt;E1713,"Превышение",E1713-SUM(F1713:N1713)),"-")</f>
        <v>0</v>
      </c>
    </row>
    <row r="1714" hidden="1">
      <c r="Q1714">
        <f>IFERROR(IF(SUM(F1714:N1714)&gt;E1714,"Превышение",E1714-SUM(F1714:N1714)),"-")</f>
        <v>0</v>
      </c>
    </row>
    <row r="1715" hidden="1">
      <c r="Q1715">
        <f>IFERROR(IF(SUM(F1715:N1715)&gt;E1715,"Превышение",E1715-SUM(F1715:N1715)),"-")</f>
        <v>0</v>
      </c>
    </row>
    <row r="1716" hidden="1">
      <c r="Q1716">
        <f>IFERROR(IF(SUM(F1716:N1716)&gt;E1716,"Превышение",E1716-SUM(F1716:N1716)),"-")</f>
        <v>0</v>
      </c>
    </row>
    <row r="1717" hidden="1">
      <c r="Q1717">
        <f>IFERROR(IF(SUM(F1717:N1717)&gt;E1717,"Превышение",E1717-SUM(F1717:N1717)),"-")</f>
        <v>0</v>
      </c>
    </row>
    <row r="1718" hidden="1">
      <c r="Q1718">
        <f>IFERROR(IF(SUM(F1718:N1718)&gt;E1718,"Превышение",E1718-SUM(F1718:N1718)),"-")</f>
        <v>0</v>
      </c>
    </row>
    <row r="1719" hidden="1">
      <c r="Q1719">
        <f>IFERROR(IF(SUM(F1719:N1719)&gt;E1719,"Превышение",E1719-SUM(F1719:N1719)),"-")</f>
        <v>0</v>
      </c>
    </row>
    <row r="1720" hidden="1">
      <c r="Q1720">
        <f>IFERROR(IF(SUM(F1720:N1720)&gt;E1720,"Превышение",E1720-SUM(F1720:N1720)),"-")</f>
        <v>0</v>
      </c>
    </row>
    <row r="1721" hidden="1">
      <c r="Q1721">
        <f>IFERROR(IF(SUM(F1721:N1721)&gt;E1721,"Превышение",E1721-SUM(F1721:N1721)),"-")</f>
        <v>0</v>
      </c>
    </row>
    <row r="1722" hidden="1">
      <c r="Q1722">
        <f>IFERROR(IF(SUM(F1722:N1722)&gt;E1722,"Превышение",E1722-SUM(F1722:N1722)),"-")</f>
        <v>0</v>
      </c>
    </row>
    <row r="1723" hidden="1">
      <c r="Q1723">
        <f>IFERROR(IF(SUM(F1723:N1723)&gt;E1723,"Превышение",E1723-SUM(F1723:N1723)),"-")</f>
        <v>0</v>
      </c>
    </row>
    <row r="1724" hidden="1">
      <c r="Q1724">
        <f>IFERROR(IF(SUM(F1724:N1724)&gt;E1724,"Превышение",E1724-SUM(F1724:N1724)),"-")</f>
        <v>0</v>
      </c>
    </row>
    <row r="1725" hidden="1">
      <c r="Q1725">
        <f>IFERROR(IF(SUM(F1725:N1725)&gt;E1725,"Превышение",E1725-SUM(F1725:N1725)),"-")</f>
        <v>0</v>
      </c>
    </row>
    <row r="1726" hidden="1">
      <c r="Q1726">
        <f>IFERROR(IF(SUM(F1726:N1726)&gt;E1726,"Превышение",E1726-SUM(F1726:N1726)),"-")</f>
        <v>0</v>
      </c>
    </row>
    <row r="1727" hidden="1">
      <c r="Q1727">
        <f>IFERROR(IF(SUM(F1727:N1727)&gt;E1727,"Превышение",E1727-SUM(F1727:N1727)),"-")</f>
        <v>0</v>
      </c>
    </row>
    <row r="1728" hidden="1">
      <c r="Q1728">
        <f>IFERROR(IF(SUM(F1728:N1728)&gt;E1728,"Превышение",E1728-SUM(F1728:N1728)),"-")</f>
        <v>0</v>
      </c>
    </row>
    <row r="1729" hidden="1">
      <c r="Q1729">
        <f>IFERROR(IF(SUM(F1729:N1729)&gt;E1729,"Превышение",E1729-SUM(F1729:N1729)),"-")</f>
        <v>0</v>
      </c>
    </row>
    <row r="1730" hidden="1">
      <c r="Q1730">
        <f>IFERROR(IF(SUM(F1730:N1730)&gt;E1730,"Превышение",E1730-SUM(F1730:N1730)),"-")</f>
        <v>0</v>
      </c>
    </row>
    <row r="1731" hidden="1">
      <c r="Q1731">
        <f>IFERROR(IF(SUM(F1731:N1731)&gt;E1731,"Превышение",E1731-SUM(F1731:N1731)),"-")</f>
        <v>0</v>
      </c>
    </row>
    <row r="1732" hidden="1">
      <c r="Q1732">
        <f>IFERROR(IF(SUM(F1732:N1732)&gt;E1732,"Превышение",E1732-SUM(F1732:N1732)),"-")</f>
        <v>0</v>
      </c>
    </row>
    <row r="1733" hidden="1">
      <c r="Q1733">
        <f>IFERROR(IF(SUM(F1733:N1733)&gt;E1733,"Превышение",E1733-SUM(F1733:N1733)),"-")</f>
        <v>0</v>
      </c>
    </row>
    <row r="1734" hidden="1">
      <c r="Q1734">
        <f>IFERROR(IF(SUM(F1734:N1734)&gt;E1734,"Превышение",E1734-SUM(F1734:N1734)),"-")</f>
        <v>0</v>
      </c>
    </row>
    <row r="1735" hidden="1">
      <c r="Q1735">
        <f>IFERROR(IF(SUM(F1735:N1735)&gt;E1735,"Превышение",E1735-SUM(F1735:N1735)),"-")</f>
        <v>0</v>
      </c>
    </row>
    <row r="1736" hidden="1">
      <c r="Q1736">
        <f>IFERROR(IF(SUM(F1736:N1736)&gt;E1736,"Превышение",E1736-SUM(F1736:N1736)),"-")</f>
        <v>0</v>
      </c>
    </row>
    <row r="1737" hidden="1">
      <c r="Q1737">
        <f>IFERROR(IF(SUM(F1737:N1737)&gt;E1737,"Превышение",E1737-SUM(F1737:N1737)),"-")</f>
        <v>0</v>
      </c>
    </row>
    <row r="1738" hidden="1">
      <c r="Q1738">
        <f>IFERROR(IF(SUM(F1738:N1738)&gt;E1738,"Превышение",E1738-SUM(F1738:N1738)),"-")</f>
        <v>0</v>
      </c>
    </row>
    <row r="1739" hidden="1">
      <c r="Q1739">
        <f>IFERROR(IF(SUM(F1739:N1739)&gt;E1739,"Превышение",E1739-SUM(F1739:N1739)),"-")</f>
        <v>0</v>
      </c>
    </row>
    <row r="1740" hidden="1">
      <c r="Q1740">
        <f>IFERROR(IF(SUM(F1740:N1740)&gt;E1740,"Превышение",E1740-SUM(F1740:N1740)),"-")</f>
        <v>0</v>
      </c>
    </row>
    <row r="1741" hidden="1">
      <c r="Q1741">
        <f>IFERROR(IF(SUM(F1741:N1741)&gt;E1741,"Превышение",E1741-SUM(F1741:N1741)),"-")</f>
        <v>0</v>
      </c>
    </row>
    <row r="1742" hidden="1">
      <c r="Q1742">
        <f>IFERROR(IF(SUM(F1742:N1742)&gt;E1742,"Превышение",E1742-SUM(F1742:N1742)),"-")</f>
        <v>0</v>
      </c>
    </row>
    <row r="1743" hidden="1">
      <c r="Q1743">
        <f>IFERROR(IF(SUM(F1743:N1743)&gt;E1743,"Превышение",E1743-SUM(F1743:N1743)),"-")</f>
        <v>0</v>
      </c>
    </row>
    <row r="1744" hidden="1">
      <c r="Q1744">
        <f>IFERROR(IF(SUM(F1744:N1744)&gt;E1744,"Превышение",E1744-SUM(F1744:N1744)),"-")</f>
        <v>0</v>
      </c>
    </row>
    <row r="1745" hidden="1">
      <c r="Q1745">
        <f>IFERROR(IF(SUM(F1745:N1745)&gt;E1745,"Превышение",E1745-SUM(F1745:N1745)),"-")</f>
        <v>0</v>
      </c>
    </row>
    <row r="1746" hidden="1">
      <c r="Q1746">
        <f>IFERROR(IF(SUM(F1746:N1746)&gt;E1746,"Превышение",E1746-SUM(F1746:N1746)),"-")</f>
        <v>0</v>
      </c>
    </row>
    <row r="1747" hidden="1">
      <c r="Q1747">
        <f>IFERROR(IF(SUM(F1747:N1747)&gt;E1747,"Превышение",E1747-SUM(F1747:N1747)),"-")</f>
        <v>0</v>
      </c>
    </row>
    <row r="1748" hidden="1">
      <c r="Q1748">
        <f>IFERROR(IF(SUM(F1748:N1748)&gt;E1748,"Превышение",E1748-SUM(F1748:N1748)),"-")</f>
        <v>0</v>
      </c>
    </row>
    <row r="1749" hidden="1">
      <c r="Q1749">
        <f>IFERROR(IF(SUM(F1749:N1749)&gt;E1749,"Превышение",E1749-SUM(F1749:N1749)),"-")</f>
        <v>0</v>
      </c>
    </row>
    <row r="1750" hidden="1">
      <c r="Q1750">
        <f>IFERROR(IF(SUM(F1750:N1750)&gt;E1750,"Превышение",E1750-SUM(F1750:N1750)),"-")</f>
        <v>0</v>
      </c>
    </row>
    <row r="1751" hidden="1">
      <c r="Q1751">
        <f>IFERROR(IF(SUM(F1751:N1751)&gt;E1751,"Превышение",E1751-SUM(F1751:N1751)),"-")</f>
        <v>0</v>
      </c>
    </row>
    <row r="1752" hidden="1">
      <c r="Q1752">
        <f>IFERROR(IF(SUM(F1752:N1752)&gt;E1752,"Превышение",E1752-SUM(F1752:N1752)),"-")</f>
        <v>0</v>
      </c>
    </row>
    <row r="1753" hidden="1">
      <c r="Q1753">
        <f>IFERROR(IF(SUM(F1753:N1753)&gt;E1753,"Превышение",E1753-SUM(F1753:N1753)),"-")</f>
        <v>0</v>
      </c>
    </row>
    <row r="1754" hidden="1">
      <c r="Q1754">
        <f>IFERROR(IF(SUM(F1754:N1754)&gt;E1754,"Превышение",E1754-SUM(F1754:N1754)),"-")</f>
        <v>0</v>
      </c>
    </row>
    <row r="1755" hidden="1">
      <c r="Q1755">
        <f>IFERROR(IF(SUM(F1755:N1755)&gt;E1755,"Превышение",E1755-SUM(F1755:N1755)),"-")</f>
        <v>0</v>
      </c>
    </row>
    <row r="1756" hidden="1">
      <c r="Q1756">
        <f>IFERROR(IF(SUM(F1756:N1756)&gt;E1756,"Превышение",E1756-SUM(F1756:N1756)),"-")</f>
        <v>0</v>
      </c>
    </row>
    <row r="1757" hidden="1">
      <c r="Q1757">
        <f>IFERROR(IF(SUM(F1757:N1757)&gt;E1757,"Превышение",E1757-SUM(F1757:N1757)),"-")</f>
        <v>0</v>
      </c>
    </row>
    <row r="1758" hidden="1">
      <c r="Q1758">
        <f>IFERROR(IF(SUM(F1758:N1758)&gt;E1758,"Превышение",E1758-SUM(F1758:N1758)),"-")</f>
        <v>0</v>
      </c>
    </row>
    <row r="1759" hidden="1">
      <c r="Q1759">
        <f>IFERROR(IF(SUM(F1759:N1759)&gt;E1759,"Превышение",E1759-SUM(F1759:N1759)),"-")</f>
        <v>0</v>
      </c>
    </row>
    <row r="1760" hidden="1">
      <c r="Q1760">
        <f>IFERROR(IF(SUM(F1760:N1760)&gt;E1760,"Превышение",E1760-SUM(F1760:N1760)),"-")</f>
        <v>0</v>
      </c>
    </row>
    <row r="1761" hidden="1">
      <c r="Q1761">
        <f>IFERROR(IF(SUM(F1761:N1761)&gt;E1761,"Превышение",E1761-SUM(F1761:N1761)),"-")</f>
        <v>0</v>
      </c>
    </row>
    <row r="1762" hidden="1">
      <c r="Q1762">
        <f>IFERROR(IF(SUM(F1762:N1762)&gt;E1762,"Превышение",E1762-SUM(F1762:N1762)),"-")</f>
        <v>0</v>
      </c>
    </row>
    <row r="1763" hidden="1">
      <c r="Q1763">
        <f>IFERROR(IF(SUM(F1763:N1763)&gt;E1763,"Превышение",E1763-SUM(F1763:N1763)),"-")</f>
        <v>0</v>
      </c>
    </row>
    <row r="1764" hidden="1">
      <c r="Q1764">
        <f>IFERROR(IF(SUM(F1764:N1764)&gt;E1764,"Превышение",E1764-SUM(F1764:N1764)),"-")</f>
        <v>0</v>
      </c>
    </row>
    <row r="1765" hidden="1">
      <c r="Q1765">
        <f>IFERROR(IF(SUM(F1765:N1765)&gt;E1765,"Превышение",E1765-SUM(F1765:N1765)),"-")</f>
        <v>0</v>
      </c>
    </row>
    <row r="1766" hidden="1">
      <c r="Q1766">
        <f>IFERROR(IF(SUM(F1766:N1766)&gt;E1766,"Превышение",E1766-SUM(F1766:N1766)),"-")</f>
        <v>0</v>
      </c>
    </row>
    <row r="1767" hidden="1">
      <c r="Q1767">
        <f>IFERROR(IF(SUM(F1767:N1767)&gt;E1767,"Превышение",E1767-SUM(F1767:N1767)),"-")</f>
        <v>0</v>
      </c>
    </row>
    <row r="1768" hidden="1">
      <c r="Q1768">
        <f>IFERROR(IF(SUM(F1768:N1768)&gt;E1768,"Превышение",E1768-SUM(F1768:N1768)),"-")</f>
        <v>0</v>
      </c>
    </row>
    <row r="1769" hidden="1">
      <c r="Q1769">
        <f>IFERROR(IF(SUM(F1769:N1769)&gt;E1769,"Превышение",E1769-SUM(F1769:N1769)),"-")</f>
        <v>0</v>
      </c>
    </row>
    <row r="1770" hidden="1">
      <c r="Q1770">
        <f>IFERROR(IF(SUM(F1770:N1770)&gt;E1770,"Превышение",E1770-SUM(F1770:N1770)),"-")</f>
        <v>0</v>
      </c>
    </row>
    <row r="1771" hidden="1">
      <c r="Q1771">
        <f>IFERROR(IF(SUM(F1771:N1771)&gt;E1771,"Превышение",E1771-SUM(F1771:N1771)),"-")</f>
        <v>0</v>
      </c>
    </row>
    <row r="1772" hidden="1">
      <c r="Q1772">
        <f>IFERROR(IF(SUM(F1772:N1772)&gt;E1772,"Превышение",E1772-SUM(F1772:N1772)),"-")</f>
        <v>0</v>
      </c>
    </row>
    <row r="1773" hidden="1">
      <c r="Q1773">
        <f>IFERROR(IF(SUM(F1773:N1773)&gt;E1773,"Превышение",E1773-SUM(F1773:N1773)),"-")</f>
        <v>0</v>
      </c>
    </row>
    <row r="1774" hidden="1">
      <c r="Q1774">
        <f>IFERROR(IF(SUM(F1774:N1774)&gt;E1774,"Превышение",E1774-SUM(F1774:N1774)),"-")</f>
        <v>0</v>
      </c>
    </row>
    <row r="1775" hidden="1">
      <c r="Q1775">
        <f>IFERROR(IF(SUM(F1775:N1775)&gt;E1775,"Превышение",E1775-SUM(F1775:N1775)),"-")</f>
        <v>0</v>
      </c>
    </row>
    <row r="1776" hidden="1">
      <c r="Q1776">
        <f>IFERROR(IF(SUM(F1776:N1776)&gt;E1776,"Превышение",E1776-SUM(F1776:N1776)),"-")</f>
        <v>0</v>
      </c>
    </row>
    <row r="1777" hidden="1">
      <c r="Q1777">
        <f>IFERROR(IF(SUM(F1777:N1777)&gt;E1777,"Превышение",E1777-SUM(F1777:N1777)),"-")</f>
        <v>0</v>
      </c>
    </row>
    <row r="1778" hidden="1">
      <c r="Q1778">
        <f>IFERROR(IF(SUM(F1778:N1778)&gt;E1778,"Превышение",E1778-SUM(F1778:N1778)),"-")</f>
        <v>0</v>
      </c>
    </row>
    <row r="1779" hidden="1">
      <c r="Q1779">
        <f>IFERROR(IF(SUM(F1779:N1779)&gt;E1779,"Превышение",E1779-SUM(F1779:N1779)),"-")</f>
        <v>0</v>
      </c>
    </row>
    <row r="1780" hidden="1">
      <c r="Q1780">
        <f>IFERROR(IF(SUM(F1780:N1780)&gt;E1780,"Превышение",E1780-SUM(F1780:N1780)),"-")</f>
        <v>0</v>
      </c>
    </row>
    <row r="1781" hidden="1">
      <c r="Q1781">
        <f>IFERROR(IF(SUM(F1781:N1781)&gt;E1781,"Превышение",E1781-SUM(F1781:N1781)),"-")</f>
        <v>0</v>
      </c>
    </row>
    <row r="1782" hidden="1">
      <c r="Q1782">
        <f>IFERROR(IF(SUM(F1782:N1782)&gt;E1782,"Превышение",E1782-SUM(F1782:N1782)),"-")</f>
        <v>0</v>
      </c>
    </row>
    <row r="1783" hidden="1">
      <c r="Q1783">
        <f>IFERROR(IF(SUM(F1783:N1783)&gt;E1783,"Превышение",E1783-SUM(F1783:N1783)),"-")</f>
        <v>0</v>
      </c>
    </row>
    <row r="1784" hidden="1">
      <c r="Q1784">
        <f>IFERROR(IF(SUM(F1784:N1784)&gt;E1784,"Превышение",E1784-SUM(F1784:N1784)),"-")</f>
        <v>0</v>
      </c>
    </row>
    <row r="1785" hidden="1">
      <c r="Q1785">
        <f>IFERROR(IF(SUM(F1785:N1785)&gt;E1785,"Превышение",E1785-SUM(F1785:N1785)),"-")</f>
        <v>0</v>
      </c>
    </row>
    <row r="1786" hidden="1">
      <c r="Q1786">
        <f>IFERROR(IF(SUM(F1786:N1786)&gt;E1786,"Превышение",E1786-SUM(F1786:N1786)),"-")</f>
        <v>0</v>
      </c>
    </row>
    <row r="1787" hidden="1">
      <c r="Q1787">
        <f>IFERROR(IF(SUM(F1787:N1787)&gt;E1787,"Превышение",E1787-SUM(F1787:N1787)),"-")</f>
        <v>0</v>
      </c>
    </row>
    <row r="1788" hidden="1">
      <c r="Q1788">
        <f>IFERROR(IF(SUM(F1788:N1788)&gt;E1788,"Превышение",E1788-SUM(F1788:N1788)),"-")</f>
        <v>0</v>
      </c>
    </row>
    <row r="1789" hidden="1">
      <c r="Q1789">
        <f>IFERROR(IF(SUM(F1789:N1789)&gt;E1789,"Превышение",E1789-SUM(F1789:N1789)),"-")</f>
        <v>0</v>
      </c>
    </row>
    <row r="1790" hidden="1">
      <c r="Q1790">
        <f>IFERROR(IF(SUM(F1790:N1790)&gt;E1790,"Превышение",E1790-SUM(F1790:N1790)),"-")</f>
        <v>0</v>
      </c>
    </row>
    <row r="1791" hidden="1">
      <c r="Q1791">
        <f>IFERROR(IF(SUM(F1791:N1791)&gt;E1791,"Превышение",E1791-SUM(F1791:N1791)),"-")</f>
        <v>0</v>
      </c>
    </row>
    <row r="1792" hidden="1">
      <c r="Q1792">
        <f>IFERROR(IF(SUM(F1792:N1792)&gt;E1792,"Превышение",E1792-SUM(F1792:N1792)),"-")</f>
        <v>0</v>
      </c>
    </row>
    <row r="1793" hidden="1">
      <c r="Q1793">
        <f>IFERROR(IF(SUM(F1793:N1793)&gt;E1793,"Превышение",E1793-SUM(F1793:N1793)),"-")</f>
        <v>0</v>
      </c>
    </row>
    <row r="1794" hidden="1">
      <c r="Q1794">
        <f>IFERROR(IF(SUM(F1794:N1794)&gt;E1794,"Превышение",E1794-SUM(F1794:N1794)),"-")</f>
        <v>0</v>
      </c>
    </row>
    <row r="1795" hidden="1">
      <c r="Q1795">
        <f>IFERROR(IF(SUM(F1795:N1795)&gt;E1795,"Превышение",E1795-SUM(F1795:N1795)),"-")</f>
        <v>0</v>
      </c>
    </row>
    <row r="1796" hidden="1">
      <c r="Q1796">
        <f>IFERROR(IF(SUM(F1796:N1796)&gt;E1796,"Превышение",E1796-SUM(F1796:N1796)),"-")</f>
        <v>0</v>
      </c>
    </row>
    <row r="1797" hidden="1">
      <c r="Q1797">
        <f>IFERROR(IF(SUM(F1797:N1797)&gt;E1797,"Превышение",E1797-SUM(F1797:N1797)),"-")</f>
        <v>0</v>
      </c>
    </row>
    <row r="1798" hidden="1">
      <c r="Q1798">
        <f>IFERROR(IF(SUM(F1798:N1798)&gt;E1798,"Превышение",E1798-SUM(F1798:N1798)),"-")</f>
        <v>0</v>
      </c>
    </row>
    <row r="1799" hidden="1">
      <c r="Q1799">
        <f>IFERROR(IF(SUM(F1799:N1799)&gt;E1799,"Превышение",E1799-SUM(F1799:N1799)),"-")</f>
        <v>0</v>
      </c>
    </row>
    <row r="1800" hidden="1">
      <c r="Q1800">
        <f>IFERROR(IF(SUM(F1800:N1800)&gt;E1800,"Превышение",E1800-SUM(F1800:N1800)),"-")</f>
        <v>0</v>
      </c>
    </row>
    <row r="1801" hidden="1">
      <c r="Q1801">
        <f>IFERROR(IF(SUM(F1801:N1801)&gt;E1801,"Превышение",E1801-SUM(F1801:N1801)),"-")</f>
        <v>0</v>
      </c>
    </row>
    <row r="1802" hidden="1">
      <c r="Q1802">
        <f>IFERROR(IF(SUM(F1802:N1802)&gt;E1802,"Превышение",E1802-SUM(F1802:N1802)),"-")</f>
        <v>0</v>
      </c>
    </row>
    <row r="1803" hidden="1">
      <c r="Q1803">
        <f>IFERROR(IF(SUM(F1803:N1803)&gt;E1803,"Превышение",E1803-SUM(F1803:N1803)),"-")</f>
        <v>0</v>
      </c>
    </row>
    <row r="1804" hidden="1">
      <c r="Q1804">
        <f>IFERROR(IF(SUM(F1804:N1804)&gt;E1804,"Превышение",E1804-SUM(F1804:N1804)),"-")</f>
        <v>0</v>
      </c>
    </row>
    <row r="1805" hidden="1">
      <c r="Q1805">
        <f>IFERROR(IF(SUM(F1805:N1805)&gt;E1805,"Превышение",E1805-SUM(F1805:N1805)),"-")</f>
        <v>0</v>
      </c>
    </row>
    <row r="1806" hidden="1">
      <c r="Q1806">
        <f>IFERROR(IF(SUM(F1806:N1806)&gt;E1806,"Превышение",E1806-SUM(F1806:N1806)),"-")</f>
        <v>0</v>
      </c>
    </row>
    <row r="1807" hidden="1">
      <c r="Q1807">
        <f>IFERROR(IF(SUM(F1807:N1807)&gt;E1807,"Превышение",E1807-SUM(F1807:N1807)),"-")</f>
        <v>0</v>
      </c>
    </row>
    <row r="1808" hidden="1">
      <c r="Q1808">
        <f>IFERROR(IF(SUM(F1808:N1808)&gt;E1808,"Превышение",E1808-SUM(F1808:N1808)),"-")</f>
        <v>0</v>
      </c>
    </row>
    <row r="1809" hidden="1">
      <c r="Q1809">
        <f>IFERROR(IF(SUM(F1809:N1809)&gt;E1809,"Превышение",E1809-SUM(F1809:N1809)),"-")</f>
        <v>0</v>
      </c>
    </row>
    <row r="1810" hidden="1">
      <c r="Q1810">
        <f>IFERROR(IF(SUM(F1810:N1810)&gt;E1810,"Превышение",E1810-SUM(F1810:N1810)),"-")</f>
        <v>0</v>
      </c>
    </row>
    <row r="1811" hidden="1">
      <c r="Q1811">
        <f>IFERROR(IF(SUM(F1811:N1811)&gt;E1811,"Превышение",E1811-SUM(F1811:N1811)),"-")</f>
        <v>0</v>
      </c>
    </row>
    <row r="1812" hidden="1">
      <c r="Q1812">
        <f>IFERROR(IF(SUM(F1812:N1812)&gt;E1812,"Превышение",E1812-SUM(F1812:N1812)),"-")</f>
        <v>0</v>
      </c>
    </row>
    <row r="1813" hidden="1">
      <c r="Q1813">
        <f>IFERROR(IF(SUM(F1813:N1813)&gt;E1813,"Превышение",E1813-SUM(F1813:N1813)),"-")</f>
        <v>0</v>
      </c>
    </row>
    <row r="1814" hidden="1">
      <c r="Q1814">
        <f>IFERROR(IF(SUM(F1814:N1814)&gt;E1814,"Превышение",E1814-SUM(F1814:N1814)),"-")</f>
        <v>0</v>
      </c>
    </row>
    <row r="1815" hidden="1">
      <c r="Q1815">
        <f>IFERROR(IF(SUM(F1815:N1815)&gt;E1815,"Превышение",E1815-SUM(F1815:N1815)),"-")</f>
        <v>0</v>
      </c>
    </row>
    <row r="1816" hidden="1">
      <c r="Q1816">
        <f>IFERROR(IF(SUM(F1816:N1816)&gt;E1816,"Превышение",E1816-SUM(F1816:N1816)),"-")</f>
        <v>0</v>
      </c>
    </row>
    <row r="1817" hidden="1">
      <c r="Q1817">
        <f>IFERROR(IF(SUM(F1817:N1817)&gt;E1817,"Превышение",E1817-SUM(F1817:N1817)),"-")</f>
        <v>0</v>
      </c>
    </row>
    <row r="1818" hidden="1">
      <c r="Q1818">
        <f>IFERROR(IF(SUM(F1818:N1818)&gt;E1818,"Превышение",E1818-SUM(F1818:N1818)),"-")</f>
        <v>0</v>
      </c>
    </row>
    <row r="1819" hidden="1">
      <c r="Q1819">
        <f>IFERROR(IF(SUM(F1819:N1819)&gt;E1819,"Превышение",E1819-SUM(F1819:N1819)),"-")</f>
        <v>0</v>
      </c>
    </row>
    <row r="1820" hidden="1">
      <c r="Q1820">
        <f>IFERROR(IF(SUM(F1820:N1820)&gt;E1820,"Превышение",E1820-SUM(F1820:N1820)),"-")</f>
        <v>0</v>
      </c>
    </row>
    <row r="1821" hidden="1">
      <c r="Q1821">
        <f>IFERROR(IF(SUM(F1821:N1821)&gt;E1821,"Превышение",E1821-SUM(F1821:N1821)),"-")</f>
        <v>0</v>
      </c>
    </row>
    <row r="1822" hidden="1">
      <c r="Q1822">
        <f>IFERROR(IF(SUM(F1822:N1822)&gt;E1822,"Превышение",E1822-SUM(F1822:N1822)),"-")</f>
        <v>0</v>
      </c>
    </row>
    <row r="1823" hidden="1">
      <c r="Q1823">
        <f>IFERROR(IF(SUM(F1823:N1823)&gt;E1823,"Превышение",E1823-SUM(F1823:N1823)),"-")</f>
        <v>0</v>
      </c>
    </row>
    <row r="1824" hidden="1">
      <c r="Q1824">
        <f>IFERROR(IF(SUM(F1824:N1824)&gt;E1824,"Превышение",E1824-SUM(F1824:N1824)),"-")</f>
        <v>0</v>
      </c>
    </row>
    <row r="1825" hidden="1">
      <c r="Q1825">
        <f>IFERROR(IF(SUM(F1825:N1825)&gt;E1825,"Превышение",E1825-SUM(F1825:N1825)),"-")</f>
        <v>0</v>
      </c>
    </row>
    <row r="1826" hidden="1">
      <c r="Q1826">
        <f>IFERROR(IF(SUM(F1826:N1826)&gt;E1826,"Превышение",E1826-SUM(F1826:N1826)),"-")</f>
        <v>0</v>
      </c>
    </row>
    <row r="1827" hidden="1">
      <c r="Q1827">
        <f>IFERROR(IF(SUM(F1827:N1827)&gt;E1827,"Превышение",E1827-SUM(F1827:N1827)),"-")</f>
        <v>0</v>
      </c>
    </row>
    <row r="1828" hidden="1">
      <c r="Q1828">
        <f>IFERROR(IF(SUM(F1828:N1828)&gt;E1828,"Превышение",E1828-SUM(F1828:N1828)),"-")</f>
        <v>0</v>
      </c>
    </row>
    <row r="1829" hidden="1">
      <c r="Q1829">
        <f>IFERROR(IF(SUM(F1829:N1829)&gt;E1829,"Превышение",E1829-SUM(F1829:N1829)),"-")</f>
        <v>0</v>
      </c>
    </row>
    <row r="1830" hidden="1">
      <c r="Q1830">
        <f>IFERROR(IF(SUM(F1830:N1830)&gt;E1830,"Превышение",E1830-SUM(F1830:N1830)),"-")</f>
        <v>0</v>
      </c>
    </row>
    <row r="1831" hidden="1">
      <c r="Q1831">
        <f>IFERROR(IF(SUM(F1831:N1831)&gt;E1831,"Превышение",E1831-SUM(F1831:N1831)),"-")</f>
        <v>0</v>
      </c>
    </row>
    <row r="1832" hidden="1">
      <c r="Q1832">
        <f>IFERROR(IF(SUM(F1832:N1832)&gt;E1832,"Превышение",E1832-SUM(F1832:N1832)),"-")</f>
        <v>0</v>
      </c>
    </row>
    <row r="1833" hidden="1">
      <c r="Q1833">
        <f>IFERROR(IF(SUM(F1833:N1833)&gt;E1833,"Превышение",E1833-SUM(F1833:N1833)),"-")</f>
        <v>0</v>
      </c>
    </row>
    <row r="1834" hidden="1">
      <c r="Q1834">
        <f>IFERROR(IF(SUM(F1834:N1834)&gt;E1834,"Превышение",E1834-SUM(F1834:N1834)),"-")</f>
        <v>0</v>
      </c>
    </row>
    <row r="1835" hidden="1">
      <c r="Q1835">
        <f>IFERROR(IF(SUM(F1835:N1835)&gt;E1835,"Превышение",E1835-SUM(F1835:N1835)),"-")</f>
        <v>0</v>
      </c>
    </row>
    <row r="1836" hidden="1">
      <c r="Q1836">
        <f>IFERROR(IF(SUM(F1836:N1836)&gt;E1836,"Превышение",E1836-SUM(F1836:N1836)),"-")</f>
        <v>0</v>
      </c>
    </row>
    <row r="1837" hidden="1">
      <c r="Q1837">
        <f>IFERROR(IF(SUM(F1837:N1837)&gt;E1837,"Превышение",E1837-SUM(F1837:N1837)),"-")</f>
        <v>0</v>
      </c>
    </row>
    <row r="1838" hidden="1">
      <c r="Q1838">
        <f>IFERROR(IF(SUM(F1838:N1838)&gt;E1838,"Превышение",E1838-SUM(F1838:N1838)),"-")</f>
        <v>0</v>
      </c>
    </row>
    <row r="1839" hidden="1">
      <c r="Q1839">
        <f>IFERROR(IF(SUM(F1839:N1839)&gt;E1839,"Превышение",E1839-SUM(F1839:N1839)),"-")</f>
        <v>0</v>
      </c>
    </row>
    <row r="1840" hidden="1">
      <c r="Q1840">
        <f>IFERROR(IF(SUM(F1840:N1840)&gt;E1840,"Превышение",E1840-SUM(F1840:N1840)),"-")</f>
        <v>0</v>
      </c>
    </row>
    <row r="1841" hidden="1">
      <c r="Q1841">
        <f>IFERROR(IF(SUM(F1841:N1841)&gt;E1841,"Превышение",E1841-SUM(F1841:N1841)),"-")</f>
        <v>0</v>
      </c>
    </row>
    <row r="1842" hidden="1">
      <c r="Q1842">
        <f>IFERROR(IF(SUM(F1842:N1842)&gt;E1842,"Превышение",E1842-SUM(F1842:N1842)),"-")</f>
        <v>0</v>
      </c>
    </row>
    <row r="1843" hidden="1">
      <c r="Q1843">
        <f>IFERROR(IF(SUM(F1843:N1843)&gt;E1843,"Превышение",E1843-SUM(F1843:N1843)),"-")</f>
        <v>0</v>
      </c>
    </row>
    <row r="1844" hidden="1">
      <c r="Q1844">
        <f>IFERROR(IF(SUM(F1844:N1844)&gt;E1844,"Превышение",E1844-SUM(F1844:N1844)),"-")</f>
        <v>0</v>
      </c>
    </row>
    <row r="1845" hidden="1">
      <c r="Q1845">
        <f>IFERROR(IF(SUM(F1845:N1845)&gt;E1845,"Превышение",E1845-SUM(F1845:N1845)),"-")</f>
        <v>0</v>
      </c>
    </row>
    <row r="1846" hidden="1">
      <c r="Q1846">
        <f>IFERROR(IF(SUM(F1846:N1846)&gt;E1846,"Превышение",E1846-SUM(F1846:N1846)),"-")</f>
        <v>0</v>
      </c>
    </row>
    <row r="1847" hidden="1">
      <c r="Q1847">
        <f>IFERROR(IF(SUM(F1847:N1847)&gt;E1847,"Превышение",E1847-SUM(F1847:N1847)),"-")</f>
        <v>0</v>
      </c>
    </row>
    <row r="1848" hidden="1">
      <c r="Q1848">
        <f>IFERROR(IF(SUM(F1848:N1848)&gt;E1848,"Превышение",E1848-SUM(F1848:N1848)),"-")</f>
        <v>0</v>
      </c>
    </row>
    <row r="1849" hidden="1">
      <c r="Q1849">
        <f>IFERROR(IF(SUM(F1849:N1849)&gt;E1849,"Превышение",E1849-SUM(F1849:N1849)),"-")</f>
        <v>0</v>
      </c>
    </row>
    <row r="1850" hidden="1">
      <c r="Q1850">
        <f>IFERROR(IF(SUM(F1850:N1850)&gt;E1850,"Превышение",E1850-SUM(F1850:N1850)),"-")</f>
        <v>0</v>
      </c>
    </row>
    <row r="1851" hidden="1">
      <c r="Q1851">
        <f>IFERROR(IF(SUM(F1851:N1851)&gt;E1851,"Превышение",E1851-SUM(F1851:N1851)),"-")</f>
        <v>0</v>
      </c>
    </row>
    <row r="1852" hidden="1">
      <c r="Q1852">
        <f>IFERROR(IF(SUM(F1852:N1852)&gt;E1852,"Превышение",E1852-SUM(F1852:N1852)),"-")</f>
        <v>0</v>
      </c>
    </row>
    <row r="1853" hidden="1">
      <c r="Q1853">
        <f>IFERROR(IF(SUM(F1853:N1853)&gt;E1853,"Превышение",E1853-SUM(F1853:N1853)),"-")</f>
        <v>0</v>
      </c>
    </row>
    <row r="1854" hidden="1">
      <c r="Q1854">
        <f>IFERROR(IF(SUM(F1854:N1854)&gt;E1854,"Превышение",E1854-SUM(F1854:N1854)),"-")</f>
        <v>0</v>
      </c>
    </row>
    <row r="1855" hidden="1">
      <c r="Q1855">
        <f>IFERROR(IF(SUM(F1855:N1855)&gt;E1855,"Превышение",E1855-SUM(F1855:N1855)),"-")</f>
        <v>0</v>
      </c>
    </row>
    <row r="1856" hidden="1">
      <c r="Q1856">
        <f>IFERROR(IF(SUM(F1856:N1856)&gt;E1856,"Превышение",E1856-SUM(F1856:N1856)),"-")</f>
        <v>0</v>
      </c>
    </row>
    <row r="1857" hidden="1">
      <c r="Q1857">
        <f>IFERROR(IF(SUM(F1857:N1857)&gt;E1857,"Превышение",E1857-SUM(F1857:N1857)),"-")</f>
        <v>0</v>
      </c>
    </row>
    <row r="1858" hidden="1">
      <c r="Q1858">
        <f>IFERROR(IF(SUM(F1858:N1858)&gt;E1858,"Превышение",E1858-SUM(F1858:N1858)),"-")</f>
        <v>0</v>
      </c>
    </row>
    <row r="1859" hidden="1">
      <c r="Q1859">
        <f>IFERROR(IF(SUM(F1859:N1859)&gt;E1859,"Превышение",E1859-SUM(F1859:N1859)),"-")</f>
        <v>0</v>
      </c>
    </row>
    <row r="1860" hidden="1">
      <c r="Q1860">
        <f>IFERROR(IF(SUM(F1860:N1860)&gt;E1860,"Превышение",E1860-SUM(F1860:N1860)),"-")</f>
        <v>0</v>
      </c>
    </row>
    <row r="1861" hidden="1">
      <c r="Q1861">
        <f>IFERROR(IF(SUM(F1861:N1861)&gt;E1861,"Превышение",E1861-SUM(F1861:N1861)),"-")</f>
        <v>0</v>
      </c>
    </row>
    <row r="1862" hidden="1">
      <c r="Q1862">
        <f>IFERROR(IF(SUM(F1862:N1862)&gt;E1862,"Превышение",E1862-SUM(F1862:N1862)),"-")</f>
        <v>0</v>
      </c>
    </row>
    <row r="1863" hidden="1">
      <c r="Q1863">
        <f>IFERROR(IF(SUM(F1863:N1863)&gt;E1863,"Превышение",E1863-SUM(F1863:N1863)),"-")</f>
        <v>0</v>
      </c>
    </row>
    <row r="1864" hidden="1">
      <c r="Q1864">
        <f>IFERROR(IF(SUM(F1864:N1864)&gt;E1864,"Превышение",E1864-SUM(F1864:N1864)),"-")</f>
        <v>0</v>
      </c>
    </row>
    <row r="1865" hidden="1">
      <c r="Q1865">
        <f>IFERROR(IF(SUM(F1865:N1865)&gt;E1865,"Превышение",E1865-SUM(F1865:N1865)),"-")</f>
        <v>0</v>
      </c>
    </row>
    <row r="1866" hidden="1">
      <c r="Q1866">
        <f>IFERROR(IF(SUM(F1866:N1866)&gt;E1866,"Превышение",E1866-SUM(F1866:N1866)),"-")</f>
        <v>0</v>
      </c>
    </row>
    <row r="1867" hidden="1">
      <c r="Q1867">
        <f>IFERROR(IF(SUM(F1867:N1867)&gt;E1867,"Превышение",E1867-SUM(F1867:N1867)),"-")</f>
        <v>0</v>
      </c>
    </row>
    <row r="1868" hidden="1">
      <c r="Q1868">
        <f>IFERROR(IF(SUM(F1868:N1868)&gt;E1868,"Превышение",E1868-SUM(F1868:N1868)),"-")</f>
        <v>0</v>
      </c>
    </row>
    <row r="1869" hidden="1">
      <c r="Q1869">
        <f>IFERROR(IF(SUM(F1869:N1869)&gt;E1869,"Превышение",E1869-SUM(F1869:N1869)),"-")</f>
        <v>0</v>
      </c>
    </row>
    <row r="1870" hidden="1">
      <c r="Q1870">
        <f>IFERROR(IF(SUM(F1870:N1870)&gt;E1870,"Превышение",E1870-SUM(F1870:N1870)),"-")</f>
        <v>0</v>
      </c>
    </row>
    <row r="1871" hidden="1">
      <c r="Q1871">
        <f>IFERROR(IF(SUM(F1871:N1871)&gt;E1871,"Превышение",E1871-SUM(F1871:N1871)),"-")</f>
        <v>0</v>
      </c>
    </row>
    <row r="1872" hidden="1">
      <c r="Q1872">
        <f>IFERROR(IF(SUM(F1872:N1872)&gt;E1872,"Превышение",E1872-SUM(F1872:N1872)),"-")</f>
        <v>0</v>
      </c>
    </row>
    <row r="1873" hidden="1">
      <c r="Q1873">
        <f>IFERROR(IF(SUM(F1873:N1873)&gt;E1873,"Превышение",E1873-SUM(F1873:N1873)),"-")</f>
        <v>0</v>
      </c>
    </row>
    <row r="1874" hidden="1">
      <c r="Q1874">
        <f>IFERROR(IF(SUM(F1874:N1874)&gt;E1874,"Превышение",E1874-SUM(F1874:N1874)),"-")</f>
        <v>0</v>
      </c>
    </row>
    <row r="1875" hidden="1">
      <c r="Q1875">
        <f>IFERROR(IF(SUM(F1875:N1875)&gt;E1875,"Превышение",E1875-SUM(F1875:N1875)),"-")</f>
        <v>0</v>
      </c>
    </row>
    <row r="1876" hidden="1">
      <c r="Q1876">
        <f>IFERROR(IF(SUM(F1876:N1876)&gt;E1876,"Превышение",E1876-SUM(F1876:N1876)),"-")</f>
        <v>0</v>
      </c>
    </row>
    <row r="1877" hidden="1">
      <c r="Q1877">
        <f>IFERROR(IF(SUM(F1877:N1877)&gt;E1877,"Превышение",E1877-SUM(F1877:N1877)),"-")</f>
        <v>0</v>
      </c>
    </row>
    <row r="1878" hidden="1">
      <c r="Q1878">
        <f>IFERROR(IF(SUM(F1878:N1878)&gt;E1878,"Превышение",E1878-SUM(F1878:N1878)),"-")</f>
        <v>0</v>
      </c>
    </row>
    <row r="1879" hidden="1">
      <c r="Q1879">
        <f>IFERROR(IF(SUM(F1879:N1879)&gt;E1879,"Превышение",E1879-SUM(F1879:N1879)),"-")</f>
        <v>0</v>
      </c>
    </row>
    <row r="1880" hidden="1">
      <c r="Q1880">
        <f>IFERROR(IF(SUM(F1880:N1880)&gt;E1880,"Превышение",E1880-SUM(F1880:N1880)),"-")</f>
        <v>0</v>
      </c>
    </row>
    <row r="1881" hidden="1">
      <c r="Q1881">
        <f>IFERROR(IF(SUM(F1881:N1881)&gt;E1881,"Превышение",E1881-SUM(F1881:N1881)),"-")</f>
        <v>0</v>
      </c>
    </row>
    <row r="1882" hidden="1">
      <c r="Q1882">
        <f>IFERROR(IF(SUM(F1882:N1882)&gt;E1882,"Превышение",E1882-SUM(F1882:N1882)),"-")</f>
        <v>0</v>
      </c>
    </row>
    <row r="1883" hidden="1">
      <c r="Q1883">
        <f>IFERROR(IF(SUM(F1883:N1883)&gt;E1883,"Превышение",E1883-SUM(F1883:N1883)),"-")</f>
        <v>0</v>
      </c>
    </row>
    <row r="1884" hidden="1">
      <c r="Q1884">
        <f>IFERROR(IF(SUM(F1884:N1884)&gt;E1884,"Превышение",E1884-SUM(F1884:N1884)),"-")</f>
        <v>0</v>
      </c>
    </row>
    <row r="1885" hidden="1">
      <c r="Q1885">
        <f>IFERROR(IF(SUM(F1885:N1885)&gt;E1885,"Превышение",E1885-SUM(F1885:N1885)),"-")</f>
        <v>0</v>
      </c>
    </row>
    <row r="1886" hidden="1">
      <c r="Q1886">
        <f>IFERROR(IF(SUM(F1886:N1886)&gt;E1886,"Превышение",E1886-SUM(F1886:N1886)),"-")</f>
        <v>0</v>
      </c>
    </row>
    <row r="1887" hidden="1">
      <c r="Q1887">
        <f>IFERROR(IF(SUM(F1887:N1887)&gt;E1887,"Превышение",E1887-SUM(F1887:N1887)),"-")</f>
        <v>0</v>
      </c>
    </row>
    <row r="1888" hidden="1">
      <c r="Q1888">
        <f>IFERROR(IF(SUM(F1888:N1888)&gt;E1888,"Превышение",E1888-SUM(F1888:N1888)),"-")</f>
        <v>0</v>
      </c>
    </row>
    <row r="1889" hidden="1">
      <c r="Q1889">
        <f>IFERROR(IF(SUM(F1889:N1889)&gt;E1889,"Превышение",E1889-SUM(F1889:N1889)),"-")</f>
        <v>0</v>
      </c>
    </row>
    <row r="1890" hidden="1">
      <c r="Q1890">
        <f>IFERROR(IF(SUM(F1890:N1890)&gt;E1890,"Превышение",E1890-SUM(F1890:N1890)),"-")</f>
        <v>0</v>
      </c>
    </row>
    <row r="1891" hidden="1">
      <c r="Q1891">
        <f>IFERROR(IF(SUM(F1891:N1891)&gt;E1891,"Превышение",E1891-SUM(F1891:N1891)),"-")</f>
        <v>0</v>
      </c>
    </row>
    <row r="1892" hidden="1">
      <c r="Q1892">
        <f>IFERROR(IF(SUM(F1892:N1892)&gt;E1892,"Превышение",E1892-SUM(F1892:N1892)),"-")</f>
        <v>0</v>
      </c>
    </row>
    <row r="1893" hidden="1">
      <c r="Q1893">
        <f>IFERROR(IF(SUM(F1893:N1893)&gt;E1893,"Превышение",E1893-SUM(F1893:N1893)),"-")</f>
        <v>0</v>
      </c>
    </row>
    <row r="1894" hidden="1">
      <c r="Q1894">
        <f>IFERROR(IF(SUM(F1894:N1894)&gt;E1894,"Превышение",E1894-SUM(F1894:N1894)),"-")</f>
        <v>0</v>
      </c>
    </row>
    <row r="1895" hidden="1">
      <c r="Q1895">
        <f>IFERROR(IF(SUM(F1895:N1895)&gt;E1895,"Превышение",E1895-SUM(F1895:N1895)),"-")</f>
        <v>0</v>
      </c>
    </row>
    <row r="1896" hidden="1">
      <c r="Q1896">
        <f>IFERROR(IF(SUM(F1896:N1896)&gt;E1896,"Превышение",E1896-SUM(F1896:N1896)),"-")</f>
        <v>0</v>
      </c>
    </row>
    <row r="1897" hidden="1">
      <c r="Q1897">
        <f>IFERROR(IF(SUM(F1897:N1897)&gt;E1897,"Превышение",E1897-SUM(F1897:N1897)),"-")</f>
        <v>0</v>
      </c>
    </row>
    <row r="1898" hidden="1">
      <c r="Q1898">
        <f>IFERROR(IF(SUM(F1898:N1898)&gt;E1898,"Превышение",E1898-SUM(F1898:N1898)),"-")</f>
        <v>0</v>
      </c>
    </row>
    <row r="1899" hidden="1">
      <c r="Q1899">
        <f>IFERROR(IF(SUM(F1899:N1899)&gt;E1899,"Превышение",E1899-SUM(F1899:N1899)),"-")</f>
        <v>0</v>
      </c>
    </row>
    <row r="1900" hidden="1">
      <c r="Q1900">
        <f>IFERROR(IF(SUM(F1900:N1900)&gt;E1900,"Превышение",E1900-SUM(F1900:N1900)),"-")</f>
        <v>0</v>
      </c>
    </row>
    <row r="1901" hidden="1">
      <c r="Q1901">
        <f>IFERROR(IF(SUM(F1901:N1901)&gt;E1901,"Превышение",E1901-SUM(F1901:N1901)),"-")</f>
        <v>0</v>
      </c>
    </row>
    <row r="1902" hidden="1">
      <c r="Q1902">
        <f>IFERROR(IF(SUM(F1902:N1902)&gt;E1902,"Превышение",E1902-SUM(F1902:N1902)),"-")</f>
        <v>0</v>
      </c>
    </row>
    <row r="1903" hidden="1">
      <c r="Q1903">
        <f>IFERROR(IF(SUM(F1903:N1903)&gt;E1903,"Превышение",E1903-SUM(F1903:N1903)),"-")</f>
        <v>0</v>
      </c>
    </row>
    <row r="1904" hidden="1">
      <c r="Q1904">
        <f>IFERROR(IF(SUM(F1904:N1904)&gt;E1904,"Превышение",E1904-SUM(F1904:N1904)),"-")</f>
        <v>0</v>
      </c>
    </row>
    <row r="1905" hidden="1">
      <c r="Q1905">
        <f>IFERROR(IF(SUM(F1905:N1905)&gt;E1905,"Превышение",E1905-SUM(F1905:N1905)),"-")</f>
        <v>0</v>
      </c>
    </row>
    <row r="1906" hidden="1">
      <c r="Q1906">
        <f>IFERROR(IF(SUM(F1906:N1906)&gt;E1906,"Превышение",E1906-SUM(F1906:N1906)),"-")</f>
        <v>0</v>
      </c>
    </row>
    <row r="1907" hidden="1">
      <c r="Q1907">
        <f>IFERROR(IF(SUM(F1907:N1907)&gt;E1907,"Превышение",E1907-SUM(F1907:N1907)),"-")</f>
        <v>0</v>
      </c>
    </row>
    <row r="1908" hidden="1">
      <c r="Q1908">
        <f>IFERROR(IF(SUM(F1908:N1908)&gt;E1908,"Превышение",E1908-SUM(F1908:N1908)),"-")</f>
        <v>0</v>
      </c>
    </row>
    <row r="1909" hidden="1">
      <c r="Q1909">
        <f>IFERROR(IF(SUM(F1909:N1909)&gt;E1909,"Превышение",E1909-SUM(F1909:N1909)),"-")</f>
        <v>0</v>
      </c>
    </row>
    <row r="1910" hidden="1">
      <c r="Q1910">
        <f>IFERROR(IF(SUM(F1910:N1910)&gt;E1910,"Превышение",E1910-SUM(F1910:N1910)),"-")</f>
        <v>0</v>
      </c>
    </row>
    <row r="1911" hidden="1">
      <c r="Q1911">
        <f>IFERROR(IF(SUM(F1911:N1911)&gt;E1911,"Превышение",E1911-SUM(F1911:N1911)),"-")</f>
        <v>0</v>
      </c>
    </row>
    <row r="1912" hidden="1">
      <c r="Q1912">
        <f>IFERROR(IF(SUM(F1912:N1912)&gt;E1912,"Превышение",E1912-SUM(F1912:N1912)),"-")</f>
        <v>0</v>
      </c>
    </row>
    <row r="1913" hidden="1">
      <c r="Q1913">
        <f>IFERROR(IF(SUM(F1913:N1913)&gt;E1913,"Превышение",E1913-SUM(F1913:N1913)),"-")</f>
        <v>0</v>
      </c>
    </row>
    <row r="1914" hidden="1">
      <c r="Q1914">
        <f>IFERROR(IF(SUM(F1914:N1914)&gt;E1914,"Превышение",E1914-SUM(F1914:N1914)),"-")</f>
        <v>0</v>
      </c>
    </row>
    <row r="1915" hidden="1">
      <c r="Q1915">
        <f>IFERROR(IF(SUM(F1915:N1915)&gt;E1915,"Превышение",E1915-SUM(F1915:N1915)),"-")</f>
        <v>0</v>
      </c>
    </row>
    <row r="1916" hidden="1">
      <c r="Q1916">
        <f>IFERROR(IF(SUM(F1916:N1916)&gt;E1916,"Превышение",E1916-SUM(F1916:N1916)),"-")</f>
        <v>0</v>
      </c>
    </row>
    <row r="1917" hidden="1">
      <c r="Q1917">
        <f>IFERROR(IF(SUM(F1917:N1917)&gt;E1917,"Превышение",E1917-SUM(F1917:N1917)),"-")</f>
        <v>0</v>
      </c>
    </row>
    <row r="1918" hidden="1">
      <c r="Q1918">
        <f>IFERROR(IF(SUM(F1918:N1918)&gt;E1918,"Превышение",E1918-SUM(F1918:N1918)),"-")</f>
        <v>0</v>
      </c>
    </row>
    <row r="1919" hidden="1">
      <c r="Q1919">
        <f>IFERROR(IF(SUM(F1919:N1919)&gt;E1919,"Превышение",E1919-SUM(F1919:N1919)),"-")</f>
        <v>0</v>
      </c>
    </row>
    <row r="1920" hidden="1">
      <c r="Q1920">
        <f>IFERROR(IF(SUM(F1920:N1920)&gt;E1920,"Превышение",E1920-SUM(F1920:N1920)),"-")</f>
        <v>0</v>
      </c>
    </row>
    <row r="1921" hidden="1">
      <c r="Q1921">
        <f>IFERROR(IF(SUM(F1921:N1921)&gt;E1921,"Превышение",E1921-SUM(F1921:N1921)),"-")</f>
        <v>0</v>
      </c>
    </row>
    <row r="1922" hidden="1">
      <c r="Q1922">
        <f>IFERROR(IF(SUM(F1922:N1922)&gt;E1922,"Превышение",E1922-SUM(F1922:N1922)),"-")</f>
        <v>0</v>
      </c>
    </row>
    <row r="1923" hidden="1">
      <c r="Q1923">
        <f>IFERROR(IF(SUM(F1923:N1923)&gt;E1923,"Превышение",E1923-SUM(F1923:N1923)),"-")</f>
        <v>0</v>
      </c>
    </row>
    <row r="1924" hidden="1">
      <c r="Q1924">
        <f>IFERROR(IF(SUM(F1924:N1924)&gt;E1924,"Превышение",E1924-SUM(F1924:N1924)),"-")</f>
        <v>0</v>
      </c>
    </row>
    <row r="1925" hidden="1">
      <c r="Q1925">
        <f>IFERROR(IF(SUM(F1925:N1925)&gt;E1925,"Превышение",E1925-SUM(F1925:N1925)),"-")</f>
        <v>0</v>
      </c>
    </row>
    <row r="1926" hidden="1">
      <c r="Q1926">
        <f>IFERROR(IF(SUM(F1926:N1926)&gt;E1926,"Превышение",E1926-SUM(F1926:N1926)),"-")</f>
        <v>0</v>
      </c>
    </row>
    <row r="1927" hidden="1">
      <c r="Q1927">
        <f>IFERROR(IF(SUM(F1927:N1927)&gt;E1927,"Превышение",E1927-SUM(F1927:N1927)),"-")</f>
        <v>0</v>
      </c>
    </row>
    <row r="1928" hidden="1">
      <c r="Q1928">
        <f>IFERROR(IF(SUM(F1928:N1928)&gt;E1928,"Превышение",E1928-SUM(F1928:N1928)),"-")</f>
        <v>0</v>
      </c>
    </row>
    <row r="1929" hidden="1">
      <c r="Q1929">
        <f>IFERROR(IF(SUM(F1929:N1929)&gt;E1929,"Превышение",E1929-SUM(F1929:N1929)),"-")</f>
        <v>0</v>
      </c>
    </row>
    <row r="1930" hidden="1">
      <c r="Q1930">
        <f>IFERROR(IF(SUM(F1930:N1930)&gt;E1930,"Превышение",E1930-SUM(F1930:N1930)),"-")</f>
        <v>0</v>
      </c>
    </row>
    <row r="1931" hidden="1">
      <c r="Q1931">
        <f>IFERROR(IF(SUM(F1931:N1931)&gt;E1931,"Превышение",E1931-SUM(F1931:N1931)),"-")</f>
        <v>0</v>
      </c>
    </row>
    <row r="1932" hidden="1">
      <c r="Q1932">
        <f>IFERROR(IF(SUM(F1932:N1932)&gt;E1932,"Превышение",E1932-SUM(F1932:N1932)),"-")</f>
        <v>0</v>
      </c>
    </row>
    <row r="1933" hidden="1">
      <c r="Q1933">
        <f>IFERROR(IF(SUM(F1933:N1933)&gt;E1933,"Превышение",E1933-SUM(F1933:N1933)),"-")</f>
        <v>0</v>
      </c>
    </row>
    <row r="1934" hidden="1">
      <c r="Q1934">
        <f>IFERROR(IF(SUM(F1934:N1934)&gt;E1934,"Превышение",E1934-SUM(F1934:N1934)),"-")</f>
        <v>0</v>
      </c>
    </row>
    <row r="1935" hidden="1">
      <c r="Q1935">
        <f>IFERROR(IF(SUM(F1935:N1935)&gt;E1935,"Превышение",E1935-SUM(F1935:N1935)),"-")</f>
        <v>0</v>
      </c>
    </row>
    <row r="1936" hidden="1">
      <c r="Q1936">
        <f>IFERROR(IF(SUM(F1936:N1936)&gt;E1936,"Превышение",E1936-SUM(F1936:N1936)),"-")</f>
        <v>0</v>
      </c>
    </row>
    <row r="1937" hidden="1">
      <c r="Q1937">
        <f>IFERROR(IF(SUM(F1937:N1937)&gt;E1937,"Превышение",E1937-SUM(F1937:N1937)),"-")</f>
        <v>0</v>
      </c>
    </row>
    <row r="1938" hidden="1">
      <c r="Q1938">
        <f>IFERROR(IF(SUM(F1938:N1938)&gt;E1938,"Превышение",E1938-SUM(F1938:N1938)),"-")</f>
        <v>0</v>
      </c>
    </row>
    <row r="1939" hidden="1">
      <c r="Q1939">
        <f>IFERROR(IF(SUM(F1939:N1939)&gt;E1939,"Превышение",E1939-SUM(F1939:N1939)),"-")</f>
        <v>0</v>
      </c>
    </row>
    <row r="1940" hidden="1">
      <c r="Q1940">
        <f>IFERROR(IF(SUM(F1940:N1940)&gt;E1940,"Превышение",E1940-SUM(F1940:N1940)),"-")</f>
        <v>0</v>
      </c>
    </row>
    <row r="1941" hidden="1">
      <c r="Q1941">
        <f>IFERROR(IF(SUM(F1941:N1941)&gt;E1941,"Превышение",E1941-SUM(F1941:N1941)),"-")</f>
        <v>0</v>
      </c>
    </row>
    <row r="1942" hidden="1">
      <c r="Q1942">
        <f>IFERROR(IF(SUM(F1942:N1942)&gt;E1942,"Превышение",E1942-SUM(F1942:N1942)),"-")</f>
        <v>0</v>
      </c>
    </row>
    <row r="1943" hidden="1">
      <c r="Q1943">
        <f>IFERROR(IF(SUM(F1943:N1943)&gt;E1943,"Превышение",E1943-SUM(F1943:N1943)),"-")</f>
        <v>0</v>
      </c>
    </row>
    <row r="1944" hidden="1">
      <c r="Q1944">
        <f>IFERROR(IF(SUM(F1944:N1944)&gt;E1944,"Превышение",E1944-SUM(F1944:N1944)),"-")</f>
        <v>0</v>
      </c>
    </row>
    <row r="1945" hidden="1">
      <c r="Q1945">
        <f>IFERROR(IF(SUM(F1945:N1945)&gt;E1945,"Превышение",E1945-SUM(F1945:N1945)),"-")</f>
        <v>0</v>
      </c>
    </row>
    <row r="1946" hidden="1">
      <c r="Q1946">
        <f>IFERROR(IF(SUM(F1946:N1946)&gt;E1946,"Превышение",E1946-SUM(F1946:N1946)),"-")</f>
        <v>0</v>
      </c>
    </row>
    <row r="1947" hidden="1">
      <c r="Q1947">
        <f>IFERROR(IF(SUM(F1947:N1947)&gt;E1947,"Превышение",E1947-SUM(F1947:N1947)),"-")</f>
        <v>0</v>
      </c>
    </row>
    <row r="1948" hidden="1">
      <c r="Q1948">
        <f>IFERROR(IF(SUM(F1948:N1948)&gt;E1948,"Превышение",E1948-SUM(F1948:N1948)),"-")</f>
        <v>0</v>
      </c>
    </row>
    <row r="1949" hidden="1">
      <c r="Q1949">
        <f>IFERROR(IF(SUM(F1949:N1949)&gt;E1949,"Превышение",E1949-SUM(F1949:N1949)),"-")</f>
        <v>0</v>
      </c>
    </row>
    <row r="1950" hidden="1">
      <c r="Q1950">
        <f>IFERROR(IF(SUM(F1950:N1950)&gt;E1950,"Превышение",E1950-SUM(F1950:N1950)),"-")</f>
        <v>0</v>
      </c>
    </row>
    <row r="1951" hidden="1">
      <c r="Q1951">
        <f>IFERROR(IF(SUM(F1951:N1951)&gt;E1951,"Превышение",E1951-SUM(F1951:N1951)),"-")</f>
        <v>0</v>
      </c>
    </row>
    <row r="1952" hidden="1">
      <c r="Q1952">
        <f>IFERROR(IF(SUM(F1952:N1952)&gt;E1952,"Превышение",E1952-SUM(F1952:N1952)),"-")</f>
        <v>0</v>
      </c>
    </row>
    <row r="1953" hidden="1">
      <c r="Q1953">
        <f>IFERROR(IF(SUM(F1953:N1953)&gt;E1953,"Превышение",E1953-SUM(F1953:N1953)),"-")</f>
        <v>0</v>
      </c>
    </row>
    <row r="1954" hidden="1">
      <c r="Q1954">
        <f>IFERROR(IF(SUM(F1954:N1954)&gt;E1954,"Превышение",E1954-SUM(F1954:N1954)),"-")</f>
        <v>0</v>
      </c>
    </row>
    <row r="1955" hidden="1">
      <c r="Q1955">
        <f>IFERROR(IF(SUM(F1955:N1955)&gt;E1955,"Превышение",E1955-SUM(F1955:N1955)),"-")</f>
        <v>0</v>
      </c>
    </row>
    <row r="1956" hidden="1">
      <c r="Q1956">
        <f>IFERROR(IF(SUM(F1956:N1956)&gt;E1956,"Превышение",E1956-SUM(F1956:N1956)),"-")</f>
        <v>0</v>
      </c>
    </row>
    <row r="1957" hidden="1">
      <c r="Q1957">
        <f>IFERROR(IF(SUM(F1957:N1957)&gt;E1957,"Превышение",E1957-SUM(F1957:N1957)),"-")</f>
        <v>0</v>
      </c>
    </row>
    <row r="1958" hidden="1">
      <c r="Q1958">
        <f>IFERROR(IF(SUM(F1958:N1958)&gt;E1958,"Превышение",E1958-SUM(F1958:N1958)),"-")</f>
        <v>0</v>
      </c>
    </row>
    <row r="1959" hidden="1">
      <c r="Q1959">
        <f>IFERROR(IF(SUM(F1959:N1959)&gt;E1959,"Превышение",E1959-SUM(F1959:N1959)),"-")</f>
        <v>0</v>
      </c>
    </row>
    <row r="1960" hidden="1">
      <c r="Q1960">
        <f>IFERROR(IF(SUM(F1960:N1960)&gt;E1960,"Превышение",E1960-SUM(F1960:N1960)),"-")</f>
        <v>0</v>
      </c>
    </row>
    <row r="1961" hidden="1">
      <c r="Q1961">
        <f>IFERROR(IF(SUM(F1961:N1961)&gt;E1961,"Превышение",E1961-SUM(F1961:N1961)),"-")</f>
        <v>0</v>
      </c>
    </row>
    <row r="1962" hidden="1">
      <c r="Q1962">
        <f>IFERROR(IF(SUM(F1962:N1962)&gt;E1962,"Превышение",E1962-SUM(F1962:N1962)),"-")</f>
        <v>0</v>
      </c>
    </row>
    <row r="1963" hidden="1">
      <c r="Q1963">
        <f>IFERROR(IF(SUM(F1963:N1963)&gt;E1963,"Превышение",E1963-SUM(F1963:N1963)),"-")</f>
        <v>0</v>
      </c>
    </row>
    <row r="1964" hidden="1">
      <c r="Q1964">
        <f>IFERROR(IF(SUM(F1964:N1964)&gt;E1964,"Превышение",E1964-SUM(F1964:N1964)),"-")</f>
        <v>0</v>
      </c>
    </row>
    <row r="1965" hidden="1">
      <c r="Q1965">
        <f>IFERROR(IF(SUM(F1965:N1965)&gt;E1965,"Превышение",E1965-SUM(F1965:N1965)),"-")</f>
        <v>0</v>
      </c>
    </row>
    <row r="1966" hidden="1">
      <c r="Q1966">
        <f>IFERROR(IF(SUM(F1966:N1966)&gt;E1966,"Превышение",E1966-SUM(F1966:N1966)),"-")</f>
        <v>0</v>
      </c>
    </row>
    <row r="1967" hidden="1">
      <c r="Q1967">
        <f>IFERROR(IF(SUM(F1967:N1967)&gt;E1967,"Превышение",E1967-SUM(F1967:N1967)),"-")</f>
        <v>0</v>
      </c>
    </row>
    <row r="1968" hidden="1">
      <c r="Q1968">
        <f>IFERROR(IF(SUM(F1968:N1968)&gt;E1968,"Превышение",E1968-SUM(F1968:N1968)),"-")</f>
        <v>0</v>
      </c>
    </row>
    <row r="1969" hidden="1">
      <c r="Q1969">
        <f>IFERROR(IF(SUM(F1969:N1969)&gt;E1969,"Превышение",E1969-SUM(F1969:N1969)),"-")</f>
        <v>0</v>
      </c>
    </row>
    <row r="1970" hidden="1">
      <c r="Q1970">
        <f>IFERROR(IF(SUM(F1970:N1970)&gt;E1970,"Превышение",E1970-SUM(F1970:N1970)),"-")</f>
        <v>0</v>
      </c>
    </row>
    <row r="1971" hidden="1">
      <c r="Q1971">
        <f>IFERROR(IF(SUM(F1971:N1971)&gt;E1971,"Превышение",E1971-SUM(F1971:N1971)),"-")</f>
        <v>0</v>
      </c>
    </row>
    <row r="1972" hidden="1">
      <c r="Q1972">
        <f>IFERROR(IF(SUM(F1972:N1972)&gt;E1972,"Превышение",E1972-SUM(F1972:N1972)),"-")</f>
        <v>0</v>
      </c>
    </row>
    <row r="1973" hidden="1">
      <c r="Q1973">
        <f>IFERROR(IF(SUM(F1973:N1973)&gt;E1973,"Превышение",E1973-SUM(F1973:N1973)),"-")</f>
        <v>0</v>
      </c>
    </row>
    <row r="1974" hidden="1">
      <c r="Q1974">
        <f>IFERROR(IF(SUM(F1974:N1974)&gt;E1974,"Превышение",E1974-SUM(F1974:N1974)),"-")</f>
        <v>0</v>
      </c>
    </row>
    <row r="1975" hidden="1">
      <c r="Q1975">
        <f>IFERROR(IF(SUM(F1975:N1975)&gt;E1975,"Превышение",E1975-SUM(F1975:N1975)),"-")</f>
        <v>0</v>
      </c>
    </row>
    <row r="1976" hidden="1">
      <c r="Q1976">
        <f>IFERROR(IF(SUM(F1976:N1976)&gt;E1976,"Превышение",E1976-SUM(F1976:N1976)),"-")</f>
        <v>0</v>
      </c>
    </row>
    <row r="1977" hidden="1">
      <c r="Q1977">
        <f>IFERROR(IF(SUM(F1977:N1977)&gt;E1977,"Превышение",E1977-SUM(F1977:N1977)),"-")</f>
        <v>0</v>
      </c>
    </row>
    <row r="1978" hidden="1">
      <c r="Q1978">
        <f>IFERROR(IF(SUM(F1978:N1978)&gt;E1978,"Превышение",E1978-SUM(F1978:N1978)),"-")</f>
        <v>0</v>
      </c>
    </row>
    <row r="1979" hidden="1">
      <c r="Q1979">
        <f>IFERROR(IF(SUM(F1979:N1979)&gt;E1979,"Превышение",E1979-SUM(F1979:N1979)),"-")</f>
        <v>0</v>
      </c>
    </row>
    <row r="1980" hidden="1">
      <c r="Q1980">
        <f>IFERROR(IF(SUM(F1980:N1980)&gt;E1980,"Превышение",E1980-SUM(F1980:N1980)),"-")</f>
        <v>0</v>
      </c>
    </row>
    <row r="1981" hidden="1">
      <c r="Q1981">
        <f>IFERROR(IF(SUM(F1981:N1981)&gt;E1981,"Превышение",E1981-SUM(F1981:N1981)),"-")</f>
        <v>0</v>
      </c>
    </row>
    <row r="1982" hidden="1">
      <c r="Q1982">
        <f>IFERROR(IF(SUM(F1982:N1982)&gt;E1982,"Превышение",E1982-SUM(F1982:N1982)),"-")</f>
        <v>0</v>
      </c>
    </row>
    <row r="1983" hidden="1">
      <c r="Q1983">
        <f>IFERROR(IF(SUM(F1983:N1983)&gt;E1983,"Превышение",E1983-SUM(F1983:N1983)),"-")</f>
        <v>0</v>
      </c>
    </row>
    <row r="1984" hidden="1">
      <c r="Q1984">
        <f>IFERROR(IF(SUM(F1984:N1984)&gt;E1984,"Превышение",E1984-SUM(F1984:N1984)),"-")</f>
        <v>0</v>
      </c>
    </row>
    <row r="1985" hidden="1">
      <c r="Q1985">
        <f>IFERROR(IF(SUM(F1985:N1985)&gt;E1985,"Превышение",E1985-SUM(F1985:N1985)),"-")</f>
        <v>0</v>
      </c>
    </row>
    <row r="1986" hidden="1">
      <c r="Q1986">
        <f>IFERROR(IF(SUM(F1986:N1986)&gt;E1986,"Превышение",E1986-SUM(F1986:N1986)),"-")</f>
        <v>0</v>
      </c>
    </row>
    <row r="1987" hidden="1">
      <c r="Q1987">
        <f>IFERROR(IF(SUM(F1987:N1987)&gt;E1987,"Превышение",E1987-SUM(F1987:N1987)),"-")</f>
        <v>0</v>
      </c>
    </row>
    <row r="1988" hidden="1">
      <c r="Q1988">
        <f>IFERROR(IF(SUM(F1988:N1988)&gt;E1988,"Превышение",E1988-SUM(F1988:N1988)),"-")</f>
        <v>0</v>
      </c>
    </row>
    <row r="1989" hidden="1">
      <c r="Q1989">
        <f>IFERROR(IF(SUM(F1989:N1989)&gt;E1989,"Превышение",E1989-SUM(F1989:N1989)),"-")</f>
        <v>0</v>
      </c>
    </row>
    <row r="1990" hidden="1">
      <c r="Q1990">
        <f>IFERROR(IF(SUM(F1990:N1990)&gt;E1990,"Превышение",E1990-SUM(F1990:N1990)),"-")</f>
        <v>0</v>
      </c>
    </row>
    <row r="1991" hidden="1">
      <c r="Q1991">
        <f>IFERROR(IF(SUM(F1991:N1991)&gt;E1991,"Превышение",E1991-SUM(F1991:N1991)),"-")</f>
        <v>0</v>
      </c>
    </row>
    <row r="1992" hidden="1">
      <c r="Q1992">
        <f>IFERROR(IF(SUM(F1992:N1992)&gt;E1992,"Превышение",E1992-SUM(F1992:N1992)),"-")</f>
        <v>0</v>
      </c>
    </row>
    <row r="1993" hidden="1">
      <c r="Q1993">
        <f>IFERROR(IF(SUM(F1993:N1993)&gt;E1993,"Превышение",E1993-SUM(F1993:N1993)),"-")</f>
        <v>0</v>
      </c>
    </row>
    <row r="1994" hidden="1">
      <c r="Q1994">
        <f>IFERROR(IF(SUM(F1994:N1994)&gt;E1994,"Превышение",E1994-SUM(F1994:N1994)),"-")</f>
        <v>0</v>
      </c>
    </row>
    <row r="1995" hidden="1">
      <c r="Q1995">
        <f>IFERROR(IF(SUM(F1995:N1995)&gt;E1995,"Превышение",E1995-SUM(F1995:N1995)),"-")</f>
        <v>0</v>
      </c>
    </row>
    <row r="1996" hidden="1">
      <c r="Q1996">
        <f>IFERROR(IF(SUM(F1996:N1996)&gt;E1996,"Превышение",E1996-SUM(F1996:N1996)),"-")</f>
        <v>0</v>
      </c>
    </row>
    <row r="1997" hidden="1">
      <c r="Q1997">
        <f>IFERROR(IF(SUM(F1997:N1997)&gt;E1997,"Превышение",E1997-SUM(F1997:N1997)),"-")</f>
        <v>0</v>
      </c>
    </row>
    <row r="1998" hidden="1">
      <c r="Q1998">
        <f>IFERROR(IF(SUM(F1998:N1998)&gt;E1998,"Превышение",E1998-SUM(F1998:N1998)),"-")</f>
        <v>0</v>
      </c>
    </row>
    <row r="1999" hidden="1">
      <c r="Q1999">
        <f>IFERROR(IF(SUM(F1999:N1999)&gt;E1999,"Превышение",E1999-SUM(F1999:N1999)),"-")</f>
        <v>0</v>
      </c>
    </row>
    <row r="2000" hidden="1">
      <c r="Q2000">
        <f>IFERROR(IF(SUM(F2000:N2000)&gt;E2000,"Превышение",E2000-SUM(F2000:N2000)),"-")</f>
        <v>0</v>
      </c>
    </row>
    <row r="2001" hidden="1">
      <c r="Q2001">
        <f>IFERROR(IF(SUM(F2001:N2001)&gt;E2001,"Превышение",E2001-SUM(F2001:N2001)),"-")</f>
        <v>0</v>
      </c>
    </row>
    <row r="2002" hidden="1">
      <c r="Q2002">
        <f>IFERROR(IF(SUM(F2002:N2002)&gt;E2002,"Превышение",E2002-SUM(F2002:N2002)),"-")</f>
        <v>0</v>
      </c>
    </row>
    <row r="2003" hidden="1">
      <c r="Q2003">
        <f>IFERROR(IF(SUM(F2003:N2003)&gt;E2003,"Превышение",E2003-SUM(F2003:N2003)),"-")</f>
        <v>0</v>
      </c>
    </row>
    <row r="2004" hidden="1">
      <c r="Q2004">
        <f>IFERROR(IF(SUM(F2004:N2004)&gt;E2004,"Превышение",E2004-SUM(F2004:N2004)),"-")</f>
        <v>0</v>
      </c>
    </row>
    <row r="2005" hidden="1">
      <c r="Q2005">
        <f>IFERROR(IF(SUM(F2005:N2005)&gt;E2005,"Превышение",E2005-SUM(F2005:N2005)),"-")</f>
        <v>0</v>
      </c>
    </row>
    <row r="2006" hidden="1">
      <c r="Q2006">
        <f>IFERROR(IF(SUM(F2006:N2006)&gt;E2006,"Превышение",E2006-SUM(F2006:N2006)),"-")</f>
        <v>0</v>
      </c>
    </row>
    <row r="2007" hidden="1">
      <c r="Q2007">
        <f>IFERROR(IF(SUM(F2007:N2007)&gt;E2007,"Превышение",E2007-SUM(F2007:N2007)),"-")</f>
        <v>0</v>
      </c>
    </row>
    <row r="2008" hidden="1">
      <c r="Q2008">
        <f>IFERROR(IF(SUM(F2008:N2008)&gt;E2008,"Превышение",E2008-SUM(F2008:N2008)),"-")</f>
        <v>0</v>
      </c>
    </row>
    <row r="2009" hidden="1">
      <c r="Q2009">
        <f>IFERROR(IF(SUM(F2009:N2009)&gt;E2009,"Превышение",E2009-SUM(F2009:N2009)),"-")</f>
        <v>0</v>
      </c>
    </row>
    <row r="2010" hidden="1">
      <c r="Q2010">
        <f>IFERROR(IF(SUM(F2010:N2010)&gt;E2010,"Превышение",E2010-SUM(F2010:N2010)),"-")</f>
        <v>0</v>
      </c>
    </row>
    <row r="2011" hidden="1">
      <c r="Q2011">
        <f>IFERROR(IF(SUM(F2011:N2011)&gt;E2011,"Превышение",E2011-SUM(F2011:N2011)),"-")</f>
        <v>0</v>
      </c>
    </row>
    <row r="2012" hidden="1">
      <c r="Q2012">
        <f>IFERROR(IF(SUM(F2012:N2012)&gt;E2012,"Превышение",E2012-SUM(F2012:N2012)),"-")</f>
        <v>0</v>
      </c>
    </row>
    <row r="2013" hidden="1">
      <c r="Q2013">
        <f>IFERROR(IF(SUM(F2013:N2013)&gt;E2013,"Превышение",E2013-SUM(F2013:N2013)),"-")</f>
        <v>0</v>
      </c>
    </row>
    <row r="2014" hidden="1">
      <c r="Q2014">
        <f>IFERROR(IF(SUM(F2014:N2014)&gt;E2014,"Превышение",E2014-SUM(F2014:N2014)),"-")</f>
        <v>0</v>
      </c>
    </row>
    <row r="2015" hidden="1">
      <c r="Q2015">
        <f>IFERROR(IF(SUM(F2015:N2015)&gt;E2015,"Превышение",E2015-SUM(F2015:N2015)),"-")</f>
        <v>0</v>
      </c>
    </row>
    <row r="2016" hidden="1">
      <c r="Q2016">
        <f>IFERROR(IF(SUM(F2016:N2016)&gt;E2016,"Превышение",E2016-SUM(F2016:N2016)),"-")</f>
        <v>0</v>
      </c>
    </row>
    <row r="2017" hidden="1">
      <c r="Q2017">
        <f>IFERROR(IF(SUM(F2017:N2017)&gt;E2017,"Превышение",E2017-SUM(F2017:N2017)),"-")</f>
        <v>0</v>
      </c>
    </row>
    <row r="2018" hidden="1">
      <c r="Q2018">
        <f>IFERROR(IF(SUM(F2018:N2018)&gt;E2018,"Превышение",E2018-SUM(F2018:N2018)),"-")</f>
        <v>0</v>
      </c>
    </row>
    <row r="2019" hidden="1">
      <c r="Q2019">
        <f>IFERROR(IF(SUM(F2019:N2019)&gt;E2019,"Превышение",E2019-SUM(F2019:N2019)),"-")</f>
        <v>0</v>
      </c>
    </row>
    <row r="2020" hidden="1">
      <c r="Q2020">
        <f>IFERROR(IF(SUM(F2020:N2020)&gt;E2020,"Превышение",E2020-SUM(F2020:N2020)),"-")</f>
        <v>0</v>
      </c>
    </row>
    <row r="2021" hidden="1">
      <c r="Q2021">
        <f>IFERROR(IF(SUM(F2021:N2021)&gt;E2021,"Превышение",E2021-SUM(F2021:N2021)),"-")</f>
        <v>0</v>
      </c>
    </row>
    <row r="2022" hidden="1">
      <c r="Q2022">
        <f>IFERROR(IF(SUM(F2022:N2022)&gt;E2022,"Превышение",E2022-SUM(F2022:N2022)),"-")</f>
        <v>0</v>
      </c>
    </row>
    <row r="2023" hidden="1">
      <c r="Q2023">
        <f>IFERROR(IF(SUM(F2023:N2023)&gt;E2023,"Превышение",E2023-SUM(F2023:N2023)),"-")</f>
        <v>0</v>
      </c>
    </row>
    <row r="2024" hidden="1">
      <c r="Q2024">
        <f>IFERROR(IF(SUM(F2024:N2024)&gt;E2024,"Превышение",E2024-SUM(F2024:N2024)),"-")</f>
        <v>0</v>
      </c>
    </row>
    <row r="2025" hidden="1">
      <c r="Q2025">
        <f>IFERROR(IF(SUM(F2025:N2025)&gt;E2025,"Превышение",E2025-SUM(F2025:N2025)),"-")</f>
        <v>0</v>
      </c>
    </row>
    <row r="2026" hidden="1">
      <c r="Q2026">
        <f>IFERROR(IF(SUM(F2026:N2026)&gt;E2026,"Превышение",E2026-SUM(F2026:N2026)),"-")</f>
        <v>0</v>
      </c>
    </row>
    <row r="2027" hidden="1">
      <c r="Q2027">
        <f>IFERROR(IF(SUM(F2027:N2027)&gt;E2027,"Превышение",E2027-SUM(F2027:N2027)),"-")</f>
        <v>0</v>
      </c>
    </row>
    <row r="2028" hidden="1">
      <c r="Q2028">
        <f>IFERROR(IF(SUM(F2028:N2028)&gt;E2028,"Превышение",E2028-SUM(F2028:N2028)),"-")</f>
        <v>0</v>
      </c>
    </row>
    <row r="2029"/>
    <row r="2030">
      <c r="C2030" t="str">
        <v>Сдал:</v>
      </c>
    </row>
    <row r="2031">
      <c r="D2031" t="str">
        <v>(должность, подпись, Ф.И.О)</v>
      </c>
    </row>
    <row r="2032">
      <c r="C2032" t="str">
        <v>Принял:</v>
      </c>
    </row>
    <row r="2033">
      <c r="D2033" t="str">
        <v>(должность, подпись, Ф.И.О)</v>
      </c>
    </row>
  </sheetData>
  <mergeCells count="41">
    <mergeCell ref="AY32:BB32"/>
    <mergeCell ref="AI32:AL32"/>
    <mergeCell ref="AM32:AP32"/>
    <mergeCell ref="AQ32:AT32"/>
    <mergeCell ref="AU32:AX32"/>
    <mergeCell ref="W32:Z32"/>
    <mergeCell ref="S32:V32"/>
    <mergeCell ref="AA32:AD32"/>
    <mergeCell ref="AE32:AH32"/>
    <mergeCell ref="D2031:H2031"/>
    <mergeCell ref="D2033:H2033"/>
    <mergeCell ref="A3:B3"/>
    <mergeCell ref="A5:B5"/>
    <mergeCell ref="A7:B7"/>
    <mergeCell ref="A9:B9"/>
    <mergeCell ref="C3:K3"/>
    <mergeCell ref="C5:K5"/>
    <mergeCell ref="C7:K7"/>
    <mergeCell ref="C9:K9"/>
    <mergeCell ref="B31:B33"/>
    <mergeCell ref="C31:C33"/>
    <mergeCell ref="D31:D33"/>
    <mergeCell ref="E31:E33"/>
    <mergeCell ref="F31:N31"/>
    <mergeCell ref="K14:L14"/>
    <mergeCell ref="M14:N14"/>
    <mergeCell ref="K15:L15"/>
    <mergeCell ref="M15:N15"/>
    <mergeCell ref="F27:G27"/>
    <mergeCell ref="F29:G29"/>
    <mergeCell ref="M9:N10"/>
    <mergeCell ref="M11:N11"/>
    <mergeCell ref="M12:N12"/>
    <mergeCell ref="K13:L13"/>
    <mergeCell ref="M13:N13"/>
    <mergeCell ref="E21:N21"/>
    <mergeCell ref="M1:N1"/>
    <mergeCell ref="M2:N2"/>
    <mergeCell ref="M3:N4"/>
    <mergeCell ref="M5:N6"/>
    <mergeCell ref="M7:N8"/>
  </mergeCells>
  <pageMargins left="0.1968503937007874" right="0.1968503937007874" top="0.1968503937007874" bottom="0.5905511811023623" header="0.31496062992125984" footer="0.1968503937007874"/>
  <ignoredErrors>
    <ignoredError numberStoredAsText="1" sqref="A1:BB20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2017"/>
  <sheetViews>
    <sheetView workbookViewId="0"/>
  </sheetViews>
  <cols>
    <col min="1" max="1" customWidth="1" width="3.42578125"/>
    <col min="2" max="2" customWidth="1" width="4.5703125"/>
    <col min="3" max="3" customWidth="1" width="6"/>
    <col min="4" max="4" customWidth="1" width="65"/>
    <col min="5" max="5" customWidth="1" width="9.7109375"/>
    <col min="6" max="6" customWidth="1" width="12"/>
    <col min="7" max="7" customWidth="1" width="13.28515625"/>
    <col min="8" max="8" customWidth="1" width="17"/>
    <col min="9" max="9" customWidth="1" width="7.28515625" hidden="true"/>
    <col min="10" max="10" customWidth="1" width="4.140625"/>
    <col min="11" max="11" customWidth="1" width="4.140625" hidden="true"/>
    <col min="12" max="12" customWidth="1" width="4.140625" hidden="true"/>
    <col min="13" max="13" customWidth="1" width="9" hidden="true"/>
    <col min="14" max="14" customWidth="1" width="3.42578125" hidden="true"/>
    <col min="15" max="15" customWidth="1" width="3.42578125" hidden="true"/>
    <col min="16" max="16" customWidth="1" width="3.42578125" hidden="true"/>
    <col min="17" max="17" customWidth="1" width="3.7109375" hidden="true"/>
    <col min="18" max="18" customWidth="1" width="12.5703125" hidden="true"/>
    <col min="19" max="19" customWidth="1" width="15.5703125" hidden="true"/>
    <col min="20" max="20" customWidth="1" width="30.5703125" hidden="true"/>
    <col min="21" max="21" customWidth="1" width="2.85546875" hidden="true"/>
    <col min="22" max="22" customWidth="1" width="16.140625"/>
    <col min="23" max="23" customWidth="1" width="14.85546875"/>
    <col min="24" max="24" customWidth="1" width="12"/>
    <col min="25" max="25" customWidth="1" width="12"/>
    <col min="26" max="26" customWidth="1" width="12"/>
    <col min="27" max="27" customWidth="1" width="12"/>
    <col min="28" max="28" customWidth="1" width="12"/>
    <col min="29" max="29" customWidth="1" width="9.140625"/>
    <col min="30" max="30" customWidth="1" width="9.140625"/>
    <col min="31" max="31" customWidth="1" width="9.140625"/>
    <col min="32" max="32" customWidth="1" width="9.140625"/>
    <col min="33" max="33" customWidth="1" width="9.140625"/>
    <col min="34" max="34" customWidth="1" width="9.140625"/>
    <col min="35" max="35" customWidth="1" width="9.140625"/>
    <col min="36" max="36" customWidth="1" width="9.140625"/>
    <col min="37" max="37" customWidth="1" width="9.140625"/>
    <col min="38" max="38" customWidth="1" width="9.140625"/>
    <col min="39" max="39" customWidth="1" width="9.140625"/>
    <col min="40" max="40" customWidth="1" width="9.140625"/>
    <col min="41" max="41" customWidth="1" width="9.140625"/>
    <col min="42" max="42" customWidth="1" width="9.140625"/>
    <col min="43" max="43" customWidth="1" width="9.140625"/>
    <col min="44" max="44" customWidth="1" width="9.140625"/>
    <col min="45" max="45" customWidth="1" width="9.140625"/>
    <col min="46" max="46" customWidth="1" width="9.140625"/>
    <col min="47" max="47" customWidth="1" width="9.140625"/>
    <col min="48" max="48" customWidth="1" width="9.140625"/>
    <col min="49" max="49" customWidth="1" width="9.140625"/>
    <col min="50" max="50" customWidth="1" width="9.140625"/>
    <col min="51" max="51" customWidth="1" width="9.140625"/>
    <col min="52" max="52" customWidth="1" width="9.140625"/>
    <col min="53" max="53" customWidth="1" width="9.140625"/>
    <col min="54" max="54" customWidth="1" width="9.140625"/>
    <col min="55" max="55" customWidth="1" width="9.140625"/>
    <col min="56" max="56" customWidth="1" width="9.140625"/>
    <col min="57" max="57" customWidth="1" width="9.140625"/>
    <col min="58" max="58" customWidth="1" width="9.140625"/>
    <col min="59" max="59" customWidth="1" width="9.140625"/>
    <col min="60" max="60" customWidth="1" width="9.140625"/>
    <col min="61" max="61" customWidth="1" width="9.140625"/>
    <col min="62" max="62" customWidth="1" width="9.140625"/>
    <col min="63" max="63" customWidth="1" width="9.140625"/>
    <col min="64" max="64" customWidth="1" width="9.140625"/>
    <col min="65" max="65" customWidth="1" width="9.140625"/>
    <col min="66" max="66" customWidth="1" width="9.140625"/>
    <col min="67" max="67" customWidth="1" width="9.140625"/>
    <col min="68" max="68" customWidth="1" width="9.140625"/>
    <col min="69" max="69" customWidth="1" width="9.140625"/>
    <col min="70" max="70" customWidth="1" width="9.140625"/>
    <col min="71" max="71" customWidth="1" width="9.140625"/>
    <col min="72" max="72" customWidth="1" width="9.140625"/>
    <col min="73" max="73" customWidth="1" width="9.140625"/>
    <col min="74" max="74" customWidth="1" width="9.140625"/>
    <col min="75" max="75" customWidth="1" width="9.140625"/>
    <col min="76" max="76" customWidth="1" width="9.140625"/>
    <col min="77" max="77" customWidth="1" width="9.140625"/>
    <col min="78" max="78" customWidth="1" width="9.140625"/>
    <col min="79" max="79" customWidth="1" width="9.140625"/>
    <col min="80" max="80" customWidth="1" width="9.140625"/>
    <col min="81" max="81" customWidth="1" width="9.140625"/>
    <col min="82" max="82" customWidth="1" width="9.140625"/>
    <col min="83" max="83" customWidth="1" width="9.140625"/>
    <col min="84" max="84" customWidth="1" width="9.140625"/>
    <col min="85" max="85" customWidth="1" width="9.140625"/>
    <col min="86" max="86" customWidth="1" width="9.140625"/>
    <col min="87" max="87" customWidth="1" width="9.140625"/>
    <col min="88" max="88" customWidth="1" width="9.140625"/>
    <col min="89" max="89" customWidth="1" width="9.140625"/>
    <col min="90" max="90" customWidth="1" width="9.140625"/>
    <col min="91" max="91" customWidth="1" width="9.140625"/>
    <col min="92" max="92" customWidth="1" width="9.140625"/>
    <col min="93" max="93" customWidth="1" width="9.140625"/>
    <col min="94" max="94" customWidth="1" width="9.140625"/>
    <col min="95" max="95" customWidth="1" width="9.140625"/>
    <col min="96" max="96" customWidth="1" width="9.140625"/>
    <col min="97" max="97" customWidth="1" width="9.140625"/>
    <col min="98" max="98" customWidth="1" width="9.140625"/>
    <col min="99" max="99" customWidth="1" width="9.140625"/>
    <col min="100" max="100" customWidth="1" width="9.140625"/>
    <col min="101" max="101" customWidth="1" width="9.140625"/>
    <col min="102" max="102" customWidth="1" width="9.140625"/>
    <col min="103" max="103" customWidth="1" width="9.140625"/>
    <col min="104" max="104" customWidth="1" width="9.140625"/>
    <col min="105" max="105" customWidth="1" width="9.140625"/>
    <col min="106" max="106" customWidth="1" width="9.140625"/>
    <col min="107" max="107" customWidth="1" width="9.140625"/>
    <col min="108" max="108" customWidth="1" width="9.140625"/>
    <col min="109" max="109" customWidth="1" width="9.140625"/>
    <col min="110" max="110" customWidth="1" width="9.140625"/>
    <col min="111" max="111" customWidth="1" width="9.140625"/>
    <col min="112" max="112" customWidth="1" width="9.140625"/>
    <col min="113" max="113" customWidth="1" width="9.140625"/>
    <col min="114" max="114" customWidth="1" width="9.140625"/>
    <col min="115" max="115" customWidth="1" width="9.140625"/>
    <col min="116" max="116" customWidth="1" width="9.140625"/>
    <col min="117" max="117" customWidth="1" width="9.140625"/>
    <col min="118" max="118" customWidth="1" width="9.140625"/>
    <col min="119" max="119" customWidth="1" width="9.140625"/>
    <col min="120" max="120" customWidth="1" width="9.140625"/>
    <col min="121" max="121" customWidth="1" width="9.140625"/>
    <col min="122" max="122" customWidth="1" width="9.140625"/>
    <col min="123" max="123" customWidth="1" width="9.140625"/>
    <col min="124" max="124" customWidth="1" width="9.140625"/>
    <col min="125" max="125" customWidth="1" width="9.140625"/>
    <col min="126" max="126" customWidth="1" width="9.140625"/>
    <col min="127" max="127" customWidth="1" width="9.140625"/>
    <col min="128" max="128" customWidth="1" width="9.140625"/>
    <col min="129" max="129" customWidth="1" width="9.140625"/>
    <col min="130" max="130" customWidth="1" width="9.140625"/>
    <col min="131" max="131" customWidth="1" width="9.140625"/>
    <col min="132" max="132" customWidth="1" width="9.140625"/>
    <col min="133" max="133" customWidth="1" width="9.140625"/>
    <col min="134" max="134" customWidth="1" width="9.140625"/>
    <col min="135" max="135" customWidth="1" width="9.140625"/>
    <col min="136" max="136" customWidth="1" width="9.140625"/>
    <col min="137" max="137" customWidth="1" width="9.140625"/>
    <col min="138" max="138" customWidth="1" width="9.140625"/>
    <col min="139" max="139" customWidth="1" width="9.140625"/>
    <col min="140" max="140" customWidth="1" width="9.140625"/>
    <col min="141" max="141" customWidth="1" width="9.140625"/>
    <col min="142" max="142" customWidth="1" width="9.140625"/>
    <col min="143" max="143" customWidth="1" width="9.140625"/>
    <col min="144" max="144" customWidth="1" width="9.140625"/>
    <col min="145" max="145" customWidth="1" width="9.140625"/>
    <col min="146" max="146" customWidth="1" width="9.140625"/>
    <col min="147" max="147" customWidth="1" width="9.140625"/>
    <col min="148" max="148" customWidth="1" width="9.140625"/>
    <col min="149" max="149" customWidth="1" width="9.140625"/>
    <col min="150" max="150" customWidth="1" width="9.140625"/>
    <col min="151" max="151" customWidth="1" width="9.140625"/>
    <col min="152" max="152" customWidth="1" width="9.140625"/>
    <col min="153" max="153" customWidth="1" width="9.140625"/>
    <col min="154" max="154" customWidth="1" width="9.140625"/>
    <col min="155" max="155" customWidth="1" width="9.140625"/>
    <col min="156" max="156" customWidth="1" width="9.140625"/>
    <col min="157" max="157" customWidth="1" width="9.140625"/>
    <col min="158" max="158" customWidth="1" width="9.140625"/>
    <col min="159" max="159" customWidth="1" width="9.140625"/>
    <col min="160" max="160" customWidth="1" width="9.140625"/>
    <col min="161" max="161" customWidth="1" width="9.140625"/>
    <col min="162" max="162" customWidth="1" width="9.140625"/>
    <col min="163" max="163" customWidth="1" width="9.140625"/>
    <col min="164" max="164" customWidth="1" width="9.140625"/>
    <col min="165" max="165" customWidth="1" width="9.140625"/>
    <col min="166" max="166" customWidth="1" width="9.140625"/>
    <col min="167" max="167" customWidth="1" width="9.140625"/>
    <col min="168" max="168" customWidth="1" width="9.140625"/>
    <col min="169" max="169" customWidth="1" width="9.140625"/>
    <col min="170" max="170" customWidth="1" width="9.140625"/>
    <col min="171" max="171" customWidth="1" width="9.140625"/>
    <col min="172" max="172" customWidth="1" width="9.140625"/>
    <col min="173" max="173" customWidth="1" width="9.140625"/>
    <col min="174" max="174" customWidth="1" width="9.140625"/>
    <col min="175" max="175" customWidth="1" width="9.140625"/>
    <col min="176" max="176" customWidth="1" width="9.140625"/>
    <col min="177" max="177" customWidth="1" width="9.140625"/>
    <col min="178" max="178" customWidth="1" width="9.140625"/>
    <col min="179" max="179" customWidth="1" width="9.140625"/>
    <col min="180" max="180" customWidth="1" width="9.140625"/>
    <col min="181" max="181" customWidth="1" width="9.140625"/>
    <col min="182" max="182" customWidth="1" width="9.140625"/>
    <col min="183" max="183" customWidth="1" width="9.140625"/>
    <col min="184" max="184" customWidth="1" width="9.140625"/>
    <col min="185" max="185" customWidth="1" width="9.140625"/>
    <col min="186" max="186" customWidth="1" width="9.140625"/>
    <col min="187" max="187" customWidth="1" width="9.140625"/>
    <col min="188" max="188" customWidth="1" width="9.140625"/>
    <col min="189" max="189" customWidth="1" width="9.140625"/>
    <col min="190" max="190" customWidth="1" width="9.140625"/>
    <col min="191" max="191" customWidth="1" width="9.140625"/>
    <col min="192" max="192" customWidth="1" width="9.140625"/>
    <col min="193" max="193" customWidth="1" width="9.140625"/>
    <col min="194" max="194" customWidth="1" width="9.140625"/>
    <col min="195" max="195" customWidth="1" width="9.140625"/>
    <col min="196" max="196" customWidth="1" width="9.140625"/>
    <col min="197" max="197" customWidth="1" width="9.140625"/>
    <col min="198" max="198" customWidth="1" width="9.140625"/>
    <col min="199" max="199" customWidth="1" width="9.140625"/>
    <col min="200" max="200" customWidth="1" width="9.140625"/>
    <col min="201" max="201" customWidth="1" width="9.140625"/>
    <col min="202" max="202" customWidth="1" width="9.140625"/>
    <col min="203" max="203" customWidth="1" width="9.140625"/>
    <col min="204" max="204" customWidth="1" width="9.140625"/>
    <col min="205" max="205" customWidth="1" width="9.140625"/>
    <col min="206" max="206" customWidth="1" width="9.140625"/>
    <col min="207" max="207" customWidth="1" width="9.140625"/>
    <col min="208" max="208" customWidth="1" width="9.140625"/>
    <col min="209" max="209" customWidth="1" width="9.140625"/>
    <col min="210" max="210" customWidth="1" width="9.140625"/>
    <col min="211" max="211" customWidth="1" width="9.140625"/>
    <col min="212" max="212" customWidth="1" width="9.140625"/>
    <col min="213" max="213" customWidth="1" width="9.140625"/>
    <col min="214" max="214" customWidth="1" width="9.140625"/>
    <col min="215" max="215" customWidth="1" width="9.140625"/>
    <col min="216" max="216" customWidth="1" width="9.140625"/>
    <col min="217" max="217" customWidth="1" width="9.140625"/>
    <col min="218" max="218" customWidth="1" width="9.140625"/>
    <col min="219" max="219" customWidth="1" width="9.140625"/>
    <col min="220" max="220" customWidth="1" width="9.140625"/>
    <col min="221" max="221" customWidth="1" width="9.140625"/>
    <col min="222" max="222" customWidth="1" width="9.140625"/>
    <col min="223" max="223" customWidth="1" width="9.140625"/>
    <col min="224" max="224" customWidth="1" width="9.140625"/>
    <col min="225" max="225" customWidth="1" width="9.140625"/>
    <col min="226" max="226" customWidth="1" width="9.140625"/>
    <col min="227" max="227" customWidth="1" width="9.140625"/>
    <col min="228" max="228" customWidth="1" width="9.140625"/>
    <col min="229" max="229" customWidth="1" width="9.140625"/>
    <col min="230" max="230" customWidth="1" width="9.140625"/>
    <col min="231" max="231" customWidth="1" width="9.140625"/>
    <col min="232" max="232" customWidth="1" width="9.140625"/>
    <col min="233" max="233" customWidth="1" width="9.140625"/>
    <col min="234" max="234" customWidth="1" width="9.140625"/>
    <col min="235" max="235" customWidth="1" width="9.140625"/>
    <col min="236" max="236" customWidth="1" width="9.140625"/>
    <col min="237" max="237" customWidth="1" width="9.140625"/>
    <col min="238" max="238" customWidth="1" width="9.140625"/>
    <col min="239" max="239" customWidth="1" width="9.140625"/>
    <col min="240" max="240" customWidth="1" width="9.140625"/>
    <col min="241" max="241" customWidth="1" width="9.140625"/>
    <col min="242" max="242" customWidth="1" width="9.140625"/>
    <col min="243" max="243" customWidth="1" width="9.140625"/>
    <col min="244" max="244" customWidth="1" width="9.140625"/>
    <col min="245" max="245" customWidth="1" width="9.140625"/>
    <col min="246" max="246" customWidth="1" width="9.140625"/>
    <col min="247" max="247" customWidth="1" width="9.140625"/>
    <col min="248" max="248" customWidth="1" width="9.140625"/>
    <col min="249" max="249" customWidth="1" width="9.140625"/>
    <col min="250" max="250" customWidth="1" width="9.140625"/>
    <col min="251" max="251" customWidth="1" width="9.140625"/>
    <col min="252" max="252" customWidth="1" width="9.140625"/>
    <col min="253" max="253" customWidth="1" width="9.140625"/>
    <col min="254" max="254" customWidth="1" width="9.140625"/>
    <col min="255" max="255" customWidth="1" width="9.140625"/>
    <col min="256" max="256" customWidth="1" width="9.140625"/>
    <col min="257" max="257" customWidth="1" width="9.140625"/>
    <col min="258" max="258" customWidth="1" width="9.140625"/>
    <col min="259" max="259" customWidth="1" width="9.140625"/>
    <col min="260" max="260" customWidth="1" width="9.140625"/>
    <col min="261" max="261" customWidth="1" width="9.140625"/>
    <col min="262" max="262" customWidth="1" width="9.140625"/>
    <col min="263" max="263" customWidth="1" width="9.140625"/>
    <col min="264" max="264" customWidth="1" width="9.140625"/>
    <col min="265" max="265" customWidth="1" width="9.140625"/>
    <col min="266" max="266" customWidth="1" width="9.140625"/>
    <col min="267" max="267" customWidth="1" width="9.140625"/>
    <col min="268" max="268" customWidth="1" width="9.140625"/>
    <col min="269" max="269" customWidth="1" width="9.140625"/>
    <col min="270" max="270" customWidth="1" width="9.140625"/>
    <col min="271" max="271" customWidth="1" width="9.140625"/>
    <col min="272" max="272" customWidth="1" width="9.140625"/>
    <col min="273" max="273" customWidth="1" width="9.140625"/>
    <col min="274" max="274" customWidth="1" width="9.140625"/>
    <col min="275" max="275" customWidth="1" width="9.140625"/>
    <col min="276" max="276" customWidth="1" width="9.140625"/>
    <col min="277" max="277" customWidth="1" width="9.140625"/>
    <col min="278" max="278" customWidth="1" width="9.140625"/>
    <col min="279" max="279" customWidth="1" width="9.140625"/>
    <col min="280" max="280" customWidth="1" width="9.140625"/>
    <col min="281" max="281" customWidth="1" width="9.140625"/>
    <col min="282" max="282" customWidth="1" width="9.140625"/>
    <col min="283" max="283" customWidth="1" width="9.140625"/>
    <col min="284" max="284" customWidth="1" width="9.140625"/>
    <col min="285" max="285" customWidth="1" width="9.140625"/>
    <col min="286" max="286" customWidth="1" width="9.140625"/>
    <col min="287" max="287" customWidth="1" width="9.140625"/>
    <col min="288" max="288" customWidth="1" width="9.140625"/>
    <col min="289" max="289" customWidth="1" width="9.140625"/>
    <col min="290" max="290" customWidth="1" width="9.140625"/>
    <col min="291" max="291" customWidth="1" width="9.140625"/>
    <col min="292" max="292" customWidth="1" width="9.140625"/>
    <col min="293" max="293" customWidth="1" width="9.140625"/>
    <col min="294" max="294" customWidth="1" width="9.140625"/>
    <col min="295" max="295" customWidth="1" width="9.140625"/>
    <col min="296" max="296" customWidth="1" width="9.140625"/>
    <col min="297" max="297" customWidth="1" width="9.140625"/>
    <col min="298" max="298" customWidth="1" width="9.140625"/>
    <col min="299" max="299" customWidth="1" width="9.140625"/>
    <col min="300" max="300" customWidth="1" width="9.140625"/>
    <col min="301" max="301" customWidth="1" width="9.140625"/>
    <col min="302" max="302" customWidth="1" width="9.140625"/>
    <col min="303" max="303" customWidth="1" width="9.140625"/>
    <col min="304" max="304" customWidth="1" width="9.140625"/>
    <col min="305" max="305" customWidth="1" width="9.140625"/>
    <col min="306" max="306" customWidth="1" width="9.140625"/>
    <col min="307" max="307" customWidth="1" width="9.140625"/>
    <col min="308" max="308" customWidth="1" width="9.140625"/>
    <col min="309" max="309" customWidth="1" width="9.140625"/>
    <col min="310" max="310" customWidth="1" width="9.140625"/>
    <col min="311" max="311" customWidth="1" width="9.140625"/>
    <col min="312" max="312" customWidth="1" width="9.140625"/>
    <col min="313" max="313" customWidth="1" width="9.140625"/>
    <col min="314" max="314" customWidth="1" width="9.140625"/>
    <col min="315" max="315" customWidth="1" width="9.140625"/>
    <col min="316" max="316" customWidth="1" width="9.140625"/>
    <col min="317" max="317" customWidth="1" width="9.140625"/>
    <col min="318" max="318" customWidth="1" width="9.140625"/>
    <col min="319" max="319" customWidth="1" width="9.140625"/>
    <col min="320" max="320" customWidth="1" width="9.140625"/>
    <col min="321" max="321" customWidth="1" width="9.140625"/>
    <col min="322" max="322" customWidth="1" width="9.140625"/>
    <col min="323" max="323" customWidth="1" width="9.140625"/>
    <col min="324" max="324" customWidth="1" width="9.140625"/>
    <col min="325" max="325" customWidth="1" width="9.140625"/>
    <col min="326" max="326" customWidth="1" width="9.140625"/>
    <col min="327" max="327" customWidth="1" width="9.140625"/>
    <col min="328" max="328" customWidth="1" width="9.140625"/>
    <col min="329" max="329" customWidth="1" width="9.140625"/>
    <col min="330" max="330" customWidth="1" width="9.140625"/>
    <col min="331" max="331" customWidth="1" width="9.140625"/>
    <col min="332" max="332" customWidth="1" width="9.140625"/>
    <col min="333" max="333" customWidth="1" width="9.140625"/>
    <col min="334" max="334" customWidth="1" width="9.140625"/>
    <col min="335" max="335" customWidth="1" width="9.140625"/>
    <col min="336" max="336" customWidth="1" width="9.140625"/>
    <col min="337" max="337" customWidth="1" width="9.140625"/>
    <col min="338" max="338" customWidth="1" width="9.140625"/>
    <col min="339" max="339" customWidth="1" width="9.140625"/>
    <col min="340" max="340" customWidth="1" width="9.140625"/>
    <col min="341" max="341" customWidth="1" width="9.140625"/>
    <col min="342" max="342" customWidth="1" width="9.140625"/>
    <col min="343" max="343" customWidth="1" width="9.140625"/>
    <col min="344" max="344" customWidth="1" width="9.140625"/>
    <col min="345" max="345" customWidth="1" width="9.140625"/>
    <col min="346" max="346" customWidth="1" width="9.140625"/>
    <col min="347" max="347" customWidth="1" width="9.140625"/>
    <col min="348" max="348" customWidth="1" width="9.140625"/>
    <col min="349" max="349" customWidth="1" width="9.140625"/>
    <col min="350" max="350" customWidth="1" width="9.140625"/>
    <col min="351" max="351" customWidth="1" width="9.140625"/>
    <col min="352" max="352" customWidth="1" width="9.140625"/>
    <col min="353" max="353" customWidth="1" width="9.140625"/>
    <col min="354" max="354" customWidth="1" width="9.140625"/>
    <col min="355" max="355" customWidth="1" width="9.140625"/>
    <col min="356" max="356" customWidth="1" width="9.140625"/>
    <col min="357" max="357" customWidth="1" width="9.140625"/>
    <col min="358" max="358" customWidth="1" width="9.140625"/>
    <col min="359" max="359" customWidth="1" width="9.140625"/>
    <col min="360" max="360" customWidth="1" width="9.140625"/>
    <col min="361" max="361" customWidth="1" width="9.140625"/>
    <col min="362" max="362" customWidth="1" width="9.140625"/>
    <col min="363" max="363" customWidth="1" width="9.140625"/>
    <col min="364" max="364" customWidth="1" width="9.140625"/>
    <col min="365" max="365" customWidth="1" width="9.140625"/>
    <col min="366" max="366" customWidth="1" width="9.140625"/>
    <col min="367" max="367" customWidth="1" width="9.140625"/>
    <col min="368" max="368" customWidth="1" width="9.140625"/>
    <col min="369" max="369" customWidth="1" width="9.140625"/>
    <col min="370" max="370" customWidth="1" width="9.140625"/>
    <col min="371" max="371" customWidth="1" width="9.140625"/>
    <col min="372" max="372" customWidth="1" width="9.140625"/>
    <col min="373" max="373" customWidth="1" width="9.140625"/>
    <col min="374" max="374" customWidth="1" width="9.140625"/>
    <col min="375" max="375" customWidth="1" width="9.140625"/>
    <col min="376" max="376" customWidth="1" width="9.140625"/>
    <col min="377" max="377" customWidth="1" width="9.140625"/>
    <col min="378" max="378" customWidth="1" width="9.140625"/>
    <col min="379" max="379" customWidth="1" width="9.140625"/>
    <col min="380" max="380" customWidth="1" width="9.140625"/>
    <col min="381" max="381" customWidth="1" width="9.140625"/>
    <col min="382" max="382" customWidth="1" width="9.140625"/>
    <col min="383" max="383" customWidth="1" width="9.140625"/>
    <col min="384" max="384" customWidth="1" width="9.140625"/>
    <col min="385" max="385" customWidth="1" width="9.140625"/>
    <col min="386" max="386" customWidth="1" width="9.140625"/>
    <col min="387" max="387" customWidth="1" width="9.140625"/>
    <col min="388" max="388" customWidth="1" width="9.140625"/>
    <col min="389" max="389" customWidth="1" width="9.140625"/>
    <col min="390" max="390" customWidth="1" width="9.140625"/>
    <col min="391" max="391" customWidth="1" width="9.140625"/>
    <col min="392" max="392" customWidth="1" width="9.140625"/>
    <col min="393" max="393" customWidth="1" width="9.140625"/>
    <col min="394" max="394" customWidth="1" width="9.140625"/>
    <col min="395" max="395" customWidth="1" width="9.140625"/>
    <col min="396" max="396" customWidth="1" width="9.140625"/>
    <col min="397" max="397" customWidth="1" width="9.140625"/>
    <col min="398" max="398" customWidth="1" width="9.140625"/>
    <col min="399" max="399" customWidth="1" width="9.140625"/>
    <col min="400" max="400" customWidth="1" width="9.140625"/>
    <col min="401" max="401" customWidth="1" width="9.140625"/>
    <col min="402" max="402" customWidth="1" width="9.140625"/>
    <col min="403" max="403" customWidth="1" width="9.140625"/>
    <col min="404" max="404" customWidth="1" width="9.140625"/>
    <col min="405" max="405" customWidth="1" width="9.140625"/>
    <col min="406" max="406" customWidth="1" width="9.140625"/>
    <col min="407" max="407" customWidth="1" width="9.140625"/>
    <col min="408" max="408" customWidth="1" width="9.140625"/>
    <col min="409" max="409" customWidth="1" width="9.140625"/>
    <col min="410" max="410" customWidth="1" width="9.140625"/>
    <col min="411" max="411" customWidth="1" width="9.140625"/>
    <col min="412" max="412" customWidth="1" width="9.140625"/>
    <col min="413" max="413" customWidth="1" width="9.140625"/>
    <col min="414" max="414" customWidth="1" width="9.140625"/>
    <col min="415" max="415" customWidth="1" width="9.140625"/>
    <col min="416" max="416" customWidth="1" width="9.140625"/>
    <col min="417" max="417" customWidth="1" width="9.140625"/>
    <col min="418" max="418" customWidth="1" width="9.140625"/>
    <col min="419" max="419" customWidth="1" width="9.140625"/>
    <col min="420" max="420" customWidth="1" width="9.140625"/>
    <col min="421" max="421" customWidth="1" width="9.140625"/>
    <col min="422" max="422" customWidth="1" width="9.140625"/>
    <col min="423" max="423" customWidth="1" width="9.140625"/>
    <col min="424" max="424" customWidth="1" width="9.140625"/>
    <col min="425" max="425" customWidth="1" width="9.140625"/>
    <col min="426" max="426" customWidth="1" width="9.140625"/>
    <col min="427" max="427" customWidth="1" width="9.140625"/>
    <col min="428" max="428" customWidth="1" width="9.140625"/>
    <col min="429" max="429" customWidth="1" width="9.140625"/>
    <col min="430" max="430" customWidth="1" width="9.140625"/>
    <col min="431" max="431" customWidth="1" width="9.140625"/>
    <col min="432" max="432" customWidth="1" width="9.140625"/>
    <col min="433" max="433" customWidth="1" width="9.140625"/>
    <col min="434" max="434" customWidth="1" width="9.140625"/>
    <col min="435" max="435" customWidth="1" width="9.140625"/>
    <col min="436" max="436" customWidth="1" width="9.140625"/>
    <col min="437" max="437" customWidth="1" width="9.140625"/>
    <col min="438" max="438" customWidth="1" width="9.140625"/>
    <col min="439" max="439" customWidth="1" width="9.140625"/>
    <col min="440" max="440" customWidth="1" width="9.140625"/>
    <col min="441" max="441" customWidth="1" width="9.140625"/>
    <col min="442" max="442" customWidth="1" width="9.140625"/>
    <col min="443" max="443" customWidth="1" width="9.140625"/>
    <col min="444" max="444" customWidth="1" width="9.140625"/>
    <col min="445" max="445" customWidth="1" width="9.140625"/>
    <col min="446" max="446" customWidth="1" width="9.140625"/>
    <col min="447" max="447" customWidth="1" width="9.140625"/>
    <col min="448" max="448" customWidth="1" width="9.140625"/>
    <col min="449" max="449" customWidth="1" width="9.140625"/>
    <col min="450" max="450" customWidth="1" width="9.140625"/>
    <col min="451" max="451" customWidth="1" width="9.140625"/>
    <col min="452" max="452" customWidth="1" width="9.140625"/>
    <col min="453" max="453" customWidth="1" width="9.140625"/>
    <col min="454" max="454" customWidth="1" width="9.140625"/>
    <col min="455" max="455" customWidth="1" width="9.140625"/>
    <col min="456" max="456" customWidth="1" width="9.140625"/>
    <col min="457" max="457" customWidth="1" width="9.140625"/>
    <col min="458" max="458" customWidth="1" width="9.140625"/>
    <col min="459" max="459" customWidth="1" width="9.140625"/>
    <col min="460" max="460" customWidth="1" width="9.140625"/>
    <col min="461" max="461" customWidth="1" width="9.140625"/>
    <col min="462" max="462" customWidth="1" width="9.140625"/>
    <col min="463" max="463" customWidth="1" width="9.140625"/>
    <col min="464" max="464" customWidth="1" width="9.140625"/>
    <col min="465" max="465" customWidth="1" width="9.140625"/>
    <col min="466" max="466" customWidth="1" width="9.140625"/>
    <col min="467" max="467" customWidth="1" width="9.140625"/>
    <col min="468" max="468" customWidth="1" width="9.140625"/>
    <col min="469" max="469" customWidth="1" width="9.140625"/>
    <col min="470" max="470" customWidth="1" width="9.140625"/>
    <col min="471" max="471" customWidth="1" width="9.140625"/>
    <col min="472" max="472" customWidth="1" width="9.140625"/>
    <col min="473" max="473" customWidth="1" width="9.140625"/>
    <col min="474" max="474" customWidth="1" width="9.140625"/>
    <col min="475" max="475" customWidth="1" width="9.140625"/>
    <col min="476" max="476" customWidth="1" width="9.140625"/>
    <col min="477" max="477" customWidth="1" width="9.140625"/>
    <col min="478" max="478" customWidth="1" width="9.140625"/>
    <col min="479" max="479" customWidth="1" width="9.140625"/>
    <col min="480" max="480" customWidth="1" width="9.140625"/>
    <col min="481" max="481" customWidth="1" width="9.140625"/>
    <col min="482" max="482" customWidth="1" width="9.140625"/>
    <col min="483" max="483" customWidth="1" width="9.140625"/>
    <col min="484" max="484" customWidth="1" width="9.140625"/>
    <col min="485" max="485" customWidth="1" width="9.140625"/>
    <col min="486" max="486" customWidth="1" width="9.140625"/>
    <col min="487" max="487" customWidth="1" width="9.140625"/>
    <col min="488" max="488" customWidth="1" width="9.140625"/>
    <col min="489" max="489" customWidth="1" width="9.140625"/>
    <col min="490" max="490" customWidth="1" width="9.140625"/>
    <col min="491" max="491" customWidth="1" width="9.140625"/>
    <col min="492" max="492" customWidth="1" width="9.140625"/>
    <col min="493" max="493" customWidth="1" width="9.140625"/>
    <col min="494" max="494" customWidth="1" width="9.140625"/>
    <col min="495" max="495" customWidth="1" width="9.140625"/>
    <col min="496" max="496" customWidth="1" width="9.140625"/>
    <col min="497" max="497" customWidth="1" width="9.140625"/>
    <col min="498" max="498" customWidth="1" width="9.140625"/>
    <col min="499" max="499" customWidth="1" width="9.140625"/>
    <col min="500" max="500" customWidth="1" width="9.140625"/>
    <col min="501" max="501" customWidth="1" width="9.140625"/>
    <col min="502" max="502" customWidth="1" width="9.140625"/>
    <col min="503" max="503" customWidth="1" width="9.140625"/>
    <col min="504" max="504" customWidth="1" width="9.140625"/>
    <col min="505" max="505" customWidth="1" width="9.140625"/>
    <col min="506" max="506" customWidth="1" width="9.140625"/>
    <col min="507" max="507" customWidth="1" width="9.140625"/>
    <col min="508" max="508" customWidth="1" width="9.140625"/>
    <col min="509" max="509" customWidth="1" width="9.140625"/>
    <col min="510" max="510" customWidth="1" width="9.140625"/>
    <col min="511" max="511" customWidth="1" width="9.140625"/>
    <col min="512" max="512" customWidth="1" width="9.140625"/>
    <col min="513" max="513" customWidth="1" width="9.140625"/>
    <col min="514" max="514" customWidth="1" width="9.140625"/>
    <col min="515" max="515" customWidth="1" width="9.140625"/>
    <col min="516" max="516" customWidth="1" width="9.140625"/>
    <col min="517" max="517" customWidth="1" width="9.140625"/>
    <col min="518" max="518" customWidth="1" width="9.140625"/>
    <col min="519" max="519" customWidth="1" width="9.140625"/>
    <col min="520" max="520" customWidth="1" width="9.140625"/>
    <col min="521" max="521" customWidth="1" width="9.140625"/>
    <col min="522" max="522" customWidth="1" width="9.140625"/>
    <col min="523" max="523" customWidth="1" width="9.140625"/>
    <col min="524" max="524" customWidth="1" width="9.140625"/>
    <col min="525" max="525" customWidth="1" width="9.140625"/>
    <col min="526" max="526" customWidth="1" width="9.140625"/>
    <col min="527" max="527" customWidth="1" width="9.140625"/>
    <col min="528" max="528" customWidth="1" width="9.140625"/>
    <col min="529" max="529" customWidth="1" width="9.140625"/>
    <col min="530" max="530" customWidth="1" width="9.140625"/>
    <col min="531" max="531" customWidth="1" width="9.140625"/>
    <col min="532" max="532" customWidth="1" width="9.140625"/>
    <col min="533" max="533" customWidth="1" width="9.140625"/>
    <col min="534" max="534" customWidth="1" width="9.140625"/>
    <col min="535" max="535" customWidth="1" width="9.140625"/>
    <col min="536" max="536" customWidth="1" width="9.140625"/>
    <col min="537" max="537" customWidth="1" width="9.140625"/>
    <col min="538" max="538" customWidth="1" width="9.140625"/>
    <col min="539" max="539" customWidth="1" width="9.140625"/>
    <col min="540" max="540" customWidth="1" width="9.140625"/>
    <col min="541" max="541" customWidth="1" width="9.140625"/>
    <col min="542" max="542" customWidth="1" width="9.140625"/>
    <col min="543" max="543" customWidth="1" width="9.140625"/>
    <col min="544" max="544" customWidth="1" width="9.140625"/>
    <col min="545" max="545" customWidth="1" width="9.140625"/>
    <col min="546" max="546" customWidth="1" width="9.140625"/>
    <col min="547" max="547" customWidth="1" width="9.140625"/>
    <col min="548" max="548" customWidth="1" width="9.140625"/>
    <col min="549" max="549" customWidth="1" width="9.140625"/>
    <col min="550" max="550" customWidth="1" width="9.140625"/>
    <col min="551" max="551" customWidth="1" width="9.140625"/>
    <col min="552" max="552" customWidth="1" width="9.140625"/>
    <col min="553" max="553" customWidth="1" width="9.140625"/>
    <col min="554" max="554" customWidth="1" width="9.140625"/>
    <col min="555" max="555" customWidth="1" width="9.140625"/>
    <col min="556" max="556" customWidth="1" width="9.140625"/>
    <col min="557" max="557" customWidth="1" width="9.140625"/>
    <col min="558" max="558" customWidth="1" width="9.140625"/>
    <col min="559" max="559" customWidth="1" width="9.140625"/>
    <col min="560" max="560" customWidth="1" width="9.140625"/>
    <col min="561" max="561" customWidth="1" width="9.140625"/>
    <col min="562" max="562" customWidth="1" width="9.140625"/>
    <col min="563" max="563" customWidth="1" width="9.140625"/>
    <col min="564" max="564" customWidth="1" width="9.140625"/>
    <col min="565" max="565" customWidth="1" width="9.140625"/>
    <col min="566" max="566" customWidth="1" width="9.140625"/>
    <col min="567" max="567" customWidth="1" width="9.140625"/>
    <col min="568" max="568" customWidth="1" width="9.140625"/>
    <col min="569" max="569" customWidth="1" width="9.140625"/>
    <col min="570" max="570" customWidth="1" width="9.140625"/>
    <col min="571" max="571" customWidth="1" width="9.140625"/>
    <col min="572" max="572" customWidth="1" width="9.140625"/>
    <col min="573" max="573" customWidth="1" width="9.140625"/>
    <col min="574" max="574" customWidth="1" width="9.140625"/>
    <col min="575" max="575" customWidth="1" width="9.140625"/>
    <col min="576" max="576" customWidth="1" width="9.140625"/>
    <col min="577" max="577" customWidth="1" width="9.140625"/>
    <col min="578" max="578" customWidth="1" width="9.140625"/>
    <col min="579" max="579" customWidth="1" width="9.140625"/>
    <col min="580" max="580" customWidth="1" width="9.140625"/>
    <col min="581" max="581" customWidth="1" width="9.140625"/>
    <col min="582" max="582" customWidth="1" width="9.140625"/>
    <col min="583" max="583" customWidth="1" width="9.140625"/>
    <col min="584" max="584" customWidth="1" width="9.140625"/>
    <col min="585" max="585" customWidth="1" width="9.140625"/>
    <col min="586" max="586" customWidth="1" width="9.140625"/>
    <col min="587" max="587" customWidth="1" width="9.140625"/>
    <col min="588" max="588" customWidth="1" width="9.140625"/>
    <col min="589" max="589" customWidth="1" width="9.140625"/>
    <col min="590" max="590" customWidth="1" width="9.140625"/>
    <col min="591" max="591" customWidth="1" width="9.140625"/>
    <col min="592" max="592" customWidth="1" width="9.140625"/>
    <col min="593" max="593" customWidth="1" width="9.140625"/>
    <col min="594" max="594" customWidth="1" width="9.140625"/>
    <col min="595" max="595" customWidth="1" width="9.140625"/>
    <col min="596" max="596" customWidth="1" width="9.140625"/>
    <col min="597" max="597" customWidth="1" width="9.140625"/>
    <col min="598" max="598" customWidth="1" width="9.140625"/>
    <col min="599" max="599" customWidth="1" width="9.140625"/>
    <col min="600" max="600" customWidth="1" width="9.140625"/>
    <col min="601" max="601" customWidth="1" width="9.140625"/>
    <col min="602" max="602" customWidth="1" width="9.140625"/>
    <col min="603" max="603" customWidth="1" width="9.140625"/>
    <col min="604" max="604" customWidth="1" width="9.140625"/>
    <col min="605" max="605" customWidth="1" width="9.140625"/>
    <col min="606" max="606" customWidth="1" width="9.140625"/>
    <col min="607" max="607" customWidth="1" width="9.140625"/>
    <col min="608" max="608" customWidth="1" width="9.140625"/>
    <col min="609" max="609" customWidth="1" width="9.140625"/>
    <col min="610" max="610" customWidth="1" width="9.140625"/>
    <col min="611" max="611" customWidth="1" width="9.140625"/>
    <col min="612" max="612" customWidth="1" width="9.140625"/>
    <col min="613" max="613" customWidth="1" width="9.140625"/>
    <col min="614" max="614" customWidth="1" width="9.140625"/>
    <col min="615" max="615" customWidth="1" width="9.140625"/>
    <col min="616" max="616" customWidth="1" width="9.140625"/>
    <col min="617" max="617" customWidth="1" width="9.140625"/>
    <col min="618" max="618" customWidth="1" width="9.140625"/>
    <col min="619" max="619" customWidth="1" width="9.140625"/>
    <col min="620" max="620" customWidth="1" width="9.140625"/>
    <col min="621" max="621" customWidth="1" width="9.140625"/>
    <col min="622" max="622" customWidth="1" width="9.140625"/>
    <col min="623" max="623" customWidth="1" width="9.140625"/>
    <col min="624" max="624" customWidth="1" width="9.140625"/>
    <col min="625" max="625" customWidth="1" width="9.140625"/>
    <col min="626" max="626" customWidth="1" width="9.140625"/>
    <col min="627" max="627" customWidth="1" width="9.140625"/>
    <col min="628" max="628" customWidth="1" width="9.140625"/>
    <col min="629" max="629" customWidth="1" width="9.140625"/>
    <col min="630" max="630" customWidth="1" width="9.140625"/>
    <col min="631" max="631" customWidth="1" width="9.140625"/>
    <col min="632" max="632" customWidth="1" width="9.140625"/>
    <col min="633" max="633" customWidth="1" width="9.140625"/>
    <col min="634" max="634" customWidth="1" width="9.140625"/>
    <col min="635" max="635" customWidth="1" width="9.140625"/>
    <col min="636" max="636" customWidth="1" width="9.140625"/>
    <col min="637" max="637" customWidth="1" width="9.140625"/>
    <col min="638" max="638" customWidth="1" width="9.140625"/>
    <col min="639" max="639" customWidth="1" width="9.140625"/>
    <col min="640" max="640" customWidth="1" width="9.140625"/>
    <col min="641" max="641" customWidth="1" width="9.140625"/>
    <col min="642" max="642" customWidth="1" width="9.140625"/>
    <col min="643" max="643" customWidth="1" width="9.140625"/>
    <col min="644" max="644" customWidth="1" width="9.140625"/>
    <col min="645" max="645" customWidth="1" width="9.140625"/>
    <col min="646" max="646" customWidth="1" width="9.140625"/>
    <col min="647" max="647" customWidth="1" width="9.140625"/>
    <col min="648" max="648" customWidth="1" width="9.140625"/>
    <col min="649" max="649" customWidth="1" width="9.140625"/>
    <col min="650" max="650" customWidth="1" width="9.140625"/>
    <col min="651" max="651" customWidth="1" width="9.140625"/>
    <col min="652" max="652" customWidth="1" width="9.140625"/>
    <col min="653" max="653" customWidth="1" width="9.140625"/>
    <col min="654" max="654" customWidth="1" width="9.140625"/>
    <col min="655" max="655" customWidth="1" width="9.140625"/>
    <col min="656" max="656" customWidth="1" width="9.140625"/>
    <col min="657" max="657" customWidth="1" width="9.140625"/>
    <col min="658" max="658" customWidth="1" width="9.140625"/>
    <col min="659" max="659" customWidth="1" width="9.140625"/>
    <col min="660" max="660" customWidth="1" width="9.140625"/>
    <col min="661" max="661" customWidth="1" width="9.140625"/>
    <col min="662" max="662" customWidth="1" width="9.140625"/>
    <col min="663" max="663" customWidth="1" width="9.140625"/>
    <col min="664" max="664" customWidth="1" width="9.140625"/>
    <col min="665" max="665" customWidth="1" width="9.140625"/>
    <col min="666" max="666" customWidth="1" width="9.140625"/>
    <col min="667" max="667" customWidth="1" width="9.140625"/>
    <col min="668" max="668" customWidth="1" width="9.140625"/>
    <col min="669" max="669" customWidth="1" width="9.140625"/>
    <col min="670" max="670" customWidth="1" width="9.140625"/>
    <col min="671" max="671" customWidth="1" width="9.140625"/>
    <col min="672" max="672" customWidth="1" width="9.140625"/>
    <col min="673" max="673" customWidth="1" width="9.140625"/>
    <col min="674" max="674" customWidth="1" width="9.140625"/>
    <col min="675" max="675" customWidth="1" width="9.140625"/>
    <col min="676" max="676" customWidth="1" width="9.140625"/>
    <col min="677" max="677" customWidth="1" width="9.140625"/>
    <col min="678" max="678" customWidth="1" width="9.140625"/>
    <col min="679" max="679" customWidth="1" width="9.140625"/>
    <col min="680" max="680" customWidth="1" width="9.140625"/>
    <col min="681" max="681" customWidth="1" width="9.140625"/>
    <col min="682" max="682" customWidth="1" width="9.140625"/>
    <col min="683" max="683" customWidth="1" width="9.140625"/>
    <col min="684" max="684" customWidth="1" width="9.140625"/>
    <col min="685" max="685" customWidth="1" width="9.140625"/>
    <col min="686" max="686" customWidth="1" width="9.140625"/>
    <col min="687" max="687" customWidth="1" width="9.140625"/>
    <col min="688" max="688" customWidth="1" width="9.140625"/>
    <col min="689" max="689" customWidth="1" width="9.140625"/>
    <col min="690" max="690" customWidth="1" width="9.140625"/>
    <col min="691" max="691" customWidth="1" width="9.140625"/>
    <col min="692" max="692" customWidth="1" width="9.140625"/>
    <col min="693" max="693" customWidth="1" width="9.140625"/>
    <col min="694" max="694" customWidth="1" width="9.140625"/>
    <col min="695" max="695" customWidth="1" width="9.140625"/>
    <col min="696" max="696" customWidth="1" width="9.140625"/>
    <col min="697" max="697" customWidth="1" width="9.140625"/>
    <col min="698" max="698" customWidth="1" width="9.140625"/>
    <col min="699" max="699" customWidth="1" width="9.140625"/>
    <col min="700" max="700" customWidth="1" width="9.140625"/>
    <col min="701" max="701" customWidth="1" width="9.140625"/>
    <col min="702" max="702" customWidth="1" width="9.140625"/>
    <col min="703" max="703" customWidth="1" width="9.140625"/>
    <col min="704" max="704" customWidth="1" width="9.140625"/>
    <col min="705" max="705" customWidth="1" width="9.140625"/>
    <col min="706" max="706" customWidth="1" width="9.140625"/>
    <col min="707" max="707" customWidth="1" width="9.140625"/>
    <col min="708" max="708" customWidth="1" width="9.140625"/>
    <col min="709" max="709" customWidth="1" width="9.140625"/>
    <col min="710" max="710" customWidth="1" width="9.140625"/>
    <col min="711" max="711" customWidth="1" width="9.140625"/>
    <col min="712" max="712" customWidth="1" width="9.140625"/>
    <col min="713" max="713" customWidth="1" width="9.140625"/>
    <col min="714" max="714" customWidth="1" width="9.140625"/>
    <col min="715" max="715" customWidth="1" width="9.140625"/>
    <col min="716" max="716" customWidth="1" width="9.140625"/>
    <col min="717" max="717" customWidth="1" width="9.140625"/>
    <col min="718" max="718" customWidth="1" width="9.140625"/>
    <col min="719" max="719" customWidth="1" width="9.140625"/>
    <col min="720" max="720" customWidth="1" width="9.140625"/>
    <col min="721" max="721" customWidth="1" width="9.140625"/>
    <col min="722" max="722" customWidth="1" width="9.140625"/>
    <col min="723" max="723" customWidth="1" width="9.140625"/>
    <col min="724" max="724" customWidth="1" width="9.140625"/>
    <col min="725" max="725" customWidth="1" width="9.140625"/>
    <col min="726" max="726" customWidth="1" width="9.140625"/>
    <col min="727" max="727" customWidth="1" width="9.140625"/>
    <col min="728" max="728" customWidth="1" width="9.140625"/>
    <col min="729" max="729" customWidth="1" width="9.140625"/>
    <col min="730" max="730" customWidth="1" width="9.140625"/>
    <col min="731" max="731" customWidth="1" width="9.140625"/>
    <col min="732" max="732" customWidth="1" width="9.140625"/>
    <col min="733" max="733" customWidth="1" width="9.140625"/>
    <col min="734" max="734" customWidth="1" width="9.140625"/>
    <col min="735" max="735" customWidth="1" width="9.140625"/>
    <col min="736" max="736" customWidth="1" width="9.140625"/>
    <col min="737" max="737" customWidth="1" width="9.140625"/>
    <col min="738" max="738" customWidth="1" width="9.140625"/>
    <col min="739" max="739" customWidth="1" width="9.140625"/>
    <col min="740" max="740" customWidth="1" width="9.140625"/>
    <col min="741" max="741" customWidth="1" width="9.140625"/>
    <col min="742" max="742" customWidth="1" width="9.140625"/>
    <col min="743" max="743" customWidth="1" width="9.140625"/>
    <col min="744" max="744" customWidth="1" width="9.140625"/>
    <col min="745" max="745" customWidth="1" width="9.140625"/>
    <col min="746" max="746" customWidth="1" width="9.140625"/>
    <col min="747" max="747" customWidth="1" width="9.140625"/>
    <col min="748" max="748" customWidth="1" width="9.140625"/>
    <col min="749" max="749" customWidth="1" width="9.140625"/>
    <col min="750" max="750" customWidth="1" width="9.140625"/>
    <col min="751" max="751" customWidth="1" width="9.140625"/>
    <col min="752" max="752" customWidth="1" width="9.140625"/>
    <col min="753" max="753" customWidth="1" width="9.140625"/>
    <col min="754" max="754" customWidth="1" width="9.140625"/>
    <col min="755" max="755" customWidth="1" width="9.140625"/>
    <col min="756" max="756" customWidth="1" width="9.140625"/>
    <col min="757" max="757" customWidth="1" width="9.140625"/>
    <col min="758" max="758" customWidth="1" width="9.140625"/>
    <col min="759" max="759" customWidth="1" width="9.140625"/>
    <col min="760" max="760" customWidth="1" width="9.140625"/>
    <col min="761" max="761" customWidth="1" width="9.140625"/>
    <col min="762" max="762" customWidth="1" width="9.140625"/>
    <col min="763" max="763" customWidth="1" width="9.140625"/>
    <col min="764" max="764" customWidth="1" width="9.140625"/>
    <col min="765" max="765" customWidth="1" width="9.140625"/>
    <col min="766" max="766" customWidth="1" width="9.140625"/>
    <col min="767" max="767" customWidth="1" width="9.140625"/>
    <col min="768" max="768" customWidth="1" width="9.140625"/>
    <col min="769" max="769" customWidth="1" width="9.140625"/>
    <col min="770" max="770" customWidth="1" width="9.140625"/>
    <col min="771" max="771" customWidth="1" width="9.140625"/>
    <col min="772" max="772" customWidth="1" width="9.140625"/>
    <col min="773" max="773" customWidth="1" width="9.140625"/>
    <col min="774" max="774" customWidth="1" width="9.140625"/>
    <col min="775" max="775" customWidth="1" width="9.140625"/>
    <col min="776" max="776" customWidth="1" width="9.140625"/>
    <col min="777" max="777" customWidth="1" width="9.140625"/>
    <col min="778" max="778" customWidth="1" width="9.140625"/>
    <col min="779" max="779" customWidth="1" width="9.140625"/>
    <col min="780" max="780" customWidth="1" width="9.140625"/>
    <col min="781" max="781" customWidth="1" width="9.140625"/>
    <col min="782" max="782" customWidth="1" width="9.140625"/>
    <col min="783" max="783" customWidth="1" width="9.140625"/>
    <col min="784" max="784" customWidth="1" width="9.140625"/>
    <col min="785" max="785" customWidth="1" width="9.140625"/>
    <col min="786" max="786" customWidth="1" width="9.140625"/>
    <col min="787" max="787" customWidth="1" width="9.140625"/>
    <col min="788" max="788" customWidth="1" width="9.140625"/>
    <col min="789" max="789" customWidth="1" width="9.140625"/>
    <col min="790" max="790" customWidth="1" width="9.140625"/>
    <col min="791" max="791" customWidth="1" width="9.140625"/>
    <col min="792" max="792" customWidth="1" width="9.140625"/>
    <col min="793" max="793" customWidth="1" width="9.140625"/>
    <col min="794" max="794" customWidth="1" width="9.140625"/>
    <col min="795" max="795" customWidth="1" width="9.140625"/>
    <col min="796" max="796" customWidth="1" width="9.140625"/>
    <col min="797" max="797" customWidth="1" width="9.140625"/>
    <col min="798" max="798" customWidth="1" width="9.140625"/>
    <col min="799" max="799" customWidth="1" width="9.140625"/>
    <col min="800" max="800" customWidth="1" width="9.140625"/>
    <col min="801" max="801" customWidth="1" width="9.140625"/>
    <col min="802" max="802" customWidth="1" width="9.140625"/>
    <col min="803" max="803" customWidth="1" width="9.140625"/>
    <col min="804" max="804" customWidth="1" width="9.140625"/>
    <col min="805" max="805" customWidth="1" width="9.140625"/>
    <col min="806" max="806" customWidth="1" width="9.140625"/>
    <col min="807" max="807" customWidth="1" width="9.140625"/>
    <col min="808" max="808" customWidth="1" width="9.140625"/>
    <col min="809" max="809" customWidth="1" width="9.140625"/>
    <col min="810" max="810" customWidth="1" width="9.140625"/>
    <col min="811" max="811" customWidth="1" width="9.140625"/>
    <col min="812" max="812" customWidth="1" width="9.140625"/>
    <col min="813" max="813" customWidth="1" width="9.140625"/>
    <col min="814" max="814" customWidth="1" width="9.140625"/>
    <col min="815" max="815" customWidth="1" width="9.140625"/>
    <col min="816" max="816" customWidth="1" width="9.140625"/>
    <col min="817" max="817" customWidth="1" width="9.140625"/>
    <col min="818" max="818" customWidth="1" width="9.140625"/>
    <col min="819" max="819" customWidth="1" width="9.140625"/>
    <col min="820" max="820" customWidth="1" width="9.140625"/>
    <col min="821" max="821" customWidth="1" width="9.140625"/>
    <col min="822" max="822" customWidth="1" width="9.140625"/>
    <col min="823" max="823" customWidth="1" width="9.140625"/>
    <col min="824" max="824" customWidth="1" width="9.140625"/>
    <col min="825" max="825" customWidth="1" width="9.140625"/>
    <col min="826" max="826" customWidth="1" width="9.140625"/>
    <col min="827" max="827" customWidth="1" width="9.140625"/>
    <col min="828" max="828" customWidth="1" width="9.140625"/>
    <col min="829" max="829" customWidth="1" width="9.140625"/>
    <col min="830" max="830" customWidth="1" width="9.140625"/>
    <col min="831" max="831" customWidth="1" width="9.140625"/>
    <col min="832" max="832" customWidth="1" width="9.140625"/>
    <col min="833" max="833" customWidth="1" width="9.140625"/>
    <col min="834" max="834" customWidth="1" width="9.140625"/>
    <col min="835" max="835" customWidth="1" width="9.140625"/>
    <col min="836" max="836" customWidth="1" width="9.140625"/>
    <col min="837" max="837" customWidth="1" width="9.140625"/>
    <col min="838" max="838" customWidth="1" width="9.140625"/>
    <col min="839" max="839" customWidth="1" width="9.140625"/>
    <col min="840" max="840" customWidth="1" width="9.140625"/>
    <col min="841" max="841" customWidth="1" width="9.140625"/>
    <col min="842" max="842" customWidth="1" width="9.140625"/>
    <col min="843" max="843" customWidth="1" width="9.140625"/>
    <col min="844" max="844" customWidth="1" width="9.140625"/>
    <col min="845" max="845" customWidth="1" width="9.140625"/>
    <col min="846" max="846" customWidth="1" width="9.140625"/>
    <col min="847" max="847" customWidth="1" width="9.140625"/>
    <col min="848" max="848" customWidth="1" width="9.140625"/>
    <col min="849" max="849" customWidth="1" width="9.140625"/>
    <col min="850" max="850" customWidth="1" width="9.140625"/>
    <col min="851" max="851" customWidth="1" width="9.140625"/>
    <col min="852" max="852" customWidth="1" width="9.140625"/>
    <col min="853" max="853" customWidth="1" width="9.140625"/>
    <col min="854" max="854" customWidth="1" width="9.140625"/>
    <col min="855" max="855" customWidth="1" width="9.140625"/>
    <col min="856" max="856" customWidth="1" width="9.140625"/>
    <col min="857" max="857" customWidth="1" width="9.140625"/>
    <col min="858" max="858" customWidth="1" width="9.140625"/>
    <col min="859" max="859" customWidth="1" width="9.140625"/>
    <col min="860" max="860" customWidth="1" width="9.140625"/>
    <col min="861" max="861" customWidth="1" width="9.140625"/>
    <col min="862" max="862" customWidth="1" width="9.140625"/>
    <col min="863" max="863" customWidth="1" width="9.140625"/>
    <col min="864" max="864" customWidth="1" width="9.140625"/>
    <col min="865" max="865" customWidth="1" width="9.140625"/>
    <col min="866" max="866" customWidth="1" width="9.140625"/>
    <col min="867" max="867" customWidth="1" width="9.140625"/>
    <col min="868" max="868" customWidth="1" width="9.140625"/>
    <col min="869" max="869" customWidth="1" width="9.140625"/>
    <col min="870" max="870" customWidth="1" width="9.140625"/>
    <col min="871" max="871" customWidth="1" width="9.140625"/>
    <col min="872" max="872" customWidth="1" width="9.140625"/>
    <col min="873" max="873" customWidth="1" width="9.140625"/>
    <col min="874" max="874" customWidth="1" width="9.140625"/>
    <col min="875" max="875" customWidth="1" width="9.140625"/>
    <col min="876" max="876" customWidth="1" width="9.140625"/>
    <col min="877" max="877" customWidth="1" width="9.140625"/>
    <col min="878" max="878" customWidth="1" width="9.140625"/>
    <col min="879" max="879" customWidth="1" width="9.140625"/>
    <col min="880" max="880" customWidth="1" width="9.140625"/>
    <col min="881" max="881" customWidth="1" width="9.140625"/>
    <col min="882" max="882" customWidth="1" width="9.140625"/>
    <col min="883" max="883" customWidth="1" width="9.140625"/>
    <col min="884" max="884" customWidth="1" width="9.140625"/>
    <col min="885" max="885" customWidth="1" width="9.140625"/>
    <col min="886" max="886" customWidth="1" width="9.140625"/>
    <col min="887" max="887" customWidth="1" width="9.140625"/>
    <col min="888" max="888" customWidth="1" width="9.140625"/>
    <col min="889" max="889" customWidth="1" width="9.140625"/>
    <col min="890" max="890" customWidth="1" width="9.140625"/>
    <col min="891" max="891" customWidth="1" width="9.140625"/>
    <col min="892" max="892" customWidth="1" width="9.140625"/>
    <col min="893" max="893" customWidth="1" width="9.140625"/>
    <col min="894" max="894" customWidth="1" width="9.140625"/>
    <col min="895" max="895" customWidth="1" width="9.140625"/>
    <col min="896" max="896" customWidth="1" width="9.140625"/>
    <col min="897" max="897" customWidth="1" width="9.140625"/>
    <col min="898" max="898" customWidth="1" width="9.140625"/>
    <col min="899" max="899" customWidth="1" width="9.140625"/>
    <col min="900" max="900" customWidth="1" width="9.140625"/>
    <col min="901" max="901" customWidth="1" width="9.140625"/>
    <col min="902" max="902" customWidth="1" width="9.140625"/>
    <col min="903" max="903" customWidth="1" width="9.140625"/>
    <col min="904" max="904" customWidth="1" width="9.140625"/>
    <col min="905" max="905" customWidth="1" width="9.140625"/>
    <col min="906" max="906" customWidth="1" width="9.140625"/>
    <col min="907" max="907" customWidth="1" width="9.140625"/>
    <col min="908" max="908" customWidth="1" width="9.140625"/>
    <col min="909" max="909" customWidth="1" width="9.140625"/>
    <col min="910" max="910" customWidth="1" width="9.140625"/>
    <col min="911" max="911" customWidth="1" width="9.140625"/>
    <col min="912" max="912" customWidth="1" width="9.140625"/>
    <col min="913" max="913" customWidth="1" width="9.140625"/>
    <col min="914" max="914" customWidth="1" width="9.140625"/>
    <col min="915" max="915" customWidth="1" width="9.140625"/>
    <col min="916" max="916" customWidth="1" width="9.140625"/>
    <col min="917" max="917" customWidth="1" width="9.140625"/>
    <col min="918" max="918" customWidth="1" width="9.140625"/>
    <col min="919" max="919" customWidth="1" width="9.140625"/>
    <col min="920" max="920" customWidth="1" width="9.140625"/>
    <col min="921" max="921" customWidth="1" width="9.140625"/>
    <col min="922" max="922" customWidth="1" width="9.140625"/>
    <col min="923" max="923" customWidth="1" width="9.140625"/>
    <col min="924" max="924" customWidth="1" width="9.140625"/>
    <col min="925" max="925" customWidth="1" width="9.140625"/>
    <col min="926" max="926" customWidth="1" width="9.140625"/>
    <col min="927" max="927" customWidth="1" width="9.140625"/>
    <col min="928" max="928" customWidth="1" width="9.140625"/>
    <col min="929" max="929" customWidth="1" width="9.140625"/>
    <col min="930" max="930" customWidth="1" width="9.140625"/>
    <col min="931" max="931" customWidth="1" width="9.140625"/>
    <col min="932" max="932" customWidth="1" width="9.140625"/>
    <col min="933" max="933" customWidth="1" width="9.140625"/>
    <col min="934" max="934" customWidth="1" width="9.140625"/>
    <col min="935" max="935" customWidth="1" width="9.140625"/>
    <col min="936" max="936" customWidth="1" width="9.140625"/>
    <col min="937" max="937" customWidth="1" width="9.140625"/>
    <col min="938" max="938" customWidth="1" width="9.140625"/>
    <col min="939" max="939" customWidth="1" width="9.140625"/>
    <col min="940" max="940" customWidth="1" width="9.140625"/>
    <col min="941" max="941" customWidth="1" width="9.140625"/>
    <col min="942" max="942" customWidth="1" width="9.140625"/>
    <col min="943" max="943" customWidth="1" width="9.140625"/>
    <col min="944" max="944" customWidth="1" width="9.140625"/>
    <col min="945" max="945" customWidth="1" width="9.140625"/>
    <col min="946" max="946" customWidth="1" width="9.140625"/>
    <col min="947" max="947" customWidth="1" width="9.140625"/>
    <col min="948" max="948" customWidth="1" width="9.140625"/>
    <col min="949" max="949" customWidth="1" width="9.140625"/>
    <col min="950" max="950" customWidth="1" width="9.140625"/>
    <col min="951" max="951" customWidth="1" width="9.140625"/>
    <col min="952" max="952" customWidth="1" width="9.140625"/>
    <col min="953" max="953" customWidth="1" width="9.140625"/>
    <col min="954" max="954" customWidth="1" width="9.140625"/>
    <col min="955" max="955" customWidth="1" width="9.140625"/>
    <col min="956" max="956" customWidth="1" width="9.140625"/>
    <col min="957" max="957" customWidth="1" width="9.140625"/>
    <col min="958" max="958" customWidth="1" width="9.140625"/>
    <col min="959" max="959" customWidth="1" width="9.140625"/>
    <col min="960" max="960" customWidth="1" width="9.140625"/>
    <col min="961" max="961" customWidth="1" width="9.140625"/>
    <col min="962" max="962" customWidth="1" width="9.140625"/>
    <col min="963" max="963" customWidth="1" width="9.140625"/>
    <col min="964" max="964" customWidth="1" width="9.140625"/>
    <col min="965" max="965" customWidth="1" width="9.140625"/>
    <col min="966" max="966" customWidth="1" width="9.140625"/>
    <col min="967" max="967" customWidth="1" width="9.140625"/>
    <col min="968" max="968" customWidth="1" width="9.140625"/>
    <col min="969" max="969" customWidth="1" width="9.140625"/>
    <col min="970" max="970" customWidth="1" width="9.140625"/>
    <col min="971" max="971" customWidth="1" width="9.140625"/>
    <col min="972" max="972" customWidth="1" width="9.140625"/>
    <col min="973" max="973" customWidth="1" width="9.140625"/>
    <col min="974" max="974" customWidth="1" width="9.140625"/>
    <col min="975" max="975" customWidth="1" width="9.140625"/>
    <col min="976" max="976" customWidth="1" width="9.140625"/>
    <col min="977" max="977" customWidth="1" width="9.140625"/>
    <col min="978" max="978" customWidth="1" width="9.140625"/>
    <col min="979" max="979" customWidth="1" width="9.140625"/>
    <col min="980" max="980" customWidth="1" width="9.140625"/>
    <col min="981" max="981" customWidth="1" width="9.140625"/>
    <col min="982" max="982" customWidth="1" width="9.140625"/>
    <col min="983" max="983" customWidth="1" width="9.140625"/>
    <col min="984" max="984" customWidth="1" width="9.140625"/>
    <col min="985" max="985" customWidth="1" width="9.140625"/>
    <col min="986" max="986" customWidth="1" width="9.140625"/>
    <col min="987" max="987" customWidth="1" width="9.140625"/>
    <col min="988" max="988" customWidth="1" width="9.140625"/>
    <col min="989" max="989" customWidth="1" width="9.140625"/>
    <col min="990" max="990" customWidth="1" width="9.140625"/>
    <col min="991" max="991" customWidth="1" width="9.140625"/>
    <col min="992" max="992" customWidth="1" width="9.140625"/>
    <col min="993" max="993" customWidth="1" width="9.140625"/>
    <col min="994" max="994" customWidth="1" width="9.140625"/>
    <col min="995" max="995" customWidth="1" width="9.140625"/>
    <col min="996" max="996" customWidth="1" width="9.140625"/>
    <col min="997" max="997" customWidth="1" width="9.140625"/>
    <col min="998" max="998" customWidth="1" width="9.140625"/>
    <col min="999" max="999" customWidth="1" width="9.140625"/>
    <col min="1000" max="1000" customWidth="1" width="9.140625"/>
    <col min="1001" max="1001" customWidth="1" width="9.140625"/>
    <col min="1002" max="1002" customWidth="1" width="9.140625"/>
    <col min="1003" max="1003" customWidth="1" width="9.140625"/>
    <col min="1004" max="1004" customWidth="1" width="9.140625"/>
    <col min="1005" max="1005" customWidth="1" width="9.140625"/>
    <col min="1006" max="1006" customWidth="1" width="9.140625"/>
    <col min="1007" max="1007" customWidth="1" width="9.140625"/>
    <col min="1008" max="1008" customWidth="1" width="9.140625"/>
    <col min="1009" max="1009" customWidth="1" width="9.140625"/>
    <col min="1010" max="1010" customWidth="1" width="9.140625"/>
    <col min="1011" max="1011" customWidth="1" width="9.140625"/>
    <col min="1012" max="1012" customWidth="1" width="9.140625"/>
    <col min="1013" max="1013" customWidth="1" width="9.140625"/>
    <col min="1014" max="1014" customWidth="1" width="9.140625"/>
    <col min="1015" max="1015" customWidth="1" width="9.140625"/>
    <col min="1016" max="1016" customWidth="1" width="9.140625"/>
    <col min="1017" max="1017" customWidth="1" width="9.140625"/>
    <col min="1018" max="1018" customWidth="1" width="9.140625"/>
    <col min="1019" max="1019" customWidth="1" width="9.140625"/>
    <col min="1020" max="1020" customWidth="1" width="9.140625"/>
    <col min="1021" max="1021" customWidth="1" width="9.140625"/>
    <col min="1022" max="1022" customWidth="1" width="9.140625"/>
    <col min="1023" max="1023" customWidth="1" width="9.140625"/>
    <col min="1024" max="1024" customWidth="1" width="9.140625"/>
    <col min="1025" max="1025" customWidth="1" width="9.140625"/>
    <col min="1026" max="1026" customWidth="1" width="9.140625"/>
    <col min="1027" max="1027" customWidth="1" width="9.140625"/>
    <col min="1028" max="1028" customWidth="1" width="9.140625"/>
    <col min="1029" max="1029" customWidth="1" width="9.140625"/>
    <col min="1030" max="1030" customWidth="1" width="9.140625"/>
    <col min="1031" max="1031" customWidth="1" width="9.140625"/>
    <col min="1032" max="1032" customWidth="1" width="9.140625"/>
    <col min="1033" max="1033" customWidth="1" width="9.140625"/>
    <col min="1034" max="1034" customWidth="1" width="9.140625"/>
    <col min="1035" max="1035" customWidth="1" width="9.140625"/>
    <col min="1036" max="1036" customWidth="1" width="9.140625"/>
    <col min="1037" max="1037" customWidth="1" width="9.140625"/>
    <col min="1038" max="1038" customWidth="1" width="9.140625"/>
    <col min="1039" max="1039" customWidth="1" width="9.140625"/>
    <col min="1040" max="1040" customWidth="1" width="9.140625"/>
    <col min="1041" max="1041" customWidth="1" width="9.140625"/>
    <col min="1042" max="1042" customWidth="1" width="9.140625"/>
    <col min="1043" max="1043" customWidth="1" width="9.140625"/>
    <col min="1044" max="1044" customWidth="1" width="9.140625"/>
    <col min="1045" max="1045" customWidth="1" width="9.140625"/>
    <col min="1046" max="1046" customWidth="1" width="9.140625"/>
    <col min="1047" max="1047" customWidth="1" width="9.140625"/>
    <col min="1048" max="1048" customWidth="1" width="9.140625"/>
    <col min="1049" max="1049" customWidth="1" width="9.140625"/>
    <col min="1050" max="1050" customWidth="1" width="9.140625"/>
    <col min="1051" max="1051" customWidth="1" width="9.140625"/>
    <col min="1052" max="1052" customWidth="1" width="9.140625"/>
    <col min="1053" max="1053" customWidth="1" width="9.140625"/>
    <col min="1054" max="1054" customWidth="1" width="9.140625"/>
    <col min="1055" max="1055" customWidth="1" width="9.140625"/>
    <col min="1056" max="1056" customWidth="1" width="9.140625"/>
    <col min="1057" max="1057" customWidth="1" width="9.140625"/>
    <col min="1058" max="1058" customWidth="1" width="9.140625"/>
    <col min="1059" max="1059" customWidth="1" width="9.140625"/>
    <col min="1060" max="1060" customWidth="1" width="9.140625"/>
    <col min="1061" max="1061" customWidth="1" width="9.140625"/>
    <col min="1062" max="1062" customWidth="1" width="9.140625"/>
    <col min="1063" max="1063" customWidth="1" width="9.140625"/>
    <col min="1064" max="1064" customWidth="1" width="9.140625"/>
    <col min="1065" max="1065" customWidth="1" width="9.140625"/>
    <col min="1066" max="1066" customWidth="1" width="9.140625"/>
    <col min="1067" max="1067" customWidth="1" width="9.140625"/>
    <col min="1068" max="1068" customWidth="1" width="9.140625"/>
    <col min="1069" max="1069" customWidth="1" width="9.140625"/>
    <col min="1070" max="1070" customWidth="1" width="9.140625"/>
    <col min="1071" max="1071" customWidth="1" width="9.140625"/>
    <col min="1072" max="1072" customWidth="1" width="9.140625"/>
    <col min="1073" max="1073" customWidth="1" width="9.140625"/>
    <col min="1074" max="1074" customWidth="1" width="9.140625"/>
    <col min="1075" max="1075" customWidth="1" width="9.140625"/>
    <col min="1076" max="1076" customWidth="1" width="9.140625"/>
    <col min="1077" max="1077" customWidth="1" width="9.140625"/>
    <col min="1078" max="1078" customWidth="1" width="9.140625"/>
    <col min="1079" max="1079" customWidth="1" width="9.140625"/>
    <col min="1080" max="1080" customWidth="1" width="9.140625"/>
    <col min="1081" max="1081" customWidth="1" width="9.140625"/>
    <col min="1082" max="1082" customWidth="1" width="9.140625"/>
    <col min="1083" max="1083" customWidth="1" width="9.140625"/>
    <col min="1084" max="1084" customWidth="1" width="9.140625"/>
    <col min="1085" max="1085" customWidth="1" width="9.140625"/>
    <col min="1086" max="1086" customWidth="1" width="9.140625"/>
    <col min="1087" max="1087" customWidth="1" width="9.140625"/>
    <col min="1088" max="1088" customWidth="1" width="9.140625"/>
    <col min="1089" max="1089" customWidth="1" width="9.140625"/>
    <col min="1090" max="1090" customWidth="1" width="9.140625"/>
    <col min="1091" max="1091" customWidth="1" width="9.140625"/>
    <col min="1092" max="1092" customWidth="1" width="9.140625"/>
    <col min="1093" max="1093" customWidth="1" width="9.140625"/>
    <col min="1094" max="1094" customWidth="1" width="9.140625"/>
    <col min="1095" max="1095" customWidth="1" width="9.140625"/>
    <col min="1096" max="1096" customWidth="1" width="9.140625"/>
    <col min="1097" max="1097" customWidth="1" width="9.140625"/>
    <col min="1098" max="1098" customWidth="1" width="9.140625"/>
    <col min="1099" max="1099" customWidth="1" width="9.140625"/>
    <col min="1100" max="1100" customWidth="1" width="9.140625"/>
    <col min="1101" max="1101" customWidth="1" width="9.140625"/>
    <col min="1102" max="1102" customWidth="1" width="9.140625"/>
    <col min="1103" max="1103" customWidth="1" width="9.140625"/>
    <col min="1104" max="1104" customWidth="1" width="9.140625"/>
    <col min="1105" max="1105" customWidth="1" width="9.140625"/>
    <col min="1106" max="1106" customWidth="1" width="9.140625"/>
    <col min="1107" max="1107" customWidth="1" width="9.140625"/>
    <col min="1108" max="1108" customWidth="1" width="9.140625"/>
    <col min="1109" max="1109" customWidth="1" width="9.140625"/>
    <col min="1110" max="1110" customWidth="1" width="9.140625"/>
    <col min="1111" max="1111" customWidth="1" width="9.140625"/>
    <col min="1112" max="1112" customWidth="1" width="9.140625"/>
    <col min="1113" max="1113" customWidth="1" width="9.140625"/>
    <col min="1114" max="1114" customWidth="1" width="9.140625"/>
    <col min="1115" max="1115" customWidth="1" width="9.140625"/>
    <col min="1116" max="1116" customWidth="1" width="9.140625"/>
    <col min="1117" max="1117" customWidth="1" width="9.140625"/>
    <col min="1118" max="1118" customWidth="1" width="9.140625"/>
    <col min="1119" max="1119" customWidth="1" width="9.140625"/>
    <col min="1120" max="1120" customWidth="1" width="9.140625"/>
    <col min="1121" max="1121" customWidth="1" width="9.140625"/>
    <col min="1122" max="1122" customWidth="1" width="9.140625"/>
    <col min="1123" max="1123" customWidth="1" width="9.140625"/>
    <col min="1124" max="1124" customWidth="1" width="9.140625"/>
    <col min="1125" max="1125" customWidth="1" width="9.140625"/>
    <col min="1126" max="1126" customWidth="1" width="9.140625"/>
    <col min="1127" max="1127" customWidth="1" width="9.140625"/>
    <col min="1128" max="1128" customWidth="1" width="9.140625"/>
    <col min="1129" max="1129" customWidth="1" width="9.140625"/>
    <col min="1130" max="1130" customWidth="1" width="9.140625"/>
    <col min="1131" max="1131" customWidth="1" width="9.140625"/>
    <col min="1132" max="1132" customWidth="1" width="9.140625"/>
    <col min="1133" max="1133" customWidth="1" width="9.140625"/>
    <col min="1134" max="1134" customWidth="1" width="9.140625"/>
    <col min="1135" max="1135" customWidth="1" width="9.140625"/>
    <col min="1136" max="1136" customWidth="1" width="9.140625"/>
    <col min="1137" max="1137" customWidth="1" width="9.140625"/>
    <col min="1138" max="1138" customWidth="1" width="9.140625"/>
    <col min="1139" max="1139" customWidth="1" width="9.140625"/>
    <col min="1140" max="1140" customWidth="1" width="9.140625"/>
    <col min="1141" max="1141" customWidth="1" width="9.140625"/>
    <col min="1142" max="1142" customWidth="1" width="9.140625"/>
    <col min="1143" max="1143" customWidth="1" width="9.140625"/>
    <col min="1144" max="1144" customWidth="1" width="9.140625"/>
    <col min="1145" max="1145" customWidth="1" width="9.140625"/>
    <col min="1146" max="1146" customWidth="1" width="9.140625"/>
    <col min="1147" max="1147" customWidth="1" width="9.140625"/>
    <col min="1148" max="1148" customWidth="1" width="9.140625"/>
    <col min="1149" max="1149" customWidth="1" width="9.140625"/>
    <col min="1150" max="1150" customWidth="1" width="9.140625"/>
    <col min="1151" max="1151" customWidth="1" width="9.140625"/>
    <col min="1152" max="1152" customWidth="1" width="9.140625"/>
    <col min="1153" max="1153" customWidth="1" width="9.140625"/>
    <col min="1154" max="1154" customWidth="1" width="9.140625"/>
    <col min="1155" max="1155" customWidth="1" width="9.140625"/>
    <col min="1156" max="1156" customWidth="1" width="9.140625"/>
    <col min="1157" max="1157" customWidth="1" width="9.140625"/>
    <col min="1158" max="1158" customWidth="1" width="9.140625"/>
    <col min="1159" max="1159" customWidth="1" width="9.140625"/>
    <col min="1160" max="1160" customWidth="1" width="9.140625"/>
    <col min="1161" max="1161" customWidth="1" width="9.140625"/>
    <col min="1162" max="1162" customWidth="1" width="9.140625"/>
    <col min="1163" max="1163" customWidth="1" width="9.140625"/>
    <col min="1164" max="1164" customWidth="1" width="9.140625"/>
    <col min="1165" max="1165" customWidth="1" width="9.140625"/>
    <col min="1166" max="1166" customWidth="1" width="9.140625"/>
    <col min="1167" max="1167" customWidth="1" width="9.140625"/>
    <col min="1168" max="1168" customWidth="1" width="9.140625"/>
    <col min="1169" max="1169" customWidth="1" width="9.140625"/>
    <col min="1170" max="1170" customWidth="1" width="9.140625"/>
    <col min="1171" max="1171" customWidth="1" width="9.140625"/>
    <col min="1172" max="1172" customWidth="1" width="9.140625"/>
    <col min="1173" max="1173" customWidth="1" width="9.140625"/>
    <col min="1174" max="1174" customWidth="1" width="9.140625"/>
    <col min="1175" max="1175" customWidth="1" width="9.140625"/>
    <col min="1176" max="1176" customWidth="1" width="9.140625"/>
    <col min="1177" max="1177" customWidth="1" width="9.140625"/>
    <col min="1178" max="1178" customWidth="1" width="9.140625"/>
    <col min="1179" max="1179" customWidth="1" width="9.140625"/>
    <col min="1180" max="1180" customWidth="1" width="9.140625"/>
    <col min="1181" max="1181" customWidth="1" width="9.140625"/>
    <col min="1182" max="1182" customWidth="1" width="9.140625"/>
    <col min="1183" max="1183" customWidth="1" width="9.140625"/>
    <col min="1184" max="1184" customWidth="1" width="9.140625"/>
    <col min="1185" max="1185" customWidth="1" width="9.140625"/>
    <col min="1186" max="1186" customWidth="1" width="9.140625"/>
    <col min="1187" max="1187" customWidth="1" width="9.140625"/>
    <col min="1188" max="1188" customWidth="1" width="9.140625"/>
    <col min="1189" max="1189" customWidth="1" width="9.140625"/>
    <col min="1190" max="1190" customWidth="1" width="9.140625"/>
    <col min="1191" max="1191" customWidth="1" width="9.140625"/>
    <col min="1192" max="1192" customWidth="1" width="9.140625"/>
    <col min="1193" max="1193" customWidth="1" width="9.140625"/>
    <col min="1194" max="1194" customWidth="1" width="9.140625"/>
    <col min="1195" max="1195" customWidth="1" width="9.140625"/>
    <col min="1196" max="1196" customWidth="1" width="9.140625"/>
    <col min="1197" max="1197" customWidth="1" width="9.140625"/>
    <col min="1198" max="1198" customWidth="1" width="9.140625"/>
    <col min="1199" max="1199" customWidth="1" width="9.140625"/>
    <col min="1200" max="1200" customWidth="1" width="9.140625"/>
    <col min="1201" max="1201" customWidth="1" width="9.140625"/>
    <col min="1202" max="1202" customWidth="1" width="9.140625"/>
    <col min="1203" max="1203" customWidth="1" width="9.140625"/>
    <col min="1204" max="1204" customWidth="1" width="9.140625"/>
    <col min="1205" max="1205" customWidth="1" width="9.140625"/>
    <col min="1206" max="1206" customWidth="1" width="9.140625"/>
    <col min="1207" max="1207" customWidth="1" width="9.140625"/>
    <col min="1208" max="1208" customWidth="1" width="9.140625"/>
    <col min="1209" max="1209" customWidth="1" width="9.140625"/>
    <col min="1210" max="1210" customWidth="1" width="9.140625"/>
    <col min="1211" max="1211" customWidth="1" width="9.140625"/>
    <col min="1212" max="1212" customWidth="1" width="9.140625"/>
    <col min="1213" max="1213" customWidth="1" width="9.140625"/>
    <col min="1214" max="1214" customWidth="1" width="9.140625"/>
    <col min="1215" max="1215" customWidth="1" width="9.140625"/>
    <col min="1216" max="1216" customWidth="1" width="9.140625"/>
    <col min="1217" max="1217" customWidth="1" width="9.140625"/>
    <col min="1218" max="1218" customWidth="1" width="9.140625"/>
    <col min="1219" max="1219" customWidth="1" width="9.140625"/>
    <col min="1220" max="1220" customWidth="1" width="9.140625"/>
    <col min="1221" max="1221" customWidth="1" width="9.140625"/>
    <col min="1222" max="1222" customWidth="1" width="9.140625"/>
    <col min="1223" max="1223" customWidth="1" width="9.140625"/>
    <col min="1224" max="1224" customWidth="1" width="9.140625"/>
    <col min="1225" max="1225" customWidth="1" width="9.140625"/>
    <col min="1226" max="1226" customWidth="1" width="9.140625"/>
    <col min="1227" max="1227" customWidth="1" width="9.140625"/>
    <col min="1228" max="1228" customWidth="1" width="9.140625"/>
    <col min="1229" max="1229" customWidth="1" width="9.140625"/>
    <col min="1230" max="1230" customWidth="1" width="9.140625"/>
    <col min="1231" max="1231" customWidth="1" width="9.140625"/>
    <col min="1232" max="1232" customWidth="1" width="9.140625"/>
    <col min="1233" max="1233" customWidth="1" width="9.140625"/>
    <col min="1234" max="1234" customWidth="1" width="9.140625"/>
    <col min="1235" max="1235" customWidth="1" width="9.140625"/>
    <col min="1236" max="1236" customWidth="1" width="9.140625"/>
    <col min="1237" max="1237" customWidth="1" width="9.140625"/>
    <col min="1238" max="1238" customWidth="1" width="9.140625"/>
    <col min="1239" max="1239" customWidth="1" width="9.140625"/>
    <col min="1240" max="1240" customWidth="1" width="9.140625"/>
    <col min="1241" max="1241" customWidth="1" width="9.140625"/>
    <col min="1242" max="1242" customWidth="1" width="9.140625"/>
    <col min="1243" max="1243" customWidth="1" width="9.140625"/>
    <col min="1244" max="1244" customWidth="1" width="9.140625"/>
    <col min="1245" max="1245" customWidth="1" width="9.140625"/>
    <col min="1246" max="1246" customWidth="1" width="9.140625"/>
    <col min="1247" max="1247" customWidth="1" width="9.140625"/>
    <col min="1248" max="1248" customWidth="1" width="9.140625"/>
    <col min="1249" max="1249" customWidth="1" width="9.140625"/>
    <col min="1250" max="1250" customWidth="1" width="9.140625"/>
    <col min="1251" max="1251" customWidth="1" width="9.140625"/>
    <col min="1252" max="1252" customWidth="1" width="9.140625"/>
    <col min="1253" max="1253" customWidth="1" width="9.140625"/>
    <col min="1254" max="1254" customWidth="1" width="9.140625"/>
    <col min="1255" max="1255" customWidth="1" width="9.140625"/>
    <col min="1256" max="1256" customWidth="1" width="9.140625"/>
    <col min="1257" max="1257" customWidth="1" width="9.140625"/>
    <col min="1258" max="1258" customWidth="1" width="9.140625"/>
    <col min="1259" max="1259" customWidth="1" width="9.140625"/>
    <col min="1260" max="1260" customWidth="1" width="9.140625"/>
    <col min="1261" max="1261" customWidth="1" width="9.140625"/>
    <col min="1262" max="1262" customWidth="1" width="9.140625"/>
    <col min="1263" max="1263" customWidth="1" width="9.140625"/>
    <col min="1264" max="1264" customWidth="1" width="9.140625"/>
    <col min="1265" max="1265" customWidth="1" width="9.140625"/>
    <col min="1266" max="1266" customWidth="1" width="9.140625"/>
    <col min="1267" max="1267" customWidth="1" width="9.140625"/>
    <col min="1268" max="1268" customWidth="1" width="9.140625"/>
    <col min="1269" max="1269" customWidth="1" width="9.140625"/>
    <col min="1270" max="1270" customWidth="1" width="9.140625"/>
    <col min="1271" max="1271" customWidth="1" width="9.140625"/>
    <col min="1272" max="1272" customWidth="1" width="9.140625"/>
    <col min="1273" max="1273" customWidth="1" width="9.140625"/>
    <col min="1274" max="1274" customWidth="1" width="9.140625"/>
    <col min="1275" max="1275" customWidth="1" width="9.140625"/>
    <col min="1276" max="1276" customWidth="1" width="9.140625"/>
    <col min="1277" max="1277" customWidth="1" width="9.140625"/>
    <col min="1278" max="1278" customWidth="1" width="9.140625"/>
    <col min="1279" max="1279" customWidth="1" width="9.140625"/>
    <col min="1280" max="1280" customWidth="1" width="9.140625"/>
    <col min="1281" max="1281" customWidth="1" width="9.140625"/>
    <col min="1282" max="1282" customWidth="1" width="9.140625"/>
    <col min="1283" max="1283" customWidth="1" width="9.140625"/>
    <col min="1284" max="1284" customWidth="1" width="9.140625"/>
    <col min="1285" max="1285" customWidth="1" width="9.140625"/>
    <col min="1286" max="1286" customWidth="1" width="9.140625"/>
    <col min="1287" max="1287" customWidth="1" width="9.140625"/>
    <col min="1288" max="1288" customWidth="1" width="9.140625"/>
    <col min="1289" max="1289" customWidth="1" width="9.140625"/>
    <col min="1290" max="1290" customWidth="1" width="9.140625"/>
    <col min="1291" max="1291" customWidth="1" width="9.140625"/>
    <col min="1292" max="1292" customWidth="1" width="9.140625"/>
    <col min="1293" max="1293" customWidth="1" width="9.140625"/>
    <col min="1294" max="1294" customWidth="1" width="9.140625"/>
    <col min="1295" max="1295" customWidth="1" width="9.140625"/>
    <col min="1296" max="1296" customWidth="1" width="9.140625"/>
    <col min="1297" max="1297" customWidth="1" width="9.140625"/>
    <col min="1298" max="1298" customWidth="1" width="9.140625"/>
    <col min="1299" max="1299" customWidth="1" width="9.140625"/>
    <col min="1300" max="1300" customWidth="1" width="9.140625"/>
    <col min="1301" max="1301" customWidth="1" width="9.140625"/>
    <col min="1302" max="1302" customWidth="1" width="9.140625"/>
    <col min="1303" max="1303" customWidth="1" width="9.140625"/>
    <col min="1304" max="1304" customWidth="1" width="9.140625"/>
    <col min="1305" max="1305" customWidth="1" width="9.140625"/>
    <col min="1306" max="1306" customWidth="1" width="9.140625"/>
    <col min="1307" max="1307" customWidth="1" width="9.140625"/>
    <col min="1308" max="1308" customWidth="1" width="9.140625"/>
    <col min="1309" max="1309" customWidth="1" width="9.140625"/>
    <col min="1310" max="1310" customWidth="1" width="9.140625"/>
    <col min="1311" max="1311" customWidth="1" width="9.140625"/>
    <col min="1312" max="1312" customWidth="1" width="9.140625"/>
    <col min="1313" max="1313" customWidth="1" width="9.140625"/>
    <col min="1314" max="1314" customWidth="1" width="9.140625"/>
    <col min="1315" max="1315" customWidth="1" width="9.140625"/>
    <col min="1316" max="1316" customWidth="1" width="9.140625"/>
    <col min="1317" max="1317" customWidth="1" width="9.140625"/>
    <col min="1318" max="1318" customWidth="1" width="9.140625"/>
    <col min="1319" max="1319" customWidth="1" width="9.140625"/>
    <col min="1320" max="1320" customWidth="1" width="9.140625"/>
    <col min="1321" max="1321" customWidth="1" width="9.140625"/>
    <col min="1322" max="1322" customWidth="1" width="9.140625"/>
    <col min="1323" max="1323" customWidth="1" width="9.140625"/>
    <col min="1324" max="1324" customWidth="1" width="9.140625"/>
    <col min="1325" max="1325" customWidth="1" width="9.140625"/>
    <col min="1326" max="1326" customWidth="1" width="9.140625"/>
    <col min="1327" max="1327" customWidth="1" width="9.140625"/>
    <col min="1328" max="1328" customWidth="1" width="9.140625"/>
    <col min="1329" max="1329" customWidth="1" width="9.140625"/>
    <col min="1330" max="1330" customWidth="1" width="9.140625"/>
    <col min="1331" max="1331" customWidth="1" width="9.140625"/>
    <col min="1332" max="1332" customWidth="1" width="9.140625"/>
    <col min="1333" max="1333" customWidth="1" width="9.140625"/>
    <col min="1334" max="1334" customWidth="1" width="9.140625"/>
    <col min="1335" max="1335" customWidth="1" width="9.140625"/>
    <col min="1336" max="1336" customWidth="1" width="9.140625"/>
    <col min="1337" max="1337" customWidth="1" width="9.140625"/>
    <col min="1338" max="1338" customWidth="1" width="9.140625"/>
    <col min="1339" max="1339" customWidth="1" width="9.140625"/>
    <col min="1340" max="1340" customWidth="1" width="9.140625"/>
    <col min="1341" max="1341" customWidth="1" width="9.140625"/>
    <col min="1342" max="1342" customWidth="1" width="9.140625"/>
    <col min="1343" max="1343" customWidth="1" width="9.140625"/>
    <col min="1344" max="1344" customWidth="1" width="9.140625"/>
    <col min="1345" max="1345" customWidth="1" width="9.140625"/>
    <col min="1346" max="1346" customWidth="1" width="9.140625"/>
    <col min="1347" max="1347" customWidth="1" width="9.140625"/>
    <col min="1348" max="1348" customWidth="1" width="9.140625"/>
    <col min="1349" max="1349" customWidth="1" width="9.140625"/>
    <col min="1350" max="1350" customWidth="1" width="9.140625"/>
    <col min="1351" max="1351" customWidth="1" width="9.140625"/>
    <col min="1352" max="1352" customWidth="1" width="9.140625"/>
    <col min="1353" max="1353" customWidth="1" width="9.140625"/>
    <col min="1354" max="1354" customWidth="1" width="9.140625"/>
    <col min="1355" max="1355" customWidth="1" width="9.140625"/>
    <col min="1356" max="1356" customWidth="1" width="9.140625"/>
    <col min="1357" max="1357" customWidth="1" width="9.140625"/>
    <col min="1358" max="1358" customWidth="1" width="9.140625"/>
    <col min="1359" max="1359" customWidth="1" width="9.140625"/>
    <col min="1360" max="1360" customWidth="1" width="9.140625"/>
    <col min="1361" max="1361" customWidth="1" width="9.140625"/>
    <col min="1362" max="1362" customWidth="1" width="9.140625"/>
    <col min="1363" max="1363" customWidth="1" width="9.140625"/>
    <col min="1364" max="1364" customWidth="1" width="9.140625"/>
    <col min="1365" max="1365" customWidth="1" width="9.140625"/>
    <col min="1366" max="1366" customWidth="1" width="9.140625"/>
    <col min="1367" max="1367" customWidth="1" width="9.140625"/>
    <col min="1368" max="1368" customWidth="1" width="9.140625"/>
    <col min="1369" max="1369" customWidth="1" width="9.140625"/>
    <col min="1370" max="1370" customWidth="1" width="9.140625"/>
    <col min="1371" max="1371" customWidth="1" width="9.140625"/>
    <col min="1372" max="1372" customWidth="1" width="9.140625"/>
    <col min="1373" max="1373" customWidth="1" width="9.140625"/>
    <col min="1374" max="1374" customWidth="1" width="9.140625"/>
    <col min="1375" max="1375" customWidth="1" width="9.140625"/>
    <col min="1376" max="1376" customWidth="1" width="9.140625"/>
    <col min="1377" max="1377" customWidth="1" width="9.140625"/>
    <col min="1378" max="1378" customWidth="1" width="9.140625"/>
    <col min="1379" max="1379" customWidth="1" width="9.140625"/>
    <col min="1380" max="1380" customWidth="1" width="9.140625"/>
    <col min="1381" max="1381" customWidth="1" width="9.140625"/>
    <col min="1382" max="1382" customWidth="1" width="9.140625"/>
    <col min="1383" max="1383" customWidth="1" width="9.140625"/>
    <col min="1384" max="1384" customWidth="1" width="9.140625"/>
    <col min="1385" max="1385" customWidth="1" width="9.140625"/>
    <col min="1386" max="1386" customWidth="1" width="9.140625"/>
    <col min="1387" max="1387" customWidth="1" width="9.140625"/>
    <col min="1388" max="1388" customWidth="1" width="9.140625"/>
    <col min="1389" max="1389" customWidth="1" width="9.140625"/>
    <col min="1390" max="1390" customWidth="1" width="9.140625"/>
    <col min="1391" max="1391" customWidth="1" width="9.140625"/>
    <col min="1392" max="1392" customWidth="1" width="9.140625"/>
    <col min="1393" max="1393" customWidth="1" width="9.140625"/>
    <col min="1394" max="1394" customWidth="1" width="9.140625"/>
    <col min="1395" max="1395" customWidth="1" width="9.140625"/>
    <col min="1396" max="1396" customWidth="1" width="9.140625"/>
    <col min="1397" max="1397" customWidth="1" width="9.140625"/>
    <col min="1398" max="1398" customWidth="1" width="9.140625"/>
    <col min="1399" max="1399" customWidth="1" width="9.140625"/>
    <col min="1400" max="1400" customWidth="1" width="9.140625"/>
    <col min="1401" max="1401" customWidth="1" width="9.140625"/>
    <col min="1402" max="1402" customWidth="1" width="9.140625"/>
    <col min="1403" max="1403" customWidth="1" width="9.140625"/>
    <col min="1404" max="1404" customWidth="1" width="9.140625"/>
    <col min="1405" max="1405" customWidth="1" width="9.140625"/>
    <col min="1406" max="1406" customWidth="1" width="9.140625"/>
    <col min="1407" max="1407" customWidth="1" width="9.140625"/>
    <col min="1408" max="1408" customWidth="1" width="9.140625"/>
    <col min="1409" max="1409" customWidth="1" width="9.140625"/>
    <col min="1410" max="1410" customWidth="1" width="9.140625"/>
    <col min="1411" max="1411" customWidth="1" width="9.140625"/>
    <col min="1412" max="1412" customWidth="1" width="9.140625"/>
    <col min="1413" max="1413" customWidth="1" width="9.140625"/>
    <col min="1414" max="1414" customWidth="1" width="9.140625"/>
    <col min="1415" max="1415" customWidth="1" width="9.140625"/>
    <col min="1416" max="1416" customWidth="1" width="9.140625"/>
    <col min="1417" max="1417" customWidth="1" width="9.140625"/>
    <col min="1418" max="1418" customWidth="1" width="9.140625"/>
    <col min="1419" max="1419" customWidth="1" width="9.140625"/>
    <col min="1420" max="1420" customWidth="1" width="9.140625"/>
    <col min="1421" max="1421" customWidth="1" width="9.140625"/>
    <col min="1422" max="1422" customWidth="1" width="9.140625"/>
    <col min="1423" max="1423" customWidth="1" width="9.140625"/>
    <col min="1424" max="1424" customWidth="1" width="9.140625"/>
    <col min="1425" max="1425" customWidth="1" width="9.140625"/>
    <col min="1426" max="1426" customWidth="1" width="9.140625"/>
    <col min="1427" max="1427" customWidth="1" width="9.140625"/>
    <col min="1428" max="1428" customWidth="1" width="9.140625"/>
    <col min="1429" max="1429" customWidth="1" width="9.140625"/>
    <col min="1430" max="1430" customWidth="1" width="9.140625"/>
    <col min="1431" max="1431" customWidth="1" width="9.140625"/>
    <col min="1432" max="1432" customWidth="1" width="9.140625"/>
    <col min="1433" max="1433" customWidth="1" width="9.140625"/>
    <col min="1434" max="1434" customWidth="1" width="9.140625"/>
    <col min="1435" max="1435" customWidth="1" width="9.140625"/>
    <col min="1436" max="1436" customWidth="1" width="9.140625"/>
    <col min="1437" max="1437" customWidth="1" width="9.140625"/>
    <col min="1438" max="1438" customWidth="1" width="9.140625"/>
    <col min="1439" max="1439" customWidth="1" width="9.140625"/>
    <col min="1440" max="1440" customWidth="1" width="9.140625"/>
    <col min="1441" max="1441" customWidth="1" width="9.140625"/>
    <col min="1442" max="1442" customWidth="1" width="9.140625"/>
    <col min="1443" max="1443" customWidth="1" width="9.140625"/>
    <col min="1444" max="1444" customWidth="1" width="9.140625"/>
    <col min="1445" max="1445" customWidth="1" width="9.140625"/>
    <col min="1446" max="1446" customWidth="1" width="9.140625"/>
    <col min="1447" max="1447" customWidth="1" width="9.140625"/>
    <col min="1448" max="1448" customWidth="1" width="9.140625"/>
    <col min="1449" max="1449" customWidth="1" width="9.140625"/>
    <col min="1450" max="1450" customWidth="1" width="9.140625"/>
    <col min="1451" max="1451" customWidth="1" width="9.140625"/>
    <col min="1452" max="1452" customWidth="1" width="9.140625"/>
    <col min="1453" max="1453" customWidth="1" width="9.140625"/>
    <col min="1454" max="1454" customWidth="1" width="9.140625"/>
    <col min="1455" max="1455" customWidth="1" width="9.140625"/>
    <col min="1456" max="1456" customWidth="1" width="9.140625"/>
    <col min="1457" max="1457" customWidth="1" width="9.140625"/>
    <col min="1458" max="1458" customWidth="1" width="9.140625"/>
    <col min="1459" max="1459" customWidth="1" width="9.140625"/>
    <col min="1460" max="1460" customWidth="1" width="9.140625"/>
    <col min="1461" max="1461" customWidth="1" width="9.140625"/>
    <col min="1462" max="1462" customWidth="1" width="9.140625"/>
    <col min="1463" max="1463" customWidth="1" width="9.140625"/>
    <col min="1464" max="1464" customWidth="1" width="9.140625"/>
    <col min="1465" max="1465" customWidth="1" width="9.140625"/>
    <col min="1466" max="1466" customWidth="1" width="9.140625"/>
    <col min="1467" max="1467" customWidth="1" width="9.140625"/>
    <col min="1468" max="1468" customWidth="1" width="9.140625"/>
    <col min="1469" max="1469" customWidth="1" width="9.140625"/>
    <col min="1470" max="1470" customWidth="1" width="9.140625"/>
    <col min="1471" max="1471" customWidth="1" width="9.140625"/>
    <col min="1472" max="1472" customWidth="1" width="9.140625"/>
    <col min="1473" max="1473" customWidth="1" width="9.140625"/>
    <col min="1474" max="1474" customWidth="1" width="9.140625"/>
    <col min="1475" max="1475" customWidth="1" width="9.140625"/>
    <col min="1476" max="1476" customWidth="1" width="9.140625"/>
    <col min="1477" max="1477" customWidth="1" width="9.140625"/>
    <col min="1478" max="1478" customWidth="1" width="9.140625"/>
    <col min="1479" max="1479" customWidth="1" width="9.140625"/>
    <col min="1480" max="1480" customWidth="1" width="9.140625"/>
    <col min="1481" max="1481" customWidth="1" width="9.140625"/>
    <col min="1482" max="1482" customWidth="1" width="9.140625"/>
    <col min="1483" max="1483" customWidth="1" width="9.140625"/>
    <col min="1484" max="1484" customWidth="1" width="9.140625"/>
    <col min="1485" max="1485" customWidth="1" width="9.140625"/>
    <col min="1486" max="1486" customWidth="1" width="9.140625"/>
    <col min="1487" max="1487" customWidth="1" width="9.140625"/>
    <col min="1488" max="1488" customWidth="1" width="9.140625"/>
    <col min="1489" max="1489" customWidth="1" width="9.140625"/>
    <col min="1490" max="1490" customWidth="1" width="9.140625"/>
    <col min="1491" max="1491" customWidth="1" width="9.140625"/>
    <col min="1492" max="1492" customWidth="1" width="9.140625"/>
    <col min="1493" max="1493" customWidth="1" width="9.140625"/>
    <col min="1494" max="1494" customWidth="1" width="9.140625"/>
    <col min="1495" max="1495" customWidth="1" width="9.140625"/>
    <col min="1496" max="1496" customWidth="1" width="9.140625"/>
    <col min="1497" max="1497" customWidth="1" width="9.140625"/>
    <col min="1498" max="1498" customWidth="1" width="9.140625"/>
    <col min="1499" max="1499" customWidth="1" width="9.140625"/>
    <col min="1500" max="1500" customWidth="1" width="9.140625"/>
    <col min="1501" max="1501" customWidth="1" width="9.140625"/>
    <col min="1502" max="1502" customWidth="1" width="9.140625"/>
    <col min="1503" max="1503" customWidth="1" width="9.140625"/>
    <col min="1504" max="1504" customWidth="1" width="9.140625"/>
    <col min="1505" max="1505" customWidth="1" width="9.140625"/>
    <col min="1506" max="1506" customWidth="1" width="9.140625"/>
    <col min="1507" max="1507" customWidth="1" width="9.140625"/>
    <col min="1508" max="1508" customWidth="1" width="9.140625"/>
    <col min="1509" max="1509" customWidth="1" width="9.140625"/>
    <col min="1510" max="1510" customWidth="1" width="9.140625"/>
    <col min="1511" max="1511" customWidth="1" width="9.140625"/>
    <col min="1512" max="1512" customWidth="1" width="9.140625"/>
    <col min="1513" max="1513" customWidth="1" width="9.140625"/>
    <col min="1514" max="1514" customWidth="1" width="9.140625"/>
    <col min="1515" max="1515" customWidth="1" width="9.140625"/>
    <col min="1516" max="1516" customWidth="1" width="9.140625"/>
    <col min="1517" max="1517" customWidth="1" width="9.140625"/>
    <col min="1518" max="1518" customWidth="1" width="9.140625"/>
    <col min="1519" max="1519" customWidth="1" width="9.140625"/>
    <col min="1520" max="1520" customWidth="1" width="9.140625"/>
    <col min="1521" max="1521" customWidth="1" width="9.140625"/>
    <col min="1522" max="1522" customWidth="1" width="9.140625"/>
    <col min="1523" max="1523" customWidth="1" width="9.140625"/>
    <col min="1524" max="1524" customWidth="1" width="9.140625"/>
    <col min="1525" max="1525" customWidth="1" width="9.140625"/>
    <col min="1526" max="1526" customWidth="1" width="9.140625"/>
    <col min="1527" max="1527" customWidth="1" width="9.140625"/>
    <col min="1528" max="1528" customWidth="1" width="9.140625"/>
    <col min="1529" max="1529" customWidth="1" width="9.140625"/>
    <col min="1530" max="1530" customWidth="1" width="9.140625"/>
    <col min="1531" max="1531" customWidth="1" width="9.140625"/>
    <col min="1532" max="1532" customWidth="1" width="9.140625"/>
    <col min="1533" max="1533" customWidth="1" width="9.140625"/>
    <col min="1534" max="1534" customWidth="1" width="9.140625"/>
    <col min="1535" max="1535" customWidth="1" width="9.140625"/>
    <col min="1536" max="1536" customWidth="1" width="9.140625"/>
    <col min="1537" max="1537" customWidth="1" width="9.140625"/>
    <col min="1538" max="1538" customWidth="1" width="9.140625"/>
    <col min="1539" max="1539" customWidth="1" width="9.140625"/>
    <col min="1540" max="1540" customWidth="1" width="9.140625"/>
    <col min="1541" max="1541" customWidth="1" width="9.140625"/>
    <col min="1542" max="1542" customWidth="1" width="9.140625"/>
    <col min="1543" max="1543" customWidth="1" width="9.140625"/>
    <col min="1544" max="1544" customWidth="1" width="9.140625"/>
    <col min="1545" max="1545" customWidth="1" width="9.140625"/>
    <col min="1546" max="1546" customWidth="1" width="9.140625"/>
    <col min="1547" max="1547" customWidth="1" width="9.140625"/>
    <col min="1548" max="1548" customWidth="1" width="9.140625"/>
    <col min="1549" max="1549" customWidth="1" width="9.140625"/>
    <col min="1550" max="1550" customWidth="1" width="9.140625"/>
    <col min="1551" max="1551" customWidth="1" width="9.140625"/>
    <col min="1552" max="1552" customWidth="1" width="9.140625"/>
    <col min="1553" max="1553" customWidth="1" width="9.140625"/>
    <col min="1554" max="1554" customWidth="1" width="9.140625"/>
    <col min="1555" max="1555" customWidth="1" width="9.140625"/>
    <col min="1556" max="1556" customWidth="1" width="9.140625"/>
    <col min="1557" max="1557" customWidth="1" width="9.140625"/>
    <col min="1558" max="1558" customWidth="1" width="9.140625"/>
    <col min="1559" max="1559" customWidth="1" width="9.140625"/>
    <col min="1560" max="1560" customWidth="1" width="9.140625"/>
    <col min="1561" max="1561" customWidth="1" width="9.140625"/>
    <col min="1562" max="1562" customWidth="1" width="9.140625"/>
    <col min="1563" max="1563" customWidth="1" width="9.140625"/>
    <col min="1564" max="1564" customWidth="1" width="9.140625"/>
    <col min="1565" max="1565" customWidth="1" width="9.140625"/>
    <col min="1566" max="1566" customWidth="1" width="9.140625"/>
    <col min="1567" max="1567" customWidth="1" width="9.140625"/>
    <col min="1568" max="1568" customWidth="1" width="9.140625"/>
    <col min="1569" max="1569" customWidth="1" width="9.140625"/>
    <col min="1570" max="1570" customWidth="1" width="9.140625"/>
    <col min="1571" max="1571" customWidth="1" width="9.140625"/>
    <col min="1572" max="1572" customWidth="1" width="9.140625"/>
    <col min="1573" max="1573" customWidth="1" width="9.140625"/>
    <col min="1574" max="1574" customWidth="1" width="9.140625"/>
    <col min="1575" max="1575" customWidth="1" width="9.140625"/>
    <col min="1576" max="1576" customWidth="1" width="9.140625"/>
    <col min="1577" max="1577" customWidth="1" width="9.140625"/>
    <col min="1578" max="1578" customWidth="1" width="9.140625"/>
    <col min="1579" max="1579" customWidth="1" width="9.140625"/>
    <col min="1580" max="1580" customWidth="1" width="9.140625"/>
    <col min="1581" max="1581" customWidth="1" width="9.140625"/>
    <col min="1582" max="1582" customWidth="1" width="9.140625"/>
    <col min="1583" max="1583" customWidth="1" width="9.140625"/>
    <col min="1584" max="1584" customWidth="1" width="9.140625"/>
    <col min="1585" max="1585" customWidth="1" width="9.140625"/>
    <col min="1586" max="1586" customWidth="1" width="9.140625"/>
    <col min="1587" max="1587" customWidth="1" width="9.140625"/>
    <col min="1588" max="1588" customWidth="1" width="9.140625"/>
    <col min="1589" max="1589" customWidth="1" width="9.140625"/>
    <col min="1590" max="1590" customWidth="1" width="9.140625"/>
    <col min="1591" max="1591" customWidth="1" width="9.140625"/>
    <col min="1592" max="1592" customWidth="1" width="9.140625"/>
    <col min="1593" max="1593" customWidth="1" width="9.140625"/>
    <col min="1594" max="1594" customWidth="1" width="9.140625"/>
    <col min="1595" max="1595" customWidth="1" width="9.140625"/>
    <col min="1596" max="1596" customWidth="1" width="9.140625"/>
    <col min="1597" max="1597" customWidth="1" width="9.140625"/>
    <col min="1598" max="1598" customWidth="1" width="9.140625"/>
    <col min="1599" max="1599" customWidth="1" width="9.140625"/>
    <col min="1600" max="1600" customWidth="1" width="9.140625"/>
    <col min="1601" max="1601" customWidth="1" width="9.140625"/>
    <col min="1602" max="1602" customWidth="1" width="9.140625"/>
    <col min="1603" max="1603" customWidth="1" width="9.140625"/>
    <col min="1604" max="1604" customWidth="1" width="9.140625"/>
    <col min="1605" max="1605" customWidth="1" width="9.140625"/>
    <col min="1606" max="1606" customWidth="1" width="9.140625"/>
    <col min="1607" max="1607" customWidth="1" width="9.140625"/>
    <col min="1608" max="1608" customWidth="1" width="9.140625"/>
    <col min="1609" max="1609" customWidth="1" width="9.140625"/>
    <col min="1610" max="1610" customWidth="1" width="9.140625"/>
    <col min="1611" max="1611" customWidth="1" width="9.140625"/>
    <col min="1612" max="1612" customWidth="1" width="9.140625"/>
    <col min="1613" max="1613" customWidth="1" width="9.140625"/>
    <col min="1614" max="1614" customWidth="1" width="9.140625"/>
    <col min="1615" max="1615" customWidth="1" width="9.140625"/>
    <col min="1616" max="1616" customWidth="1" width="9.140625"/>
    <col min="1617" max="1617" customWidth="1" width="9.140625"/>
    <col min="1618" max="1618" customWidth="1" width="9.140625"/>
    <col min="1619" max="1619" customWidth="1" width="9.140625"/>
    <col min="1620" max="1620" customWidth="1" width="9.140625"/>
    <col min="1621" max="1621" customWidth="1" width="9.140625"/>
    <col min="1622" max="1622" customWidth="1" width="9.140625"/>
    <col min="1623" max="1623" customWidth="1" width="9.140625"/>
    <col min="1624" max="1624" customWidth="1" width="9.140625"/>
    <col min="1625" max="1625" customWidth="1" width="9.140625"/>
    <col min="1626" max="1626" customWidth="1" width="9.140625"/>
    <col min="1627" max="1627" customWidth="1" width="9.140625"/>
    <col min="1628" max="1628" customWidth="1" width="9.140625"/>
    <col min="1629" max="1629" customWidth="1" width="9.140625"/>
    <col min="1630" max="1630" customWidth="1" width="9.140625"/>
    <col min="1631" max="1631" customWidth="1" width="9.140625"/>
    <col min="1632" max="1632" customWidth="1" width="9.140625"/>
    <col min="1633" max="1633" customWidth="1" width="9.140625"/>
    <col min="1634" max="1634" customWidth="1" width="9.140625"/>
    <col min="1635" max="1635" customWidth="1" width="9.140625"/>
    <col min="1636" max="1636" customWidth="1" width="9.140625"/>
    <col min="1637" max="1637" customWidth="1" width="9.140625"/>
    <col min="1638" max="1638" customWidth="1" width="9.140625"/>
    <col min="1639" max="1639" customWidth="1" width="9.140625"/>
    <col min="1640" max="1640" customWidth="1" width="9.140625"/>
    <col min="1641" max="1641" customWidth="1" width="9.140625"/>
    <col min="1642" max="1642" customWidth="1" width="9.140625"/>
    <col min="1643" max="1643" customWidth="1" width="9.140625"/>
    <col min="1644" max="1644" customWidth="1" width="9.140625"/>
    <col min="1645" max="1645" customWidth="1" width="9.140625"/>
    <col min="1646" max="1646" customWidth="1" width="9.140625"/>
    <col min="1647" max="1647" customWidth="1" width="9.140625"/>
    <col min="1648" max="1648" customWidth="1" width="9.140625"/>
    <col min="1649" max="1649" customWidth="1" width="9.140625"/>
    <col min="1650" max="1650" customWidth="1" width="9.140625"/>
    <col min="1651" max="1651" customWidth="1" width="9.140625"/>
    <col min="1652" max="1652" customWidth="1" width="9.140625"/>
    <col min="1653" max="1653" customWidth="1" width="9.140625"/>
    <col min="1654" max="1654" customWidth="1" width="9.140625"/>
    <col min="1655" max="1655" customWidth="1" width="9.140625"/>
    <col min="1656" max="1656" customWidth="1" width="9.140625"/>
    <col min="1657" max="1657" customWidth="1" width="9.140625"/>
    <col min="1658" max="1658" customWidth="1" width="9.140625"/>
    <col min="1659" max="1659" customWidth="1" width="9.140625"/>
    <col min="1660" max="1660" customWidth="1" width="9.140625"/>
    <col min="1661" max="1661" customWidth="1" width="9.140625"/>
    <col min="1662" max="1662" customWidth="1" width="9.140625"/>
    <col min="1663" max="1663" customWidth="1" width="9.140625"/>
    <col min="1664" max="1664" customWidth="1" width="9.140625"/>
    <col min="1665" max="1665" customWidth="1" width="9.140625"/>
    <col min="1666" max="1666" customWidth="1" width="9.140625"/>
    <col min="1667" max="1667" customWidth="1" width="9.140625"/>
    <col min="1668" max="1668" customWidth="1" width="9.140625"/>
    <col min="1669" max="1669" customWidth="1" width="9.140625"/>
    <col min="1670" max="1670" customWidth="1" width="9.140625"/>
    <col min="1671" max="1671" customWidth="1" width="9.140625"/>
    <col min="1672" max="1672" customWidth="1" width="9.140625"/>
    <col min="1673" max="1673" customWidth="1" width="9.140625"/>
    <col min="1674" max="1674" customWidth="1" width="9.140625"/>
    <col min="1675" max="1675" customWidth="1" width="9.140625"/>
    <col min="1676" max="1676" customWidth="1" width="9.140625"/>
    <col min="1677" max="1677" customWidth="1" width="9.140625"/>
    <col min="1678" max="1678" customWidth="1" width="9.140625"/>
    <col min="1679" max="1679" customWidth="1" width="9.140625"/>
    <col min="1680" max="1680" customWidth="1" width="9.140625"/>
    <col min="1681" max="1681" customWidth="1" width="9.140625"/>
    <col min="1682" max="1682" customWidth="1" width="9.140625"/>
    <col min="1683" max="1683" customWidth="1" width="9.140625"/>
    <col min="1684" max="1684" customWidth="1" width="9.140625"/>
    <col min="1685" max="1685" customWidth="1" width="9.140625"/>
    <col min="1686" max="1686" customWidth="1" width="9.140625"/>
    <col min="1687" max="1687" customWidth="1" width="9.140625"/>
    <col min="1688" max="1688" customWidth="1" width="9.140625"/>
    <col min="1689" max="1689" customWidth="1" width="9.140625"/>
    <col min="1690" max="1690" customWidth="1" width="9.140625"/>
    <col min="1691" max="1691" customWidth="1" width="9.140625"/>
    <col min="1692" max="1692" customWidth="1" width="9.140625"/>
    <col min="1693" max="1693" customWidth="1" width="9.140625"/>
    <col min="1694" max="1694" customWidth="1" width="9.140625"/>
    <col min="1695" max="1695" customWidth="1" width="9.140625"/>
    <col min="1696" max="1696" customWidth="1" width="9.140625"/>
    <col min="1697" max="1697" customWidth="1" width="9.140625"/>
    <col min="1698" max="1698" customWidth="1" width="9.140625"/>
    <col min="1699" max="1699" customWidth="1" width="9.140625"/>
    <col min="1700" max="1700" customWidth="1" width="9.140625"/>
    <col min="1701" max="1701" customWidth="1" width="9.140625"/>
    <col min="1702" max="1702" customWidth="1" width="9.140625"/>
    <col min="1703" max="1703" customWidth="1" width="9.140625"/>
    <col min="1704" max="1704" customWidth="1" width="9.140625"/>
    <col min="1705" max="1705" customWidth="1" width="9.140625"/>
    <col min="1706" max="1706" customWidth="1" width="9.140625"/>
    <col min="1707" max="1707" customWidth="1" width="9.140625"/>
    <col min="1708" max="1708" customWidth="1" width="9.140625"/>
    <col min="1709" max="1709" customWidth="1" width="9.140625"/>
    <col min="1710" max="1710" customWidth="1" width="9.140625"/>
    <col min="1711" max="1711" customWidth="1" width="9.140625"/>
    <col min="1712" max="1712" customWidth="1" width="9.140625"/>
    <col min="1713" max="1713" customWidth="1" width="9.140625"/>
    <col min="1714" max="1714" customWidth="1" width="9.140625"/>
    <col min="1715" max="1715" customWidth="1" width="9.140625"/>
    <col min="1716" max="1716" customWidth="1" width="9.140625"/>
    <col min="1717" max="1717" customWidth="1" width="9.140625"/>
    <col min="1718" max="1718" customWidth="1" width="9.140625"/>
    <col min="1719" max="1719" customWidth="1" width="9.140625"/>
    <col min="1720" max="1720" customWidth="1" width="9.140625"/>
    <col min="1721" max="1721" customWidth="1" width="9.140625"/>
    <col min="1722" max="1722" customWidth="1" width="9.140625"/>
    <col min="1723" max="1723" customWidth="1" width="9.140625"/>
    <col min="1724" max="1724" customWidth="1" width="9.140625"/>
    <col min="1725" max="1725" customWidth="1" width="9.140625"/>
    <col min="1726" max="1726" customWidth="1" width="9.140625"/>
    <col min="1727" max="1727" customWidth="1" width="9.140625"/>
    <col min="1728" max="1728" customWidth="1" width="9.140625"/>
    <col min="1729" max="1729" customWidth="1" width="9.140625"/>
    <col min="1730" max="1730" customWidth="1" width="9.140625"/>
    <col min="1731" max="1731" customWidth="1" width="9.140625"/>
    <col min="1732" max="1732" customWidth="1" width="9.140625"/>
    <col min="1733" max="1733" customWidth="1" width="9.140625"/>
    <col min="1734" max="1734" customWidth="1" width="9.140625"/>
    <col min="1735" max="1735" customWidth="1" width="9.140625"/>
    <col min="1736" max="1736" customWidth="1" width="9.140625"/>
    <col min="1737" max="1737" customWidth="1" width="9.140625"/>
    <col min="1738" max="1738" customWidth="1" width="9.140625"/>
    <col min="1739" max="1739" customWidth="1" width="9.140625"/>
    <col min="1740" max="1740" customWidth="1" width="9.140625"/>
    <col min="1741" max="1741" customWidth="1" width="9.140625"/>
    <col min="1742" max="1742" customWidth="1" width="9.140625"/>
    <col min="1743" max="1743" customWidth="1" width="9.140625"/>
    <col min="1744" max="1744" customWidth="1" width="9.140625"/>
    <col min="1745" max="1745" customWidth="1" width="9.140625"/>
    <col min="1746" max="1746" customWidth="1" width="9.140625"/>
    <col min="1747" max="1747" customWidth="1" width="9.140625"/>
    <col min="1748" max="1748" customWidth="1" width="9.140625"/>
    <col min="1749" max="1749" customWidth="1" width="9.140625"/>
    <col min="1750" max="1750" customWidth="1" width="9.140625"/>
    <col min="1751" max="1751" customWidth="1" width="9.140625"/>
    <col min="1752" max="1752" customWidth="1" width="9.140625"/>
    <col min="1753" max="1753" customWidth="1" width="9.140625"/>
    <col min="1754" max="1754" customWidth="1" width="9.140625"/>
    <col min="1755" max="1755" customWidth="1" width="9.140625"/>
    <col min="1756" max="1756" customWidth="1" width="9.140625"/>
    <col min="1757" max="1757" customWidth="1" width="9.140625"/>
    <col min="1758" max="1758" customWidth="1" width="9.140625"/>
    <col min="1759" max="1759" customWidth="1" width="9.140625"/>
    <col min="1760" max="1760" customWidth="1" width="9.140625"/>
    <col min="1761" max="1761" customWidth="1" width="9.140625"/>
    <col min="1762" max="1762" customWidth="1" width="9.140625"/>
    <col min="1763" max="1763" customWidth="1" width="9.140625"/>
    <col min="1764" max="1764" customWidth="1" width="9.140625"/>
    <col min="1765" max="1765" customWidth="1" width="9.140625"/>
    <col min="1766" max="1766" customWidth="1" width="9.140625"/>
    <col min="1767" max="1767" customWidth="1" width="9.140625"/>
    <col min="1768" max="1768" customWidth="1" width="9.140625"/>
    <col min="1769" max="1769" customWidth="1" width="9.140625"/>
    <col min="1770" max="1770" customWidth="1" width="9.140625"/>
    <col min="1771" max="1771" customWidth="1" width="9.140625"/>
    <col min="1772" max="1772" customWidth="1" width="9.140625"/>
    <col min="1773" max="1773" customWidth="1" width="9.140625"/>
    <col min="1774" max="1774" customWidth="1" width="9.140625"/>
    <col min="1775" max="1775" customWidth="1" width="9.140625"/>
    <col min="1776" max="1776" customWidth="1" width="9.140625"/>
    <col min="1777" max="1777" customWidth="1" width="9.140625"/>
    <col min="1778" max="1778" customWidth="1" width="9.140625"/>
    <col min="1779" max="1779" customWidth="1" width="9.140625"/>
    <col min="1780" max="1780" customWidth="1" width="9.140625"/>
    <col min="1781" max="1781" customWidth="1" width="9.140625"/>
    <col min="1782" max="1782" customWidth="1" width="9.140625"/>
    <col min="1783" max="1783" customWidth="1" width="9.140625"/>
    <col min="1784" max="1784" customWidth="1" width="9.140625"/>
    <col min="1785" max="1785" customWidth="1" width="9.140625"/>
    <col min="1786" max="1786" customWidth="1" width="9.140625"/>
    <col min="1787" max="1787" customWidth="1" width="9.140625"/>
    <col min="1788" max="1788" customWidth="1" width="9.140625"/>
    <col min="1789" max="1789" customWidth="1" width="9.140625"/>
    <col min="1790" max="1790" customWidth="1" width="9.140625"/>
    <col min="1791" max="1791" customWidth="1" width="9.140625"/>
    <col min="1792" max="1792" customWidth="1" width="9.140625"/>
    <col min="1793" max="1793" customWidth="1" width="9.140625"/>
    <col min="1794" max="1794" customWidth="1" width="9.140625"/>
    <col min="1795" max="1795" customWidth="1" width="9.140625"/>
    <col min="1796" max="1796" customWidth="1" width="9.140625"/>
    <col min="1797" max="1797" customWidth="1" width="9.140625"/>
    <col min="1798" max="1798" customWidth="1" width="9.140625"/>
    <col min="1799" max="1799" customWidth="1" width="9.140625"/>
    <col min="1800" max="1800" customWidth="1" width="9.140625"/>
    <col min="1801" max="1801" customWidth="1" width="9.140625"/>
    <col min="1802" max="1802" customWidth="1" width="9.140625"/>
    <col min="1803" max="1803" customWidth="1" width="9.140625"/>
    <col min="1804" max="1804" customWidth="1" width="9.140625"/>
    <col min="1805" max="1805" customWidth="1" width="9.140625"/>
    <col min="1806" max="1806" customWidth="1" width="9.140625"/>
    <col min="1807" max="1807" customWidth="1" width="9.140625"/>
    <col min="1808" max="1808" customWidth="1" width="9.140625"/>
    <col min="1809" max="1809" customWidth="1" width="9.140625"/>
    <col min="1810" max="1810" customWidth="1" width="9.140625"/>
    <col min="1811" max="1811" customWidth="1" width="9.140625"/>
    <col min="1812" max="1812" customWidth="1" width="9.140625"/>
    <col min="1813" max="1813" customWidth="1" width="9.140625"/>
    <col min="1814" max="1814" customWidth="1" width="9.140625"/>
    <col min="1815" max="1815" customWidth="1" width="9.140625"/>
    <col min="1816" max="1816" customWidth="1" width="9.140625"/>
    <col min="1817" max="1817" customWidth="1" width="9.140625"/>
    <col min="1818" max="1818" customWidth="1" width="9.140625"/>
    <col min="1819" max="1819" customWidth="1" width="9.140625"/>
    <col min="1820" max="1820" customWidth="1" width="9.140625"/>
    <col min="1821" max="1821" customWidth="1" width="9.140625"/>
    <col min="1822" max="1822" customWidth="1" width="9.140625"/>
    <col min="1823" max="1823" customWidth="1" width="9.140625"/>
    <col min="1824" max="1824" customWidth="1" width="9.140625"/>
    <col min="1825" max="1825" customWidth="1" width="9.140625"/>
    <col min="1826" max="1826" customWidth="1" width="9.140625"/>
    <col min="1827" max="1827" customWidth="1" width="9.140625"/>
    <col min="1828" max="1828" customWidth="1" width="9.140625"/>
    <col min="1829" max="1829" customWidth="1" width="9.140625"/>
    <col min="1830" max="1830" customWidth="1" width="9.140625"/>
    <col min="1831" max="1831" customWidth="1" width="9.140625"/>
    <col min="1832" max="1832" customWidth="1" width="9.140625"/>
    <col min="1833" max="1833" customWidth="1" width="9.140625"/>
    <col min="1834" max="1834" customWidth="1" width="9.140625"/>
    <col min="1835" max="1835" customWidth="1" width="9.140625"/>
    <col min="1836" max="1836" customWidth="1" width="9.140625"/>
    <col min="1837" max="1837" customWidth="1" width="9.140625"/>
    <col min="1838" max="1838" customWidth="1" width="9.140625"/>
    <col min="1839" max="1839" customWidth="1" width="9.140625"/>
    <col min="1840" max="1840" customWidth="1" width="9.140625"/>
    <col min="1841" max="1841" customWidth="1" width="9.140625"/>
    <col min="1842" max="1842" customWidth="1" width="9.140625"/>
    <col min="1843" max="1843" customWidth="1" width="9.140625"/>
    <col min="1844" max="1844" customWidth="1" width="9.140625"/>
    <col min="1845" max="1845" customWidth="1" width="9.140625"/>
    <col min="1846" max="1846" customWidth="1" width="9.140625"/>
    <col min="1847" max="1847" customWidth="1" width="9.140625"/>
    <col min="1848" max="1848" customWidth="1" width="9.140625"/>
    <col min="1849" max="1849" customWidth="1" width="9.140625"/>
    <col min="1850" max="1850" customWidth="1" width="9.140625"/>
    <col min="1851" max="1851" customWidth="1" width="9.140625"/>
    <col min="1852" max="1852" customWidth="1" width="9.140625"/>
    <col min="1853" max="1853" customWidth="1" width="9.140625"/>
    <col min="1854" max="1854" customWidth="1" width="9.140625"/>
    <col min="1855" max="1855" customWidth="1" width="9.140625"/>
    <col min="1856" max="1856" customWidth="1" width="9.140625"/>
    <col min="1857" max="1857" customWidth="1" width="9.140625"/>
    <col min="1858" max="1858" customWidth="1" width="9.140625"/>
    <col min="1859" max="1859" customWidth="1" width="9.140625"/>
    <col min="1860" max="1860" customWidth="1" width="9.140625"/>
    <col min="1861" max="1861" customWidth="1" width="9.140625"/>
    <col min="1862" max="1862" customWidth="1" width="9.140625"/>
    <col min="1863" max="1863" customWidth="1" width="9.140625"/>
    <col min="1864" max="1864" customWidth="1" width="9.140625"/>
    <col min="1865" max="1865" customWidth="1" width="9.140625"/>
    <col min="1866" max="1866" customWidth="1" width="9.140625"/>
    <col min="1867" max="1867" customWidth="1" width="9.140625"/>
    <col min="1868" max="1868" customWidth="1" width="9.140625"/>
    <col min="1869" max="1869" customWidth="1" width="9.140625"/>
    <col min="1870" max="1870" customWidth="1" width="9.140625"/>
    <col min="1871" max="1871" customWidth="1" width="9.140625"/>
    <col min="1872" max="1872" customWidth="1" width="9.140625"/>
    <col min="1873" max="1873" customWidth="1" width="9.140625"/>
    <col min="1874" max="1874" customWidth="1" width="9.140625"/>
    <col min="1875" max="1875" customWidth="1" width="9.140625"/>
    <col min="1876" max="1876" customWidth="1" width="9.140625"/>
    <col min="1877" max="1877" customWidth="1" width="9.140625"/>
    <col min="1878" max="1878" customWidth="1" width="9.140625"/>
    <col min="1879" max="1879" customWidth="1" width="9.140625"/>
    <col min="1880" max="1880" customWidth="1" width="9.140625"/>
    <col min="1881" max="1881" customWidth="1" width="9.140625"/>
    <col min="1882" max="1882" customWidth="1" width="9.140625"/>
    <col min="1883" max="1883" customWidth="1" width="9.140625"/>
    <col min="1884" max="1884" customWidth="1" width="9.140625"/>
    <col min="1885" max="1885" customWidth="1" width="9.140625"/>
    <col min="1886" max="1886" customWidth="1" width="9.140625"/>
    <col min="1887" max="1887" customWidth="1" width="9.140625"/>
    <col min="1888" max="1888" customWidth="1" width="9.140625"/>
    <col min="1889" max="1889" customWidth="1" width="9.140625"/>
    <col min="1890" max="1890" customWidth="1" width="9.140625"/>
    <col min="1891" max="1891" customWidth="1" width="9.140625"/>
    <col min="1892" max="1892" customWidth="1" width="9.140625"/>
    <col min="1893" max="1893" customWidth="1" width="9.140625"/>
    <col min="1894" max="1894" customWidth="1" width="9.140625"/>
    <col min="1895" max="1895" customWidth="1" width="9.140625"/>
    <col min="1896" max="1896" customWidth="1" width="9.140625"/>
    <col min="1897" max="1897" customWidth="1" width="9.140625"/>
    <col min="1898" max="1898" customWidth="1" width="9.140625"/>
    <col min="1899" max="1899" customWidth="1" width="9.140625"/>
    <col min="1900" max="1900" customWidth="1" width="9.140625"/>
    <col min="1901" max="1901" customWidth="1" width="9.140625"/>
    <col min="1902" max="1902" customWidth="1" width="9.140625"/>
    <col min="1903" max="1903" customWidth="1" width="9.140625"/>
    <col min="1904" max="1904" customWidth="1" width="9.140625"/>
    <col min="1905" max="1905" customWidth="1" width="9.140625"/>
    <col min="1906" max="1906" customWidth="1" width="9.140625"/>
    <col min="1907" max="1907" customWidth="1" width="9.140625"/>
    <col min="1908" max="1908" customWidth="1" width="9.140625"/>
    <col min="1909" max="1909" customWidth="1" width="9.140625"/>
    <col min="1910" max="1910" customWidth="1" width="9.140625"/>
    <col min="1911" max="1911" customWidth="1" width="9.140625"/>
    <col min="1912" max="1912" customWidth="1" width="9.140625"/>
    <col min="1913" max="1913" customWidth="1" width="9.140625"/>
    <col min="1914" max="1914" customWidth="1" width="9.140625"/>
    <col min="1915" max="1915" customWidth="1" width="9.140625"/>
    <col min="1916" max="1916" customWidth="1" width="9.140625"/>
    <col min="1917" max="1917" customWidth="1" width="9.140625"/>
    <col min="1918" max="1918" customWidth="1" width="9.140625"/>
    <col min="1919" max="1919" customWidth="1" width="9.140625"/>
    <col min="1920" max="1920" customWidth="1" width="9.140625"/>
    <col min="1921" max="1921" customWidth="1" width="9.140625"/>
    <col min="1922" max="1922" customWidth="1" width="9.140625"/>
    <col min="1923" max="1923" customWidth="1" width="9.140625"/>
    <col min="1924" max="1924" customWidth="1" width="9.140625"/>
    <col min="1925" max="1925" customWidth="1" width="9.140625"/>
    <col min="1926" max="1926" customWidth="1" width="9.140625"/>
    <col min="1927" max="1927" customWidth="1" width="9.140625"/>
    <col min="1928" max="1928" customWidth="1" width="9.140625"/>
    <col min="1929" max="1929" customWidth="1" width="9.140625"/>
    <col min="1930" max="1930" customWidth="1" width="9.140625"/>
    <col min="1931" max="1931" customWidth="1" width="9.140625"/>
    <col min="1932" max="1932" customWidth="1" width="9.140625"/>
    <col min="1933" max="1933" customWidth="1" width="9.140625"/>
    <col min="1934" max="1934" customWidth="1" width="9.140625"/>
    <col min="1935" max="1935" customWidth="1" width="9.140625"/>
    <col min="1936" max="1936" customWidth="1" width="9.140625"/>
    <col min="1937" max="1937" customWidth="1" width="9.140625"/>
    <col min="1938" max="1938" customWidth="1" width="9.140625"/>
    <col min="1939" max="1939" customWidth="1" width="9.140625"/>
    <col min="1940" max="1940" customWidth="1" width="9.140625"/>
    <col min="1941" max="1941" customWidth="1" width="9.140625"/>
    <col min="1942" max="1942" customWidth="1" width="9.140625"/>
    <col min="1943" max="1943" customWidth="1" width="9.140625"/>
    <col min="1944" max="1944" customWidth="1" width="9.140625"/>
    <col min="1945" max="1945" customWidth="1" width="9.140625"/>
    <col min="1946" max="1946" customWidth="1" width="9.140625"/>
    <col min="1947" max="1947" customWidth="1" width="9.140625"/>
    <col min="1948" max="1948" customWidth="1" width="9.140625"/>
    <col min="1949" max="1949" customWidth="1" width="9.140625"/>
    <col min="1950" max="1950" customWidth="1" width="9.140625"/>
    <col min="1951" max="1951" customWidth="1" width="9.140625"/>
    <col min="1952" max="1952" customWidth="1" width="9.140625"/>
    <col min="1953" max="1953" customWidth="1" width="9.140625"/>
    <col min="1954" max="1954" customWidth="1" width="9.140625"/>
    <col min="1955" max="1955" customWidth="1" width="9.140625"/>
    <col min="1956" max="1956" customWidth="1" width="9.140625"/>
    <col min="1957" max="1957" customWidth="1" width="9.140625"/>
    <col min="1958" max="1958" customWidth="1" width="9.140625"/>
    <col min="1959" max="1959" customWidth="1" width="9.140625"/>
    <col min="1960" max="1960" customWidth="1" width="9.140625"/>
    <col min="1961" max="1961" customWidth="1" width="9.140625"/>
    <col min="1962" max="1962" customWidth="1" width="9.140625"/>
    <col min="1963" max="1963" customWidth="1" width="9.140625"/>
    <col min="1964" max="1964" customWidth="1" width="9.140625"/>
    <col min="1965" max="1965" customWidth="1" width="9.140625"/>
    <col min="1966" max="1966" customWidth="1" width="9.140625"/>
    <col min="1967" max="1967" customWidth="1" width="9.140625"/>
    <col min="1968" max="1968" customWidth="1" width="9.140625"/>
    <col min="1969" max="1969" customWidth="1" width="9.140625"/>
    <col min="1970" max="1970" customWidth="1" width="9.140625"/>
    <col min="1971" max="1971" customWidth="1" width="9.140625"/>
    <col min="1972" max="1972" customWidth="1" width="9.140625"/>
    <col min="1973" max="1973" customWidth="1" width="9.140625"/>
    <col min="1974" max="1974" customWidth="1" width="9.140625"/>
    <col min="1975" max="1975" customWidth="1" width="9.140625"/>
    <col min="1976" max="1976" customWidth="1" width="9.140625"/>
    <col min="1977" max="1977" customWidth="1" width="9.140625"/>
    <col min="1978" max="1978" customWidth="1" width="9.140625"/>
    <col min="1979" max="1979" customWidth="1" width="9.140625"/>
    <col min="1980" max="1980" customWidth="1" width="9.140625"/>
    <col min="1981" max="1981" customWidth="1" width="9.140625"/>
    <col min="1982" max="1982" customWidth="1" width="9.140625"/>
    <col min="1983" max="1983" customWidth="1" width="9.140625"/>
    <col min="1984" max="1984" customWidth="1" width="9.140625"/>
    <col min="1985" max="1985" customWidth="1" width="9.140625"/>
    <col min="1986" max="1986" customWidth="1" width="9.140625"/>
    <col min="1987" max="1987" customWidth="1" width="9.140625"/>
    <col min="1988" max="1988" customWidth="1" width="9.140625"/>
    <col min="1989" max="1989" customWidth="1" width="9.140625"/>
    <col min="1990" max="1990" customWidth="1" width="9.140625"/>
    <col min="1991" max="1991" customWidth="1" width="9.140625"/>
    <col min="1992" max="1992" customWidth="1" width="9.140625"/>
    <col min="1993" max="1993" customWidth="1" width="9.140625"/>
    <col min="1994" max="1994" customWidth="1" width="9.140625"/>
    <col min="1995" max="1995" customWidth="1" width="9.140625"/>
    <col min="1996" max="1996" customWidth="1" width="9.140625"/>
    <col min="1997" max="1997" customWidth="1" width="9.140625"/>
    <col min="1998" max="1998" customWidth="1" width="9.140625"/>
    <col min="1999" max="1999" customWidth="1" width="9.140625"/>
    <col min="2000" max="2000" customWidth="1" width="9.140625"/>
    <col min="2001" max="2001" customWidth="1" width="9.140625"/>
    <col min="2002" max="2002" customWidth="1" width="9.140625"/>
    <col min="2003" max="2003" customWidth="1" width="9.140625"/>
    <col min="2004" max="2004" customWidth="1" width="9.140625"/>
    <col min="2005" max="2005" customWidth="1" width="9.140625"/>
    <col min="2006" max="2006" customWidth="1" width="9.140625"/>
    <col min="2007" max="2007" customWidth="1" width="9.140625"/>
    <col min="2008" max="2008" customWidth="1" width="9.140625"/>
    <col min="2009" max="2009" customWidth="1" width="9.140625"/>
    <col min="2010" max="2010" customWidth="1" width="9.140625"/>
    <col min="2011" max="2011" customWidth="1" width="9.140625"/>
    <col min="2012" max="2012" customWidth="1" width="9.140625"/>
    <col min="2013" max="2013" customWidth="1" width="9.140625"/>
    <col min="2014" max="2014" customWidth="1" width="9.140625"/>
    <col min="2015" max="2015" customWidth="1" width="9.140625"/>
    <col min="2016" max="2016" customWidth="1" width="9.140625"/>
    <col min="2017" max="2017" customWidth="1" width="9.140625"/>
    <col min="2018" max="2018" customWidth="1" width="9.140625"/>
    <col min="2019" max="2019" customWidth="1" width="9.140625"/>
    <col min="2020" max="2020" customWidth="1" width="9.140625"/>
    <col min="2021" max="2021" customWidth="1" width="9.140625"/>
    <col min="2022" max="2022" customWidth="1" width="9.140625"/>
    <col min="2023" max="2023" customWidth="1" width="9.140625"/>
    <col min="2024" max="2024" customWidth="1" width="9.140625"/>
    <col min="2025" max="2025" customWidth="1" width="9.140625"/>
    <col min="2026" max="2026" customWidth="1" width="9.140625"/>
    <col min="2027" max="2027" customWidth="1" width="9.140625"/>
    <col min="2028" max="2028" customWidth="1" width="9.140625"/>
    <col min="2029" max="2029" customWidth="1" width="9.140625"/>
    <col min="2030" max="2030" customWidth="1" width="9.140625"/>
    <col min="2031" max="2031" customWidth="1" width="9.140625"/>
    <col min="2032" max="2032" customWidth="1" width="9.140625"/>
    <col min="2033" max="2033" customWidth="1" width="9.140625"/>
    <col min="2034" max="2034" customWidth="1" width="9.140625"/>
    <col min="2035" max="2035" customWidth="1" width="9.140625"/>
    <col min="2036" max="2036" customWidth="1" width="9.140625"/>
    <col min="2037" max="2037" customWidth="1" width="9.140625"/>
    <col min="2038" max="2038" customWidth="1" width="9.140625"/>
    <col min="2039" max="2039" customWidth="1" width="9.140625"/>
    <col min="2040" max="2040" customWidth="1" width="9.140625"/>
    <col min="2041" max="2041" customWidth="1" width="9.140625"/>
    <col min="2042" max="2042" customWidth="1" width="9.140625"/>
    <col min="2043" max="2043" customWidth="1" width="9.140625"/>
    <col min="2044" max="2044" customWidth="1" width="9.140625"/>
    <col min="2045" max="2045" customWidth="1" width="9.140625"/>
    <col min="2046" max="2046" customWidth="1" width="9.140625"/>
    <col min="2047" max="2047" customWidth="1" width="9.140625"/>
    <col min="2048" max="2048" customWidth="1" width="9.140625"/>
    <col min="2049" max="2049" customWidth="1" width="9.140625"/>
    <col min="2050" max="2050" customWidth="1" width="9.140625"/>
    <col min="2051" max="2051" customWidth="1" width="9.140625"/>
    <col min="2052" max="2052" customWidth="1" width="9.140625"/>
    <col min="2053" max="2053" customWidth="1" width="9.140625"/>
    <col min="2054" max="2054" customWidth="1" width="9.140625"/>
    <col min="2055" max="2055" customWidth="1" width="9.140625"/>
    <col min="2056" max="2056" customWidth="1" width="9.140625"/>
    <col min="2057" max="2057" customWidth="1" width="9.140625"/>
    <col min="2058" max="2058" customWidth="1" width="9.140625"/>
    <col min="2059" max="2059" customWidth="1" width="9.140625"/>
    <col min="2060" max="2060" customWidth="1" width="9.140625"/>
    <col min="2061" max="2061" customWidth="1" width="9.140625"/>
    <col min="2062" max="2062" customWidth="1" width="9.140625"/>
    <col min="2063" max="2063" customWidth="1" width="9.140625"/>
    <col min="2064" max="2064" customWidth="1" width="9.140625"/>
    <col min="2065" max="2065" customWidth="1" width="9.140625"/>
    <col min="2066" max="2066" customWidth="1" width="9.140625"/>
    <col min="2067" max="2067" customWidth="1" width="9.140625"/>
    <col min="2068" max="2068" customWidth="1" width="9.140625"/>
    <col min="2069" max="2069" customWidth="1" width="9.140625"/>
    <col min="2070" max="2070" customWidth="1" width="9.140625"/>
    <col min="2071" max="2071" customWidth="1" width="9.140625"/>
    <col min="2072" max="2072" customWidth="1" width="9.140625"/>
    <col min="2073" max="2073" customWidth="1" width="9.140625"/>
    <col min="2074" max="2074" customWidth="1" width="9.140625"/>
    <col min="2075" max="2075" customWidth="1" width="9.140625"/>
    <col min="2076" max="2076" customWidth="1" width="9.140625"/>
    <col min="2077" max="2077" customWidth="1" width="9.140625"/>
    <col min="2078" max="2078" customWidth="1" width="9.140625"/>
    <col min="2079" max="2079" customWidth="1" width="9.140625"/>
    <col min="2080" max="2080" customWidth="1" width="9.140625"/>
    <col min="2081" max="2081" customWidth="1" width="9.140625"/>
    <col min="2082" max="2082" customWidth="1" width="9.140625"/>
    <col min="2083" max="2083" customWidth="1" width="9.140625"/>
    <col min="2084" max="2084" customWidth="1" width="9.140625"/>
    <col min="2085" max="2085" customWidth="1" width="9.140625"/>
    <col min="2086" max="2086" customWidth="1" width="9.140625"/>
    <col min="2087" max="2087" customWidth="1" width="9.140625"/>
    <col min="2088" max="2088" customWidth="1" width="9.140625"/>
    <col min="2089" max="2089" customWidth="1" width="9.140625"/>
    <col min="2090" max="2090" customWidth="1" width="9.140625"/>
    <col min="2091" max="2091" customWidth="1" width="9.140625"/>
    <col min="2092" max="2092" customWidth="1" width="9.140625"/>
    <col min="2093" max="2093" customWidth="1" width="9.140625"/>
    <col min="2094" max="2094" customWidth="1" width="9.140625"/>
    <col min="2095" max="2095" customWidth="1" width="9.140625"/>
    <col min="2096" max="2096" customWidth="1" width="9.140625"/>
    <col min="2097" max="2097" customWidth="1" width="9.140625"/>
    <col min="2098" max="2098" customWidth="1" width="9.140625"/>
    <col min="2099" max="2099" customWidth="1" width="9.140625"/>
    <col min="2100" max="2100" customWidth="1" width="9.140625"/>
    <col min="2101" max="2101" customWidth="1" width="9.140625"/>
    <col min="2102" max="2102" customWidth="1" width="9.140625"/>
    <col min="2103" max="2103" customWidth="1" width="9.140625"/>
    <col min="2104" max="2104" customWidth="1" width="9.140625"/>
    <col min="2105" max="2105" customWidth="1" width="9.140625"/>
    <col min="2106" max="2106" customWidth="1" width="9.140625"/>
    <col min="2107" max="2107" customWidth="1" width="9.140625"/>
    <col min="2108" max="2108" customWidth="1" width="9.140625"/>
    <col min="2109" max="2109" customWidth="1" width="9.140625"/>
    <col min="2110" max="2110" customWidth="1" width="9.140625"/>
    <col min="2111" max="2111" customWidth="1" width="9.140625"/>
    <col min="2112" max="2112" customWidth="1" width="9.140625"/>
    <col min="2113" max="2113" customWidth="1" width="9.140625"/>
    <col min="2114" max="2114" customWidth="1" width="9.140625"/>
    <col min="2115" max="2115" customWidth="1" width="9.140625"/>
    <col min="2116" max="2116" customWidth="1" width="9.140625"/>
    <col min="2117" max="2117" customWidth="1" width="9.140625"/>
    <col min="2118" max="2118" customWidth="1" width="9.140625"/>
    <col min="2119" max="2119" customWidth="1" width="9.140625"/>
    <col min="2120" max="2120" customWidth="1" width="9.140625"/>
    <col min="2121" max="2121" customWidth="1" width="9.140625"/>
    <col min="2122" max="2122" customWidth="1" width="9.140625"/>
    <col min="2123" max="2123" customWidth="1" width="9.140625"/>
    <col min="2124" max="2124" customWidth="1" width="9.140625"/>
    <col min="2125" max="2125" customWidth="1" width="9.140625"/>
    <col min="2126" max="2126" customWidth="1" width="9.140625"/>
    <col min="2127" max="2127" customWidth="1" width="9.140625"/>
    <col min="2128" max="2128" customWidth="1" width="9.140625"/>
    <col min="2129" max="2129" customWidth="1" width="9.140625"/>
    <col min="2130" max="2130" customWidth="1" width="9.140625"/>
    <col min="2131" max="2131" customWidth="1" width="9.140625"/>
    <col min="2132" max="2132" customWidth="1" width="9.140625"/>
    <col min="2133" max="2133" customWidth="1" width="9.140625"/>
    <col min="2134" max="2134" customWidth="1" width="9.140625"/>
    <col min="2135" max="2135" customWidth="1" width="9.140625"/>
    <col min="2136" max="2136" customWidth="1" width="9.140625"/>
    <col min="2137" max="2137" customWidth="1" width="9.140625"/>
    <col min="2138" max="2138" customWidth="1" width="9.140625"/>
    <col min="2139" max="2139" customWidth="1" width="9.140625"/>
    <col min="2140" max="2140" customWidth="1" width="9.140625"/>
    <col min="2141" max="2141" customWidth="1" width="9.140625"/>
    <col min="2142" max="2142" customWidth="1" width="9.140625"/>
    <col min="2143" max="2143" customWidth="1" width="9.140625"/>
    <col min="2144" max="2144" customWidth="1" width="9.140625"/>
    <col min="2145" max="2145" customWidth="1" width="9.140625"/>
    <col min="2146" max="2146" customWidth="1" width="9.140625"/>
    <col min="2147" max="2147" customWidth="1" width="9.140625"/>
    <col min="2148" max="2148" customWidth="1" width="9.140625"/>
    <col min="2149" max="2149" customWidth="1" width="9.140625"/>
    <col min="2150" max="2150" customWidth="1" width="9.140625"/>
    <col min="2151" max="2151" customWidth="1" width="9.140625"/>
    <col min="2152" max="2152" customWidth="1" width="9.140625"/>
    <col min="2153" max="2153" customWidth="1" width="9.140625"/>
    <col min="2154" max="2154" customWidth="1" width="9.140625"/>
    <col min="2155" max="2155" customWidth="1" width="9.140625"/>
    <col min="2156" max="2156" customWidth="1" width="9.140625"/>
    <col min="2157" max="2157" customWidth="1" width="9.140625"/>
    <col min="2158" max="2158" customWidth="1" width="9.140625"/>
    <col min="2159" max="2159" customWidth="1" width="9.140625"/>
    <col min="2160" max="2160" customWidth="1" width="9.140625"/>
    <col min="2161" max="2161" customWidth="1" width="9.140625"/>
    <col min="2162" max="2162" customWidth="1" width="9.140625"/>
    <col min="2163" max="2163" customWidth="1" width="9.140625"/>
    <col min="2164" max="2164" customWidth="1" width="9.140625"/>
    <col min="2165" max="2165" customWidth="1" width="9.140625"/>
    <col min="2166" max="2166" customWidth="1" width="9.140625"/>
    <col min="2167" max="2167" customWidth="1" width="9.140625"/>
    <col min="2168" max="2168" customWidth="1" width="9.140625"/>
    <col min="2169" max="2169" customWidth="1" width="9.140625"/>
    <col min="2170" max="2170" customWidth="1" width="9.140625"/>
    <col min="2171" max="2171" customWidth="1" width="9.140625"/>
    <col min="2172" max="2172" customWidth="1" width="9.140625"/>
    <col min="2173" max="2173" customWidth="1" width="9.140625"/>
    <col min="2174" max="2174" customWidth="1" width="9.140625"/>
    <col min="2175" max="2175" customWidth="1" width="9.140625"/>
    <col min="2176" max="2176" customWidth="1" width="9.140625"/>
    <col min="2177" max="2177" customWidth="1" width="9.140625"/>
    <col min="2178" max="2178" customWidth="1" width="9.140625"/>
    <col min="2179" max="2179" customWidth="1" width="9.140625"/>
    <col min="2180" max="2180" customWidth="1" width="9.140625"/>
    <col min="2181" max="2181" customWidth="1" width="9.140625"/>
    <col min="2182" max="2182" customWidth="1" width="9.140625"/>
    <col min="2183" max="2183" customWidth="1" width="9.140625"/>
    <col min="2184" max="2184" customWidth="1" width="9.140625"/>
    <col min="2185" max="2185" customWidth="1" width="9.140625"/>
    <col min="2186" max="2186" customWidth="1" width="9.140625"/>
    <col min="2187" max="2187" customWidth="1" width="9.140625"/>
    <col min="2188" max="2188" customWidth="1" width="9.140625"/>
    <col min="2189" max="2189" customWidth="1" width="9.140625"/>
    <col min="2190" max="2190" customWidth="1" width="9.140625"/>
    <col min="2191" max="2191" customWidth="1" width="9.140625"/>
    <col min="2192" max="2192" customWidth="1" width="9.140625"/>
    <col min="2193" max="2193" customWidth="1" width="9.140625"/>
    <col min="2194" max="2194" customWidth="1" width="9.140625"/>
    <col min="2195" max="2195" customWidth="1" width="9.140625"/>
    <col min="2196" max="2196" customWidth="1" width="9.140625"/>
    <col min="2197" max="2197" customWidth="1" width="9.140625"/>
    <col min="2198" max="2198" customWidth="1" width="9.140625"/>
    <col min="2199" max="2199" customWidth="1" width="9.140625"/>
    <col min="2200" max="2200" customWidth="1" width="9.140625"/>
    <col min="2201" max="2201" customWidth="1" width="9.140625"/>
    <col min="2202" max="2202" customWidth="1" width="9.140625"/>
    <col min="2203" max="2203" customWidth="1" width="9.140625"/>
    <col min="2204" max="2204" customWidth="1" width="9.140625"/>
    <col min="2205" max="2205" customWidth="1" width="9.140625"/>
    <col min="2206" max="2206" customWidth="1" width="9.140625"/>
    <col min="2207" max="2207" customWidth="1" width="9.140625"/>
    <col min="2208" max="2208" customWidth="1" width="9.140625"/>
    <col min="2209" max="2209" customWidth="1" width="9.140625"/>
    <col min="2210" max="2210" customWidth="1" width="9.140625"/>
    <col min="2211" max="2211" customWidth="1" width="9.140625"/>
    <col min="2212" max="2212" customWidth="1" width="9.140625"/>
    <col min="2213" max="2213" customWidth="1" width="9.140625"/>
    <col min="2214" max="2214" customWidth="1" width="9.140625"/>
    <col min="2215" max="2215" customWidth="1" width="9.140625"/>
    <col min="2216" max="2216" customWidth="1" width="9.140625"/>
    <col min="2217" max="2217" customWidth="1" width="9.140625"/>
    <col min="2218" max="2218" customWidth="1" width="9.140625"/>
    <col min="2219" max="2219" customWidth="1" width="9.140625"/>
    <col min="2220" max="2220" customWidth="1" width="9.140625"/>
    <col min="2221" max="2221" customWidth="1" width="9.140625"/>
    <col min="2222" max="2222" customWidth="1" width="9.140625"/>
    <col min="2223" max="2223" customWidth="1" width="9.140625"/>
    <col min="2224" max="2224" customWidth="1" width="9.140625"/>
    <col min="2225" max="2225" customWidth="1" width="9.140625"/>
    <col min="2226" max="2226" customWidth="1" width="9.140625"/>
    <col min="2227" max="2227" customWidth="1" width="9.140625"/>
    <col min="2228" max="2228" customWidth="1" width="9.140625"/>
    <col min="2229" max="2229" customWidth="1" width="9.140625"/>
    <col min="2230" max="2230" customWidth="1" width="9.140625"/>
    <col min="2231" max="2231" customWidth="1" width="9.140625"/>
    <col min="2232" max="2232" customWidth="1" width="9.140625"/>
    <col min="2233" max="2233" customWidth="1" width="9.140625"/>
    <col min="2234" max="2234" customWidth="1" width="9.140625"/>
    <col min="2235" max="2235" customWidth="1" width="9.140625"/>
    <col min="2236" max="2236" customWidth="1" width="9.140625"/>
    <col min="2237" max="2237" customWidth="1" width="9.140625"/>
    <col min="2238" max="2238" customWidth="1" width="9.140625"/>
    <col min="2239" max="2239" customWidth="1" width="9.140625"/>
    <col min="2240" max="2240" customWidth="1" width="9.140625"/>
    <col min="2241" max="2241" customWidth="1" width="9.140625"/>
    <col min="2242" max="2242" customWidth="1" width="9.140625"/>
    <col min="2243" max="2243" customWidth="1" width="9.140625"/>
    <col min="2244" max="2244" customWidth="1" width="9.140625"/>
    <col min="2245" max="2245" customWidth="1" width="9.140625"/>
    <col min="2246" max="2246" customWidth="1" width="9.140625"/>
    <col min="2247" max="2247" customWidth="1" width="9.140625"/>
    <col min="2248" max="2248" customWidth="1" width="9.140625"/>
    <col min="2249" max="2249" customWidth="1" width="9.140625"/>
    <col min="2250" max="2250" customWidth="1" width="9.140625"/>
    <col min="2251" max="2251" customWidth="1" width="9.140625"/>
    <col min="2252" max="2252" customWidth="1" width="9.140625"/>
    <col min="2253" max="2253" customWidth="1" width="9.140625"/>
    <col min="2254" max="2254" customWidth="1" width="9.140625"/>
    <col min="2255" max="2255" customWidth="1" width="9.140625"/>
    <col min="2256" max="2256" customWidth="1" width="9.140625"/>
    <col min="2257" max="2257" customWidth="1" width="9.140625"/>
    <col min="2258" max="2258" customWidth="1" width="9.140625"/>
    <col min="2259" max="2259" customWidth="1" width="9.140625"/>
    <col min="2260" max="2260" customWidth="1" width="9.140625"/>
    <col min="2261" max="2261" customWidth="1" width="9.140625"/>
    <col min="2262" max="2262" customWidth="1" width="9.140625"/>
    <col min="2263" max="2263" customWidth="1" width="9.140625"/>
    <col min="2264" max="2264" customWidth="1" width="9.140625"/>
    <col min="2265" max="2265" customWidth="1" width="9.140625"/>
    <col min="2266" max="2266" customWidth="1" width="9.140625"/>
    <col min="2267" max="2267" customWidth="1" width="9.140625"/>
    <col min="2268" max="2268" customWidth="1" width="9.140625"/>
    <col min="2269" max="2269" customWidth="1" width="9.140625"/>
    <col min="2270" max="2270" customWidth="1" width="9.140625"/>
    <col min="2271" max="2271" customWidth="1" width="9.140625"/>
    <col min="2272" max="2272" customWidth="1" width="9.140625"/>
    <col min="2273" max="2273" customWidth="1" width="9.140625"/>
    <col min="2274" max="2274" customWidth="1" width="9.140625"/>
    <col min="2275" max="2275" customWidth="1" width="9.140625"/>
    <col min="2276" max="2276" customWidth="1" width="9.140625"/>
    <col min="2277" max="2277" customWidth="1" width="9.140625"/>
    <col min="2278" max="2278" customWidth="1" width="9.140625"/>
    <col min="2279" max="2279" customWidth="1" width="9.140625"/>
    <col min="2280" max="2280" customWidth="1" width="9.140625"/>
    <col min="2281" max="2281" customWidth="1" width="9.140625"/>
    <col min="2282" max="2282" customWidth="1" width="9.140625"/>
    <col min="2283" max="2283" customWidth="1" width="9.140625"/>
    <col min="2284" max="2284" customWidth="1" width="9.140625"/>
    <col min="2285" max="2285" customWidth="1" width="9.140625"/>
    <col min="2286" max="2286" customWidth="1" width="9.140625"/>
    <col min="2287" max="2287" customWidth="1" width="9.140625"/>
    <col min="2288" max="2288" customWidth="1" width="9.140625"/>
    <col min="2289" max="2289" customWidth="1" width="9.140625"/>
    <col min="2290" max="2290" customWidth="1" width="9.140625"/>
    <col min="2291" max="2291" customWidth="1" width="9.140625"/>
    <col min="2292" max="2292" customWidth="1" width="9.140625"/>
    <col min="2293" max="2293" customWidth="1" width="9.140625"/>
    <col min="2294" max="2294" customWidth="1" width="9.140625"/>
    <col min="2295" max="2295" customWidth="1" width="9.140625"/>
    <col min="2296" max="2296" customWidth="1" width="9.140625"/>
    <col min="2297" max="2297" customWidth="1" width="9.140625"/>
    <col min="2298" max="2298" customWidth="1" width="9.140625"/>
    <col min="2299" max="2299" customWidth="1" width="9.140625"/>
    <col min="2300" max="2300" customWidth="1" width="9.140625"/>
    <col min="2301" max="2301" customWidth="1" width="9.140625"/>
    <col min="2302" max="2302" customWidth="1" width="9.140625"/>
    <col min="2303" max="2303" customWidth="1" width="9.140625"/>
    <col min="2304" max="2304" customWidth="1" width="9.140625"/>
    <col min="2305" max="2305" customWidth="1" width="9.140625"/>
    <col min="2306" max="2306" customWidth="1" width="9.140625"/>
    <col min="2307" max="2307" customWidth="1" width="9.140625"/>
    <col min="2308" max="2308" customWidth="1" width="9.140625"/>
    <col min="2309" max="2309" customWidth="1" width="9.140625"/>
    <col min="2310" max="2310" customWidth="1" width="9.140625"/>
    <col min="2311" max="2311" customWidth="1" width="9.140625"/>
    <col min="2312" max="2312" customWidth="1" width="9.140625"/>
    <col min="2313" max="2313" customWidth="1" width="9.140625"/>
    <col min="2314" max="2314" customWidth="1" width="9.140625"/>
    <col min="2315" max="2315" customWidth="1" width="9.140625"/>
    <col min="2316" max="2316" customWidth="1" width="9.140625"/>
    <col min="2317" max="2317" customWidth="1" width="9.140625"/>
    <col min="2318" max="2318" customWidth="1" width="9.140625"/>
    <col min="2319" max="2319" customWidth="1" width="9.140625"/>
    <col min="2320" max="2320" customWidth="1" width="9.140625"/>
    <col min="2321" max="2321" customWidth="1" width="9.140625"/>
    <col min="2322" max="2322" customWidth="1" width="9.140625"/>
    <col min="2323" max="2323" customWidth="1" width="9.140625"/>
    <col min="2324" max="2324" customWidth="1" width="9.140625"/>
    <col min="2325" max="2325" customWidth="1" width="9.140625"/>
    <col min="2326" max="2326" customWidth="1" width="9.140625"/>
    <col min="2327" max="2327" customWidth="1" width="9.140625"/>
    <col min="2328" max="2328" customWidth="1" width="9.140625"/>
    <col min="2329" max="2329" customWidth="1" width="9.140625"/>
    <col min="2330" max="2330" customWidth="1" width="9.140625"/>
    <col min="2331" max="2331" customWidth="1" width="9.140625"/>
    <col min="2332" max="2332" customWidth="1" width="9.140625"/>
    <col min="2333" max="2333" customWidth="1" width="9.140625"/>
    <col min="2334" max="2334" customWidth="1" width="9.140625"/>
    <col min="2335" max="2335" customWidth="1" width="9.140625"/>
    <col min="2336" max="2336" customWidth="1" width="9.140625"/>
    <col min="2337" max="2337" customWidth="1" width="9.140625"/>
    <col min="2338" max="2338" customWidth="1" width="9.140625"/>
    <col min="2339" max="2339" customWidth="1" width="9.140625"/>
    <col min="2340" max="2340" customWidth="1" width="9.140625"/>
    <col min="2341" max="2341" customWidth="1" width="9.140625"/>
    <col min="2342" max="2342" customWidth="1" width="9.140625"/>
    <col min="2343" max="2343" customWidth="1" width="9.140625"/>
    <col min="2344" max="2344" customWidth="1" width="9.140625"/>
    <col min="2345" max="2345" customWidth="1" width="9.140625"/>
    <col min="2346" max="2346" customWidth="1" width="9.140625"/>
    <col min="2347" max="2347" customWidth="1" width="9.140625"/>
    <col min="2348" max="2348" customWidth="1" width="9.140625"/>
    <col min="2349" max="2349" customWidth="1" width="9.140625"/>
    <col min="2350" max="2350" customWidth="1" width="9.140625"/>
    <col min="2351" max="2351" customWidth="1" width="9.140625"/>
    <col min="2352" max="2352" customWidth="1" width="9.140625"/>
    <col min="2353" max="2353" customWidth="1" width="9.140625"/>
    <col min="2354" max="2354" customWidth="1" width="9.140625"/>
    <col min="2355" max="2355" customWidth="1" width="9.140625"/>
    <col min="2356" max="2356" customWidth="1" width="9.140625"/>
    <col min="2357" max="2357" customWidth="1" width="9.140625"/>
    <col min="2358" max="2358" customWidth="1" width="9.140625"/>
    <col min="2359" max="2359" customWidth="1" width="9.140625"/>
    <col min="2360" max="2360" customWidth="1" width="9.140625"/>
    <col min="2361" max="2361" customWidth="1" width="9.140625"/>
    <col min="2362" max="2362" customWidth="1" width="9.140625"/>
    <col min="2363" max="2363" customWidth="1" width="9.140625"/>
    <col min="2364" max="2364" customWidth="1" width="9.140625"/>
    <col min="2365" max="2365" customWidth="1" width="9.140625"/>
    <col min="2366" max="2366" customWidth="1" width="9.140625"/>
    <col min="2367" max="2367" customWidth="1" width="9.140625"/>
    <col min="2368" max="2368" customWidth="1" width="9.140625"/>
    <col min="2369" max="2369" customWidth="1" width="9.140625"/>
    <col min="2370" max="2370" customWidth="1" width="9.140625"/>
    <col min="2371" max="2371" customWidth="1" width="9.140625"/>
    <col min="2372" max="2372" customWidth="1" width="9.140625"/>
    <col min="2373" max="2373" customWidth="1" width="9.140625"/>
    <col min="2374" max="2374" customWidth="1" width="9.140625"/>
    <col min="2375" max="2375" customWidth="1" width="9.140625"/>
    <col min="2376" max="2376" customWidth="1" width="9.140625"/>
    <col min="2377" max="2377" customWidth="1" width="9.140625"/>
    <col min="2378" max="2378" customWidth="1" width="9.140625"/>
    <col min="2379" max="2379" customWidth="1" width="9.140625"/>
    <col min="2380" max="2380" customWidth="1" width="9.140625"/>
    <col min="2381" max="2381" customWidth="1" width="9.140625"/>
    <col min="2382" max="2382" customWidth="1" width="9.140625"/>
    <col min="2383" max="2383" customWidth="1" width="9.140625"/>
    <col min="2384" max="2384" customWidth="1" width="9.140625"/>
    <col min="2385" max="2385" customWidth="1" width="9.140625"/>
    <col min="2386" max="2386" customWidth="1" width="9.140625"/>
    <col min="2387" max="2387" customWidth="1" width="9.140625"/>
    <col min="2388" max="2388" customWidth="1" width="9.140625"/>
    <col min="2389" max="2389" customWidth="1" width="9.140625"/>
    <col min="2390" max="2390" customWidth="1" width="9.140625"/>
    <col min="2391" max="2391" customWidth="1" width="9.140625"/>
    <col min="2392" max="2392" customWidth="1" width="9.140625"/>
    <col min="2393" max="2393" customWidth="1" width="9.140625"/>
    <col min="2394" max="2394" customWidth="1" width="9.140625"/>
    <col min="2395" max="2395" customWidth="1" width="9.140625"/>
    <col min="2396" max="2396" customWidth="1" width="9.140625"/>
    <col min="2397" max="2397" customWidth="1" width="9.140625"/>
    <col min="2398" max="2398" customWidth="1" width="9.140625"/>
    <col min="2399" max="2399" customWidth="1" width="9.140625"/>
    <col min="2400" max="2400" customWidth="1" width="9.140625"/>
    <col min="2401" max="2401" customWidth="1" width="9.140625"/>
    <col min="2402" max="2402" customWidth="1" width="9.140625"/>
    <col min="2403" max="2403" customWidth="1" width="9.140625"/>
    <col min="2404" max="2404" customWidth="1" width="9.140625"/>
    <col min="2405" max="2405" customWidth="1" width="9.140625"/>
    <col min="2406" max="2406" customWidth="1" width="9.140625"/>
    <col min="2407" max="2407" customWidth="1" width="9.140625"/>
    <col min="2408" max="2408" customWidth="1" width="9.140625"/>
    <col min="2409" max="2409" customWidth="1" width="9.140625"/>
    <col min="2410" max="2410" customWidth="1" width="9.140625"/>
    <col min="2411" max="2411" customWidth="1" width="9.140625"/>
    <col min="2412" max="2412" customWidth="1" width="9.140625"/>
    <col min="2413" max="2413" customWidth="1" width="9.140625"/>
    <col min="2414" max="2414" customWidth="1" width="9.140625"/>
    <col min="2415" max="2415" customWidth="1" width="9.140625"/>
    <col min="2416" max="2416" customWidth="1" width="9.140625"/>
    <col min="2417" max="2417" customWidth="1" width="9.140625"/>
    <col min="2418" max="2418" customWidth="1" width="9.140625"/>
    <col min="2419" max="2419" customWidth="1" width="9.140625"/>
    <col min="2420" max="2420" customWidth="1" width="9.140625"/>
    <col min="2421" max="2421" customWidth="1" width="9.140625"/>
    <col min="2422" max="2422" customWidth="1" width="9.140625"/>
    <col min="2423" max="2423" customWidth="1" width="9.140625"/>
    <col min="2424" max="2424" customWidth="1" width="9.140625"/>
    <col min="2425" max="2425" customWidth="1" width="9.140625"/>
    <col min="2426" max="2426" customWidth="1" width="9.140625"/>
    <col min="2427" max="2427" customWidth="1" width="9.140625"/>
    <col min="2428" max="2428" customWidth="1" width="9.140625"/>
    <col min="2429" max="2429" customWidth="1" width="9.140625"/>
    <col min="2430" max="2430" customWidth="1" width="9.140625"/>
    <col min="2431" max="2431" customWidth="1" width="9.140625"/>
    <col min="2432" max="2432" customWidth="1" width="9.140625"/>
    <col min="2433" max="2433" customWidth="1" width="9.140625"/>
    <col min="2434" max="2434" customWidth="1" width="9.140625"/>
    <col min="2435" max="2435" customWidth="1" width="9.140625"/>
    <col min="2436" max="2436" customWidth="1" width="9.140625"/>
    <col min="2437" max="2437" customWidth="1" width="9.140625"/>
    <col min="2438" max="2438" customWidth="1" width="9.140625"/>
    <col min="2439" max="2439" customWidth="1" width="9.140625"/>
    <col min="2440" max="2440" customWidth="1" width="9.140625"/>
    <col min="2441" max="2441" customWidth="1" width="9.140625"/>
    <col min="2442" max="2442" customWidth="1" width="9.140625"/>
    <col min="2443" max="2443" customWidth="1" width="9.140625"/>
    <col min="2444" max="2444" customWidth="1" width="9.140625"/>
    <col min="2445" max="2445" customWidth="1" width="9.140625"/>
    <col min="2446" max="2446" customWidth="1" width="9.140625"/>
    <col min="2447" max="2447" customWidth="1" width="9.140625"/>
    <col min="2448" max="2448" customWidth="1" width="9.140625"/>
    <col min="2449" max="2449" customWidth="1" width="9.140625"/>
    <col min="2450" max="2450" customWidth="1" width="9.140625"/>
    <col min="2451" max="2451" customWidth="1" width="9.140625"/>
    <col min="2452" max="2452" customWidth="1" width="9.140625"/>
    <col min="2453" max="2453" customWidth="1" width="9.140625"/>
    <col min="2454" max="2454" customWidth="1" width="9.140625"/>
    <col min="2455" max="2455" customWidth="1" width="9.140625"/>
    <col min="2456" max="2456" customWidth="1" width="9.140625"/>
    <col min="2457" max="2457" customWidth="1" width="9.140625"/>
    <col min="2458" max="2458" customWidth="1" width="9.140625"/>
    <col min="2459" max="2459" customWidth="1" width="9.140625"/>
    <col min="2460" max="2460" customWidth="1" width="9.140625"/>
    <col min="2461" max="2461" customWidth="1" width="9.140625"/>
    <col min="2462" max="2462" customWidth="1" width="9.140625"/>
    <col min="2463" max="2463" customWidth="1" width="9.140625"/>
    <col min="2464" max="2464" customWidth="1" width="9.140625"/>
    <col min="2465" max="2465" customWidth="1" width="9.140625"/>
    <col min="2466" max="2466" customWidth="1" width="9.140625"/>
    <col min="2467" max="2467" customWidth="1" width="9.140625"/>
    <col min="2468" max="2468" customWidth="1" width="9.140625"/>
    <col min="2469" max="2469" customWidth="1" width="9.140625"/>
    <col min="2470" max="2470" customWidth="1" width="9.140625"/>
    <col min="2471" max="2471" customWidth="1" width="9.140625"/>
    <col min="2472" max="2472" customWidth="1" width="9.140625"/>
    <col min="2473" max="2473" customWidth="1" width="9.140625"/>
    <col min="2474" max="2474" customWidth="1" width="9.140625"/>
    <col min="2475" max="2475" customWidth="1" width="9.140625"/>
    <col min="2476" max="2476" customWidth="1" width="9.140625"/>
    <col min="2477" max="2477" customWidth="1" width="9.140625"/>
    <col min="2478" max="2478" customWidth="1" width="9.140625"/>
    <col min="2479" max="2479" customWidth="1" width="9.140625"/>
    <col min="2480" max="2480" customWidth="1" width="9.140625"/>
    <col min="2481" max="2481" customWidth="1" width="9.140625"/>
    <col min="2482" max="2482" customWidth="1" width="9.140625"/>
    <col min="2483" max="2483" customWidth="1" width="9.140625"/>
    <col min="2484" max="2484" customWidth="1" width="9.140625"/>
    <col min="2485" max="2485" customWidth="1" width="9.140625"/>
    <col min="2486" max="2486" customWidth="1" width="9.140625"/>
    <col min="2487" max="2487" customWidth="1" width="9.140625"/>
    <col min="2488" max="2488" customWidth="1" width="9.140625"/>
    <col min="2489" max="2489" customWidth="1" width="9.140625"/>
    <col min="2490" max="2490" customWidth="1" width="9.140625"/>
    <col min="2491" max="2491" customWidth="1" width="9.140625"/>
    <col min="2492" max="2492" customWidth="1" width="9.140625"/>
    <col min="2493" max="2493" customWidth="1" width="9.140625"/>
    <col min="2494" max="2494" customWidth="1" width="9.140625"/>
    <col min="2495" max="2495" customWidth="1" width="9.140625"/>
    <col min="2496" max="2496" customWidth="1" width="9.140625"/>
    <col min="2497" max="2497" customWidth="1" width="9.140625"/>
    <col min="2498" max="2498" customWidth="1" width="9.140625"/>
    <col min="2499" max="2499" customWidth="1" width="9.140625"/>
    <col min="2500" max="2500" customWidth="1" width="9.140625"/>
    <col min="2501" max="2501" customWidth="1" width="9.140625"/>
    <col min="2502" max="2502" customWidth="1" width="9.140625"/>
    <col min="2503" max="2503" customWidth="1" width="9.140625"/>
    <col min="2504" max="2504" customWidth="1" width="9.140625"/>
    <col min="2505" max="2505" customWidth="1" width="9.140625"/>
    <col min="2506" max="2506" customWidth="1" width="9.140625"/>
    <col min="2507" max="2507" customWidth="1" width="9.140625"/>
    <col min="2508" max="2508" customWidth="1" width="9.140625"/>
    <col min="2509" max="2509" customWidth="1" width="9.140625"/>
    <col min="2510" max="2510" customWidth="1" width="9.140625"/>
    <col min="2511" max="2511" customWidth="1" width="9.140625"/>
    <col min="2512" max="2512" customWidth="1" width="9.140625"/>
    <col min="2513" max="2513" customWidth="1" width="9.140625"/>
    <col min="2514" max="2514" customWidth="1" width="9.140625"/>
    <col min="2515" max="2515" customWidth="1" width="9.140625"/>
    <col min="2516" max="2516" customWidth="1" width="9.140625"/>
    <col min="2517" max="2517" customWidth="1" width="9.140625"/>
    <col min="2518" max="2518" customWidth="1" width="9.140625"/>
    <col min="2519" max="2519" customWidth="1" width="9.140625"/>
    <col min="2520" max="2520" customWidth="1" width="9.140625"/>
    <col min="2521" max="2521" customWidth="1" width="9.140625"/>
    <col min="2522" max="2522" customWidth="1" width="9.140625"/>
    <col min="2523" max="2523" customWidth="1" width="9.140625"/>
    <col min="2524" max="2524" customWidth="1" width="9.140625"/>
    <col min="2525" max="2525" customWidth="1" width="9.140625"/>
    <col min="2526" max="2526" customWidth="1" width="9.140625"/>
    <col min="2527" max="2527" customWidth="1" width="9.140625"/>
    <col min="2528" max="2528" customWidth="1" width="9.140625"/>
    <col min="2529" max="2529" customWidth="1" width="9.140625"/>
    <col min="2530" max="2530" customWidth="1" width="9.140625"/>
    <col min="2531" max="2531" customWidth="1" width="9.140625"/>
    <col min="2532" max="2532" customWidth="1" width="9.140625"/>
    <col min="2533" max="2533" customWidth="1" width="9.140625"/>
    <col min="2534" max="2534" customWidth="1" width="9.140625"/>
    <col min="2535" max="2535" customWidth="1" width="9.140625"/>
    <col min="2536" max="2536" customWidth="1" width="9.140625"/>
    <col min="2537" max="2537" customWidth="1" width="9.140625"/>
    <col min="2538" max="2538" customWidth="1" width="9.140625"/>
    <col min="2539" max="2539" customWidth="1" width="9.140625"/>
    <col min="2540" max="2540" customWidth="1" width="9.140625"/>
    <col min="2541" max="2541" customWidth="1" width="9.140625"/>
    <col min="2542" max="2542" customWidth="1" width="9.140625"/>
    <col min="2543" max="2543" customWidth="1" width="9.140625"/>
    <col min="2544" max="2544" customWidth="1" width="9.140625"/>
    <col min="2545" max="2545" customWidth="1" width="9.140625"/>
    <col min="2546" max="2546" customWidth="1" width="9.140625"/>
    <col min="2547" max="2547" customWidth="1" width="9.140625"/>
    <col min="2548" max="2548" customWidth="1" width="9.140625"/>
    <col min="2549" max="2549" customWidth="1" width="9.140625"/>
    <col min="2550" max="2550" customWidth="1" width="9.140625"/>
    <col min="2551" max="2551" customWidth="1" width="9.140625"/>
    <col min="2552" max="2552" customWidth="1" width="9.140625"/>
    <col min="2553" max="2553" customWidth="1" width="9.140625"/>
    <col min="2554" max="2554" customWidth="1" width="9.140625"/>
    <col min="2555" max="2555" customWidth="1" width="9.140625"/>
    <col min="2556" max="2556" customWidth="1" width="9.140625"/>
    <col min="2557" max="2557" customWidth="1" width="9.140625"/>
    <col min="2558" max="2558" customWidth="1" width="9.140625"/>
    <col min="2559" max="2559" customWidth="1" width="9.140625"/>
    <col min="2560" max="2560" customWidth="1" width="9.140625"/>
    <col min="2561" max="2561" customWidth="1" width="9.140625"/>
    <col min="2562" max="2562" customWidth="1" width="9.140625"/>
    <col min="2563" max="2563" customWidth="1" width="9.140625"/>
    <col min="2564" max="2564" customWidth="1" width="9.140625"/>
    <col min="2565" max="2565" customWidth="1" width="9.140625"/>
    <col min="2566" max="2566" customWidth="1" width="9.140625"/>
    <col min="2567" max="2567" customWidth="1" width="9.140625"/>
    <col min="2568" max="2568" customWidth="1" width="9.140625"/>
    <col min="2569" max="2569" customWidth="1" width="9.140625"/>
    <col min="2570" max="2570" customWidth="1" width="9.140625"/>
    <col min="2571" max="2571" customWidth="1" width="9.140625"/>
    <col min="2572" max="2572" customWidth="1" width="9.140625"/>
    <col min="2573" max="2573" customWidth="1" width="9.140625"/>
    <col min="2574" max="2574" customWidth="1" width="9.140625"/>
    <col min="2575" max="2575" customWidth="1" width="9.140625"/>
    <col min="2576" max="2576" customWidth="1" width="9.140625"/>
    <col min="2577" max="2577" customWidth="1" width="9.140625"/>
    <col min="2578" max="2578" customWidth="1" width="9.140625"/>
    <col min="2579" max="2579" customWidth="1" width="9.140625"/>
    <col min="2580" max="2580" customWidth="1" width="9.140625"/>
    <col min="2581" max="2581" customWidth="1" width="9.140625"/>
    <col min="2582" max="2582" customWidth="1" width="9.140625"/>
    <col min="2583" max="2583" customWidth="1" width="9.140625"/>
    <col min="2584" max="2584" customWidth="1" width="9.140625"/>
    <col min="2585" max="2585" customWidth="1" width="9.140625"/>
    <col min="2586" max="2586" customWidth="1" width="9.140625"/>
    <col min="2587" max="2587" customWidth="1" width="9.140625"/>
    <col min="2588" max="2588" customWidth="1" width="9.140625"/>
    <col min="2589" max="2589" customWidth="1" width="9.140625"/>
    <col min="2590" max="2590" customWidth="1" width="9.140625"/>
    <col min="2591" max="2591" customWidth="1" width="9.140625"/>
    <col min="2592" max="2592" customWidth="1" width="9.140625"/>
    <col min="2593" max="2593" customWidth="1" width="9.140625"/>
    <col min="2594" max="2594" customWidth="1" width="9.140625"/>
    <col min="2595" max="2595" customWidth="1" width="9.140625"/>
    <col min="2596" max="2596" customWidth="1" width="9.140625"/>
    <col min="2597" max="2597" customWidth="1" width="9.140625"/>
    <col min="2598" max="2598" customWidth="1" width="9.140625"/>
    <col min="2599" max="2599" customWidth="1" width="9.140625"/>
    <col min="2600" max="2600" customWidth="1" width="9.140625"/>
    <col min="2601" max="2601" customWidth="1" width="9.140625"/>
    <col min="2602" max="2602" customWidth="1" width="9.140625"/>
    <col min="2603" max="2603" customWidth="1" width="9.140625"/>
    <col min="2604" max="2604" customWidth="1" width="9.140625"/>
    <col min="2605" max="2605" customWidth="1" width="9.140625"/>
    <col min="2606" max="2606" customWidth="1" width="9.140625"/>
    <col min="2607" max="2607" customWidth="1" width="9.140625"/>
    <col min="2608" max="2608" customWidth="1" width="9.140625"/>
    <col min="2609" max="2609" customWidth="1" width="9.140625"/>
    <col min="2610" max="2610" customWidth="1" width="9.140625"/>
    <col min="2611" max="2611" customWidth="1" width="9.140625"/>
    <col min="2612" max="2612" customWidth="1" width="9.140625"/>
    <col min="2613" max="2613" customWidth="1" width="9.140625"/>
    <col min="2614" max="2614" customWidth="1" width="9.140625"/>
    <col min="2615" max="2615" customWidth="1" width="9.140625"/>
    <col min="2616" max="2616" customWidth="1" width="9.140625"/>
    <col min="2617" max="2617" customWidth="1" width="9.140625"/>
    <col min="2618" max="2618" customWidth="1" width="9.140625"/>
    <col min="2619" max="2619" customWidth="1" width="9.140625"/>
    <col min="2620" max="2620" customWidth="1" width="9.140625"/>
    <col min="2621" max="2621" customWidth="1" width="9.140625"/>
    <col min="2622" max="2622" customWidth="1" width="9.140625"/>
    <col min="2623" max="2623" customWidth="1" width="9.140625"/>
    <col min="2624" max="2624" customWidth="1" width="9.140625"/>
    <col min="2625" max="2625" customWidth="1" width="9.140625"/>
    <col min="2626" max="2626" customWidth="1" width="9.140625"/>
    <col min="2627" max="2627" customWidth="1" width="9.140625"/>
    <col min="2628" max="2628" customWidth="1" width="9.140625"/>
    <col min="2629" max="2629" customWidth="1" width="9.140625"/>
    <col min="2630" max="2630" customWidth="1" width="9.140625"/>
    <col min="2631" max="2631" customWidth="1" width="9.140625"/>
    <col min="2632" max="2632" customWidth="1" width="9.140625"/>
    <col min="2633" max="2633" customWidth="1" width="9.140625"/>
    <col min="2634" max="2634" customWidth="1" width="9.140625"/>
    <col min="2635" max="2635" customWidth="1" width="9.140625"/>
    <col min="2636" max="2636" customWidth="1" width="9.140625"/>
    <col min="2637" max="2637" customWidth="1" width="9.140625"/>
    <col min="2638" max="2638" customWidth="1" width="9.140625"/>
    <col min="2639" max="2639" customWidth="1" width="9.140625"/>
    <col min="2640" max="2640" customWidth="1" width="9.140625"/>
    <col min="2641" max="2641" customWidth="1" width="9.140625"/>
    <col min="2642" max="2642" customWidth="1" width="9.140625"/>
    <col min="2643" max="2643" customWidth="1" width="9.140625"/>
    <col min="2644" max="2644" customWidth="1" width="9.140625"/>
    <col min="2645" max="2645" customWidth="1" width="9.140625"/>
    <col min="2646" max="2646" customWidth="1" width="9.140625"/>
    <col min="2647" max="2647" customWidth="1" width="9.140625"/>
    <col min="2648" max="2648" customWidth="1" width="9.140625"/>
    <col min="2649" max="2649" customWidth="1" width="9.140625"/>
    <col min="2650" max="2650" customWidth="1" width="9.140625"/>
    <col min="2651" max="2651" customWidth="1" width="9.140625"/>
    <col min="2652" max="2652" customWidth="1" width="9.140625"/>
    <col min="2653" max="2653" customWidth="1" width="9.140625"/>
    <col min="2654" max="2654" customWidth="1" width="9.140625"/>
    <col min="2655" max="2655" customWidth="1" width="9.140625"/>
    <col min="2656" max="2656" customWidth="1" width="9.140625"/>
    <col min="2657" max="2657" customWidth="1" width="9.140625"/>
    <col min="2658" max="2658" customWidth="1" width="9.140625"/>
    <col min="2659" max="2659" customWidth="1" width="9.140625"/>
    <col min="2660" max="2660" customWidth="1" width="9.140625"/>
    <col min="2661" max="2661" customWidth="1" width="9.140625"/>
    <col min="2662" max="2662" customWidth="1" width="9.140625"/>
    <col min="2663" max="2663" customWidth="1" width="9.140625"/>
    <col min="2664" max="2664" customWidth="1" width="9.140625"/>
    <col min="2665" max="2665" customWidth="1" width="9.140625"/>
    <col min="2666" max="2666" customWidth="1" width="9.140625"/>
    <col min="2667" max="2667" customWidth="1" width="9.140625"/>
    <col min="2668" max="2668" customWidth="1" width="9.140625"/>
    <col min="2669" max="2669" customWidth="1" width="9.140625"/>
    <col min="2670" max="2670" customWidth="1" width="9.140625"/>
    <col min="2671" max="2671" customWidth="1" width="9.140625"/>
    <col min="2672" max="2672" customWidth="1" width="9.140625"/>
    <col min="2673" max="2673" customWidth="1" width="9.140625"/>
    <col min="2674" max="2674" customWidth="1" width="9.140625"/>
    <col min="2675" max="2675" customWidth="1" width="9.140625"/>
    <col min="2676" max="2676" customWidth="1" width="9.140625"/>
    <col min="2677" max="2677" customWidth="1" width="9.140625"/>
    <col min="2678" max="2678" customWidth="1" width="9.140625"/>
    <col min="2679" max="2679" customWidth="1" width="9.140625"/>
    <col min="2680" max="2680" customWidth="1" width="9.140625"/>
    <col min="2681" max="2681" customWidth="1" width="9.140625"/>
    <col min="2682" max="2682" customWidth="1" width="9.140625"/>
    <col min="2683" max="2683" customWidth="1" width="9.140625"/>
    <col min="2684" max="2684" customWidth="1" width="9.140625"/>
    <col min="2685" max="2685" customWidth="1" width="9.140625"/>
    <col min="2686" max="2686" customWidth="1" width="9.140625"/>
    <col min="2687" max="2687" customWidth="1" width="9.140625"/>
    <col min="2688" max="2688" customWidth="1" width="9.140625"/>
    <col min="2689" max="2689" customWidth="1" width="9.140625"/>
    <col min="2690" max="2690" customWidth="1" width="9.140625"/>
    <col min="2691" max="2691" customWidth="1" width="9.140625"/>
    <col min="2692" max="2692" customWidth="1" width="9.140625"/>
    <col min="2693" max="2693" customWidth="1" width="9.140625"/>
    <col min="2694" max="2694" customWidth="1" width="9.140625"/>
    <col min="2695" max="2695" customWidth="1" width="9.140625"/>
    <col min="2696" max="2696" customWidth="1" width="9.140625"/>
    <col min="2697" max="2697" customWidth="1" width="9.140625"/>
    <col min="2698" max="2698" customWidth="1" width="9.140625"/>
    <col min="2699" max="2699" customWidth="1" width="9.140625"/>
    <col min="2700" max="2700" customWidth="1" width="9.140625"/>
    <col min="2701" max="2701" customWidth="1" width="9.140625"/>
    <col min="2702" max="2702" customWidth="1" width="9.140625"/>
    <col min="2703" max="2703" customWidth="1" width="9.140625"/>
    <col min="2704" max="2704" customWidth="1" width="9.140625"/>
    <col min="2705" max="2705" customWidth="1" width="9.140625"/>
    <col min="2706" max="2706" customWidth="1" width="9.140625"/>
    <col min="2707" max="2707" customWidth="1" width="9.140625"/>
    <col min="2708" max="2708" customWidth="1" width="9.140625"/>
    <col min="2709" max="2709" customWidth="1" width="9.140625"/>
    <col min="2710" max="2710" customWidth="1" width="9.140625"/>
    <col min="2711" max="2711" customWidth="1" width="9.140625"/>
    <col min="2712" max="2712" customWidth="1" width="9.140625"/>
    <col min="2713" max="2713" customWidth="1" width="9.140625"/>
    <col min="2714" max="2714" customWidth="1" width="9.140625"/>
    <col min="2715" max="2715" customWidth="1" width="9.140625"/>
    <col min="2716" max="2716" customWidth="1" width="9.140625"/>
    <col min="2717" max="2717" customWidth="1" width="9.140625"/>
    <col min="2718" max="2718" customWidth="1" width="9.140625"/>
    <col min="2719" max="2719" customWidth="1" width="9.140625"/>
    <col min="2720" max="2720" customWidth="1" width="9.140625"/>
    <col min="2721" max="2721" customWidth="1" width="9.140625"/>
    <col min="2722" max="2722" customWidth="1" width="9.140625"/>
    <col min="2723" max="2723" customWidth="1" width="9.140625"/>
    <col min="2724" max="2724" customWidth="1" width="9.140625"/>
    <col min="2725" max="2725" customWidth="1" width="9.140625"/>
    <col min="2726" max="2726" customWidth="1" width="9.140625"/>
    <col min="2727" max="2727" customWidth="1" width="9.140625"/>
    <col min="2728" max="2728" customWidth="1" width="9.140625"/>
    <col min="2729" max="2729" customWidth="1" width="9.140625"/>
    <col min="2730" max="2730" customWidth="1" width="9.140625"/>
    <col min="2731" max="2731" customWidth="1" width="9.140625"/>
    <col min="2732" max="2732" customWidth="1" width="9.140625"/>
    <col min="2733" max="2733" customWidth="1" width="9.140625"/>
    <col min="2734" max="2734" customWidth="1" width="9.140625"/>
    <col min="2735" max="2735" customWidth="1" width="9.140625"/>
    <col min="2736" max="2736" customWidth="1" width="9.140625"/>
    <col min="2737" max="2737" customWidth="1" width="9.140625"/>
    <col min="2738" max="2738" customWidth="1" width="9.140625"/>
    <col min="2739" max="2739" customWidth="1" width="9.140625"/>
    <col min="2740" max="2740" customWidth="1" width="9.140625"/>
    <col min="2741" max="2741" customWidth="1" width="9.140625"/>
    <col min="2742" max="2742" customWidth="1" width="9.140625"/>
    <col min="2743" max="2743" customWidth="1" width="9.140625"/>
    <col min="2744" max="2744" customWidth="1" width="9.140625"/>
    <col min="2745" max="2745" customWidth="1" width="9.140625"/>
    <col min="2746" max="2746" customWidth="1" width="9.140625"/>
    <col min="2747" max="2747" customWidth="1" width="9.140625"/>
    <col min="2748" max="2748" customWidth="1" width="9.140625"/>
    <col min="2749" max="2749" customWidth="1" width="9.140625"/>
    <col min="2750" max="2750" customWidth="1" width="9.140625"/>
    <col min="2751" max="2751" customWidth="1" width="9.140625"/>
    <col min="2752" max="2752" customWidth="1" width="9.140625"/>
    <col min="2753" max="2753" customWidth="1" width="9.140625"/>
    <col min="2754" max="2754" customWidth="1" width="9.140625"/>
    <col min="2755" max="2755" customWidth="1" width="9.140625"/>
    <col min="2756" max="2756" customWidth="1" width="9.140625"/>
    <col min="2757" max="2757" customWidth="1" width="9.140625"/>
    <col min="2758" max="2758" customWidth="1" width="9.140625"/>
    <col min="2759" max="2759" customWidth="1" width="9.140625"/>
    <col min="2760" max="2760" customWidth="1" width="9.140625"/>
    <col min="2761" max="2761" customWidth="1" width="9.140625"/>
    <col min="2762" max="2762" customWidth="1" width="9.140625"/>
    <col min="2763" max="2763" customWidth="1" width="9.140625"/>
    <col min="2764" max="2764" customWidth="1" width="9.140625"/>
    <col min="2765" max="2765" customWidth="1" width="9.140625"/>
    <col min="2766" max="2766" customWidth="1" width="9.140625"/>
    <col min="2767" max="2767" customWidth="1" width="9.140625"/>
    <col min="2768" max="2768" customWidth="1" width="9.140625"/>
    <col min="2769" max="2769" customWidth="1" width="9.140625"/>
    <col min="2770" max="2770" customWidth="1" width="9.140625"/>
    <col min="2771" max="2771" customWidth="1" width="9.140625"/>
    <col min="2772" max="2772" customWidth="1" width="9.140625"/>
    <col min="2773" max="2773" customWidth="1" width="9.140625"/>
    <col min="2774" max="2774" customWidth="1" width="9.140625"/>
    <col min="2775" max="2775" customWidth="1" width="9.140625"/>
    <col min="2776" max="2776" customWidth="1" width="9.140625"/>
    <col min="2777" max="2777" customWidth="1" width="9.140625"/>
    <col min="2778" max="2778" customWidth="1" width="9.140625"/>
    <col min="2779" max="2779" customWidth="1" width="9.140625"/>
    <col min="2780" max="2780" customWidth="1" width="9.140625"/>
    <col min="2781" max="2781" customWidth="1" width="9.140625"/>
    <col min="2782" max="2782" customWidth="1" width="9.140625"/>
    <col min="2783" max="2783" customWidth="1" width="9.140625"/>
    <col min="2784" max="2784" customWidth="1" width="9.140625"/>
    <col min="2785" max="2785" customWidth="1" width="9.140625"/>
    <col min="2786" max="2786" customWidth="1" width="9.140625"/>
    <col min="2787" max="2787" customWidth="1" width="9.140625"/>
    <col min="2788" max="2788" customWidth="1" width="9.140625"/>
    <col min="2789" max="2789" customWidth="1" width="9.140625"/>
    <col min="2790" max="2790" customWidth="1" width="9.140625"/>
    <col min="2791" max="2791" customWidth="1" width="9.140625"/>
    <col min="2792" max="2792" customWidth="1" width="9.140625"/>
    <col min="2793" max="2793" customWidth="1" width="9.140625"/>
    <col min="2794" max="2794" customWidth="1" width="9.140625"/>
    <col min="2795" max="2795" customWidth="1" width="9.140625"/>
    <col min="2796" max="2796" customWidth="1" width="9.140625"/>
    <col min="2797" max="2797" customWidth="1" width="9.140625"/>
    <col min="2798" max="2798" customWidth="1" width="9.140625"/>
    <col min="2799" max="2799" customWidth="1" width="9.140625"/>
    <col min="2800" max="2800" customWidth="1" width="9.140625"/>
    <col min="2801" max="2801" customWidth="1" width="9.140625"/>
    <col min="2802" max="2802" customWidth="1" width="9.140625"/>
    <col min="2803" max="2803" customWidth="1" width="9.140625"/>
    <col min="2804" max="2804" customWidth="1" width="9.140625"/>
    <col min="2805" max="2805" customWidth="1" width="9.140625"/>
    <col min="2806" max="2806" customWidth="1" width="9.140625"/>
    <col min="2807" max="2807" customWidth="1" width="9.140625"/>
    <col min="2808" max="2808" customWidth="1" width="9.140625"/>
    <col min="2809" max="2809" customWidth="1" width="9.140625"/>
    <col min="2810" max="2810" customWidth="1" width="9.140625"/>
    <col min="2811" max="2811" customWidth="1" width="9.140625"/>
    <col min="2812" max="2812" customWidth="1" width="9.140625"/>
    <col min="2813" max="2813" customWidth="1" width="9.140625"/>
    <col min="2814" max="2814" customWidth="1" width="9.140625"/>
    <col min="2815" max="2815" customWidth="1" width="9.140625"/>
    <col min="2816" max="2816" customWidth="1" width="9.140625"/>
    <col min="2817" max="2817" customWidth="1" width="9.140625"/>
    <col min="2818" max="2818" customWidth="1" width="9.140625"/>
    <col min="2819" max="2819" customWidth="1" width="9.140625"/>
    <col min="2820" max="2820" customWidth="1" width="9.140625"/>
    <col min="2821" max="2821" customWidth="1" width="9.140625"/>
    <col min="2822" max="2822" customWidth="1" width="9.140625"/>
    <col min="2823" max="2823" customWidth="1" width="9.140625"/>
    <col min="2824" max="2824" customWidth="1" width="9.140625"/>
    <col min="2825" max="2825" customWidth="1" width="9.140625"/>
    <col min="2826" max="2826" customWidth="1" width="9.140625"/>
    <col min="2827" max="2827" customWidth="1" width="9.140625"/>
    <col min="2828" max="2828" customWidth="1" width="9.140625"/>
    <col min="2829" max="2829" customWidth="1" width="9.140625"/>
    <col min="2830" max="2830" customWidth="1" width="9.140625"/>
    <col min="2831" max="2831" customWidth="1" width="9.140625"/>
    <col min="2832" max="2832" customWidth="1" width="9.140625"/>
    <col min="2833" max="2833" customWidth="1" width="9.140625"/>
    <col min="2834" max="2834" customWidth="1" width="9.140625"/>
    <col min="2835" max="2835" customWidth="1" width="9.140625"/>
    <col min="2836" max="2836" customWidth="1" width="9.140625"/>
    <col min="2837" max="2837" customWidth="1" width="9.140625"/>
    <col min="2838" max="2838" customWidth="1" width="9.140625"/>
    <col min="2839" max="2839" customWidth="1" width="9.140625"/>
    <col min="2840" max="2840" customWidth="1" width="9.140625"/>
    <col min="2841" max="2841" customWidth="1" width="9.140625"/>
    <col min="2842" max="2842" customWidth="1" width="9.140625"/>
    <col min="2843" max="2843" customWidth="1" width="9.140625"/>
    <col min="2844" max="2844" customWidth="1" width="9.140625"/>
    <col min="2845" max="2845" customWidth="1" width="9.140625"/>
    <col min="2846" max="2846" customWidth="1" width="9.140625"/>
    <col min="2847" max="2847" customWidth="1" width="9.140625"/>
    <col min="2848" max="2848" customWidth="1" width="9.140625"/>
    <col min="2849" max="2849" customWidth="1" width="9.140625"/>
    <col min="2850" max="2850" customWidth="1" width="9.140625"/>
    <col min="2851" max="2851" customWidth="1" width="9.140625"/>
    <col min="2852" max="2852" customWidth="1" width="9.140625"/>
    <col min="2853" max="2853" customWidth="1" width="9.140625"/>
    <col min="2854" max="2854" customWidth="1" width="9.140625"/>
    <col min="2855" max="2855" customWidth="1" width="9.140625"/>
    <col min="2856" max="2856" customWidth="1" width="9.140625"/>
    <col min="2857" max="2857" customWidth="1" width="9.140625"/>
    <col min="2858" max="2858" customWidth="1" width="9.140625"/>
    <col min="2859" max="2859" customWidth="1" width="9.140625"/>
    <col min="2860" max="2860" customWidth="1" width="9.140625"/>
    <col min="2861" max="2861" customWidth="1" width="9.140625"/>
    <col min="2862" max="2862" customWidth="1" width="9.140625"/>
    <col min="2863" max="2863" customWidth="1" width="9.140625"/>
    <col min="2864" max="2864" customWidth="1" width="9.140625"/>
    <col min="2865" max="2865" customWidth="1" width="9.140625"/>
    <col min="2866" max="2866" customWidth="1" width="9.140625"/>
    <col min="2867" max="2867" customWidth="1" width="9.140625"/>
    <col min="2868" max="2868" customWidth="1" width="9.140625"/>
    <col min="2869" max="2869" customWidth="1" width="9.140625"/>
    <col min="2870" max="2870" customWidth="1" width="9.140625"/>
    <col min="2871" max="2871" customWidth="1" width="9.140625"/>
    <col min="2872" max="2872" customWidth="1" width="9.140625"/>
    <col min="2873" max="2873" customWidth="1" width="9.140625"/>
    <col min="2874" max="2874" customWidth="1" width="9.140625"/>
    <col min="2875" max="2875" customWidth="1" width="9.140625"/>
    <col min="2876" max="2876" customWidth="1" width="9.140625"/>
    <col min="2877" max="2877" customWidth="1" width="9.140625"/>
    <col min="2878" max="2878" customWidth="1" width="9.140625"/>
    <col min="2879" max="2879" customWidth="1" width="9.140625"/>
    <col min="2880" max="2880" customWidth="1" width="9.140625"/>
    <col min="2881" max="2881" customWidth="1" width="9.140625"/>
    <col min="2882" max="2882" customWidth="1" width="9.140625"/>
    <col min="2883" max="2883" customWidth="1" width="9.140625"/>
    <col min="2884" max="2884" customWidth="1" width="9.140625"/>
    <col min="2885" max="2885" customWidth="1" width="9.140625"/>
    <col min="2886" max="2886" customWidth="1" width="9.140625"/>
    <col min="2887" max="2887" customWidth="1" width="9.140625"/>
    <col min="2888" max="2888" customWidth="1" width="9.140625"/>
    <col min="2889" max="2889" customWidth="1" width="9.140625"/>
    <col min="2890" max="2890" customWidth="1" width="9.140625"/>
    <col min="2891" max="2891" customWidth="1" width="9.140625"/>
    <col min="2892" max="2892" customWidth="1" width="9.140625"/>
    <col min="2893" max="2893" customWidth="1" width="9.140625"/>
    <col min="2894" max="2894" customWidth="1" width="9.140625"/>
    <col min="2895" max="2895" customWidth="1" width="9.140625"/>
    <col min="2896" max="2896" customWidth="1" width="9.140625"/>
    <col min="2897" max="2897" customWidth="1" width="9.140625"/>
    <col min="2898" max="2898" customWidth="1" width="9.140625"/>
    <col min="2899" max="2899" customWidth="1" width="9.140625"/>
    <col min="2900" max="2900" customWidth="1" width="9.140625"/>
    <col min="2901" max="2901" customWidth="1" width="9.140625"/>
    <col min="2902" max="2902" customWidth="1" width="9.140625"/>
    <col min="2903" max="2903" customWidth="1" width="9.140625"/>
    <col min="2904" max="2904" customWidth="1" width="9.140625"/>
    <col min="2905" max="2905" customWidth="1" width="9.140625"/>
    <col min="2906" max="2906" customWidth="1" width="9.140625"/>
    <col min="2907" max="2907" customWidth="1" width="9.140625"/>
    <col min="2908" max="2908" customWidth="1" width="9.140625"/>
    <col min="2909" max="2909" customWidth="1" width="9.140625"/>
    <col min="2910" max="2910" customWidth="1" width="9.140625"/>
    <col min="2911" max="2911" customWidth="1" width="9.140625"/>
    <col min="2912" max="2912" customWidth="1" width="9.140625"/>
    <col min="2913" max="2913" customWidth="1" width="9.140625"/>
    <col min="2914" max="2914" customWidth="1" width="9.140625"/>
    <col min="2915" max="2915" customWidth="1" width="9.140625"/>
    <col min="2916" max="2916" customWidth="1" width="9.140625"/>
    <col min="2917" max="2917" customWidth="1" width="9.140625"/>
    <col min="2918" max="2918" customWidth="1" width="9.140625"/>
    <col min="2919" max="2919" customWidth="1" width="9.140625"/>
    <col min="2920" max="2920" customWidth="1" width="9.140625"/>
    <col min="2921" max="2921" customWidth="1" width="9.140625"/>
    <col min="2922" max="2922" customWidth="1" width="9.140625"/>
    <col min="2923" max="2923" customWidth="1" width="9.140625"/>
    <col min="2924" max="2924" customWidth="1" width="9.140625"/>
    <col min="2925" max="2925" customWidth="1" width="9.140625"/>
    <col min="2926" max="2926" customWidth="1" width="9.140625"/>
    <col min="2927" max="2927" customWidth="1" width="9.140625"/>
    <col min="2928" max="2928" customWidth="1" width="9.140625"/>
    <col min="2929" max="2929" customWidth="1" width="9.140625"/>
    <col min="2930" max="2930" customWidth="1" width="9.140625"/>
    <col min="2931" max="2931" customWidth="1" width="9.140625"/>
    <col min="2932" max="2932" customWidth="1" width="9.140625"/>
    <col min="2933" max="2933" customWidth="1" width="9.140625"/>
    <col min="2934" max="2934" customWidth="1" width="9.140625"/>
    <col min="2935" max="2935" customWidth="1" width="9.140625"/>
    <col min="2936" max="2936" customWidth="1" width="9.140625"/>
    <col min="2937" max="2937" customWidth="1" width="9.140625"/>
    <col min="2938" max="2938" customWidth="1" width="9.140625"/>
    <col min="2939" max="2939" customWidth="1" width="9.140625"/>
    <col min="2940" max="2940" customWidth="1" width="9.140625"/>
    <col min="2941" max="2941" customWidth="1" width="9.140625"/>
    <col min="2942" max="2942" customWidth="1" width="9.140625"/>
    <col min="2943" max="2943" customWidth="1" width="9.140625"/>
    <col min="2944" max="2944" customWidth="1" width="9.140625"/>
    <col min="2945" max="2945" customWidth="1" width="9.140625"/>
    <col min="2946" max="2946" customWidth="1" width="9.140625"/>
    <col min="2947" max="2947" customWidth="1" width="9.140625"/>
    <col min="2948" max="2948" customWidth="1" width="9.140625"/>
    <col min="2949" max="2949" customWidth="1" width="9.140625"/>
    <col min="2950" max="2950" customWidth="1" width="9.140625"/>
    <col min="2951" max="2951" customWidth="1" width="9.140625"/>
    <col min="2952" max="2952" customWidth="1" width="9.140625"/>
    <col min="2953" max="2953" customWidth="1" width="9.140625"/>
    <col min="2954" max="2954" customWidth="1" width="9.140625"/>
    <col min="2955" max="2955" customWidth="1" width="9.140625"/>
    <col min="2956" max="2956" customWidth="1" width="9.140625"/>
    <col min="2957" max="2957" customWidth="1" width="9.140625"/>
    <col min="2958" max="2958" customWidth="1" width="9.140625"/>
    <col min="2959" max="2959" customWidth="1" width="9.140625"/>
    <col min="2960" max="2960" customWidth="1" width="9.140625"/>
    <col min="2961" max="2961" customWidth="1" width="9.140625"/>
    <col min="2962" max="2962" customWidth="1" width="9.140625"/>
    <col min="2963" max="2963" customWidth="1" width="9.140625"/>
    <col min="2964" max="2964" customWidth="1" width="9.140625"/>
    <col min="2965" max="2965" customWidth="1" width="9.140625"/>
    <col min="2966" max="2966" customWidth="1" width="9.140625"/>
    <col min="2967" max="2967" customWidth="1" width="9.140625"/>
    <col min="2968" max="2968" customWidth="1" width="9.140625"/>
    <col min="2969" max="2969" customWidth="1" width="9.140625"/>
    <col min="2970" max="2970" customWidth="1" width="9.140625"/>
    <col min="2971" max="2971" customWidth="1" width="9.140625"/>
    <col min="2972" max="2972" customWidth="1" width="9.140625"/>
    <col min="2973" max="2973" customWidth="1" width="9.140625"/>
    <col min="2974" max="2974" customWidth="1" width="9.140625"/>
    <col min="2975" max="2975" customWidth="1" width="9.140625"/>
    <col min="2976" max="2976" customWidth="1" width="9.140625"/>
    <col min="2977" max="2977" customWidth="1" width="9.140625"/>
    <col min="2978" max="2978" customWidth="1" width="9.140625"/>
    <col min="2979" max="2979" customWidth="1" width="9.140625"/>
    <col min="2980" max="2980" customWidth="1" width="9.140625"/>
    <col min="2981" max="2981" customWidth="1" width="9.140625"/>
    <col min="2982" max="2982" customWidth="1" width="9.140625"/>
    <col min="2983" max="2983" customWidth="1" width="9.140625"/>
    <col min="2984" max="2984" customWidth="1" width="9.140625"/>
    <col min="2985" max="2985" customWidth="1" width="9.140625"/>
    <col min="2986" max="2986" customWidth="1" width="9.140625"/>
    <col min="2987" max="2987" customWidth="1" width="9.140625"/>
    <col min="2988" max="2988" customWidth="1" width="9.140625"/>
    <col min="2989" max="2989" customWidth="1" width="9.140625"/>
    <col min="2990" max="2990" customWidth="1" width="9.140625"/>
    <col min="2991" max="2991" customWidth="1" width="9.140625"/>
    <col min="2992" max="2992" customWidth="1" width="9.140625"/>
    <col min="2993" max="2993" customWidth="1" width="9.140625"/>
    <col min="2994" max="2994" customWidth="1" width="9.140625"/>
    <col min="2995" max="2995" customWidth="1" width="9.140625"/>
    <col min="2996" max="2996" customWidth="1" width="9.140625"/>
    <col min="2997" max="2997" customWidth="1" width="9.140625"/>
    <col min="2998" max="2998" customWidth="1" width="9.140625"/>
    <col min="2999" max="2999" customWidth="1" width="9.140625"/>
    <col min="3000" max="3000" customWidth="1" width="9.140625"/>
    <col min="3001" max="3001" customWidth="1" width="9.140625"/>
    <col min="3002" max="3002" customWidth="1" width="9.140625"/>
    <col min="3003" max="3003" customWidth="1" width="9.140625"/>
    <col min="3004" max="3004" customWidth="1" width="9.140625"/>
    <col min="3005" max="3005" customWidth="1" width="9.140625"/>
    <col min="3006" max="3006" customWidth="1" width="9.140625"/>
    <col min="3007" max="3007" customWidth="1" width="9.140625"/>
    <col min="3008" max="3008" customWidth="1" width="9.140625"/>
    <col min="3009" max="3009" customWidth="1" width="9.140625"/>
    <col min="3010" max="3010" customWidth="1" width="9.140625"/>
    <col min="3011" max="3011" customWidth="1" width="9.140625"/>
    <col min="3012" max="3012" customWidth="1" width="9.140625"/>
    <col min="3013" max="3013" customWidth="1" width="9.140625"/>
    <col min="3014" max="3014" customWidth="1" width="9.140625"/>
    <col min="3015" max="3015" customWidth="1" width="9.140625"/>
    <col min="3016" max="3016" customWidth="1" width="9.140625"/>
    <col min="3017" max="3017" customWidth="1" width="9.140625"/>
    <col min="3018" max="3018" customWidth="1" width="9.140625"/>
    <col min="3019" max="3019" customWidth="1" width="9.140625"/>
    <col min="3020" max="3020" customWidth="1" width="9.140625"/>
    <col min="3021" max="3021" customWidth="1" width="9.140625"/>
    <col min="3022" max="3022" customWidth="1" width="9.140625"/>
    <col min="3023" max="3023" customWidth="1" width="9.140625"/>
    <col min="3024" max="3024" customWidth="1" width="9.140625"/>
    <col min="3025" max="3025" customWidth="1" width="9.140625"/>
    <col min="3026" max="3026" customWidth="1" width="9.140625"/>
    <col min="3027" max="3027" customWidth="1" width="9.140625"/>
    <col min="3028" max="3028" customWidth="1" width="9.140625"/>
    <col min="3029" max="3029" customWidth="1" width="9.140625"/>
    <col min="3030" max="3030" customWidth="1" width="9.140625"/>
    <col min="3031" max="3031" customWidth="1" width="9.140625"/>
    <col min="3032" max="3032" customWidth="1" width="9.140625"/>
    <col min="3033" max="3033" customWidth="1" width="9.140625"/>
    <col min="3034" max="3034" customWidth="1" width="9.140625"/>
    <col min="3035" max="3035" customWidth="1" width="9.140625"/>
    <col min="3036" max="3036" customWidth="1" width="9.140625"/>
    <col min="3037" max="3037" customWidth="1" width="9.140625"/>
    <col min="3038" max="3038" customWidth="1" width="9.140625"/>
    <col min="3039" max="3039" customWidth="1" width="9.140625"/>
    <col min="3040" max="3040" customWidth="1" width="9.140625"/>
    <col min="3041" max="3041" customWidth="1" width="9.140625"/>
    <col min="3042" max="3042" customWidth="1" width="9.140625"/>
    <col min="3043" max="3043" customWidth="1" width="9.140625"/>
    <col min="3044" max="3044" customWidth="1" width="9.140625"/>
    <col min="3045" max="3045" customWidth="1" width="9.140625"/>
    <col min="3046" max="3046" customWidth="1" width="9.140625"/>
    <col min="3047" max="3047" customWidth="1" width="9.140625"/>
    <col min="3048" max="3048" customWidth="1" width="9.140625"/>
    <col min="3049" max="3049" customWidth="1" width="9.140625"/>
    <col min="3050" max="3050" customWidth="1" width="9.140625"/>
    <col min="3051" max="3051" customWidth="1" width="9.140625"/>
    <col min="3052" max="3052" customWidth="1" width="9.140625"/>
    <col min="3053" max="3053" customWidth="1" width="9.140625"/>
    <col min="3054" max="3054" customWidth="1" width="9.140625"/>
    <col min="3055" max="3055" customWidth="1" width="9.140625"/>
    <col min="3056" max="3056" customWidth="1" width="9.140625"/>
    <col min="3057" max="3057" customWidth="1" width="9.140625"/>
    <col min="3058" max="3058" customWidth="1" width="9.140625"/>
    <col min="3059" max="3059" customWidth="1" width="9.140625"/>
    <col min="3060" max="3060" customWidth="1" width="9.140625"/>
    <col min="3061" max="3061" customWidth="1" width="9.140625"/>
    <col min="3062" max="3062" customWidth="1" width="9.140625"/>
    <col min="3063" max="3063" customWidth="1" width="9.140625"/>
    <col min="3064" max="3064" customWidth="1" width="9.140625"/>
    <col min="3065" max="3065" customWidth="1" width="9.140625"/>
    <col min="3066" max="3066" customWidth="1" width="9.140625"/>
    <col min="3067" max="3067" customWidth="1" width="9.140625"/>
    <col min="3068" max="3068" customWidth="1" width="9.140625"/>
    <col min="3069" max="3069" customWidth="1" width="9.140625"/>
    <col min="3070" max="3070" customWidth="1" width="9.140625"/>
    <col min="3071" max="3071" customWidth="1" width="9.140625"/>
    <col min="3072" max="3072" customWidth="1" width="9.140625"/>
    <col min="3073" max="3073" customWidth="1" width="9.140625"/>
    <col min="3074" max="3074" customWidth="1" width="9.140625"/>
    <col min="3075" max="3075" customWidth="1" width="9.140625"/>
    <col min="3076" max="3076" customWidth="1" width="9.140625"/>
    <col min="3077" max="3077" customWidth="1" width="9.140625"/>
    <col min="3078" max="3078" customWidth="1" width="9.140625"/>
    <col min="3079" max="3079" customWidth="1" width="9.140625"/>
    <col min="3080" max="3080" customWidth="1" width="9.140625"/>
    <col min="3081" max="3081" customWidth="1" width="9.140625"/>
    <col min="3082" max="3082" customWidth="1" width="9.140625"/>
    <col min="3083" max="3083" customWidth="1" width="9.140625"/>
    <col min="3084" max="3084" customWidth="1" width="9.140625"/>
    <col min="3085" max="3085" customWidth="1" width="9.140625"/>
    <col min="3086" max="3086" customWidth="1" width="9.140625"/>
    <col min="3087" max="3087" customWidth="1" width="9.140625"/>
    <col min="3088" max="3088" customWidth="1" width="9.140625"/>
    <col min="3089" max="3089" customWidth="1" width="9.140625"/>
    <col min="3090" max="3090" customWidth="1" width="9.140625"/>
    <col min="3091" max="3091" customWidth="1" width="9.140625"/>
    <col min="3092" max="3092" customWidth="1" width="9.140625"/>
    <col min="3093" max="3093" customWidth="1" width="9.140625"/>
    <col min="3094" max="3094" customWidth="1" width="9.140625"/>
    <col min="3095" max="3095" customWidth="1" width="9.140625"/>
    <col min="3096" max="3096" customWidth="1" width="9.140625"/>
    <col min="3097" max="3097" customWidth="1" width="9.140625"/>
    <col min="3098" max="3098" customWidth="1" width="9.140625"/>
    <col min="3099" max="3099" customWidth="1" width="9.140625"/>
    <col min="3100" max="3100" customWidth="1" width="9.140625"/>
    <col min="3101" max="3101" customWidth="1" width="9.140625"/>
    <col min="3102" max="3102" customWidth="1" width="9.140625"/>
    <col min="3103" max="3103" customWidth="1" width="9.140625"/>
    <col min="3104" max="3104" customWidth="1" width="9.140625"/>
    <col min="3105" max="3105" customWidth="1" width="9.140625"/>
    <col min="3106" max="3106" customWidth="1" width="9.140625"/>
    <col min="3107" max="3107" customWidth="1" width="9.140625"/>
    <col min="3108" max="3108" customWidth="1" width="9.140625"/>
    <col min="3109" max="3109" customWidth="1" width="9.140625"/>
    <col min="3110" max="3110" customWidth="1" width="9.140625"/>
    <col min="3111" max="3111" customWidth="1" width="9.140625"/>
    <col min="3112" max="3112" customWidth="1" width="9.140625"/>
    <col min="3113" max="3113" customWidth="1" width="9.140625"/>
    <col min="3114" max="3114" customWidth="1" width="9.140625"/>
    <col min="3115" max="3115" customWidth="1" width="9.140625"/>
    <col min="3116" max="3116" customWidth="1" width="9.140625"/>
    <col min="3117" max="3117" customWidth="1" width="9.140625"/>
    <col min="3118" max="3118" customWidth="1" width="9.140625"/>
    <col min="3119" max="3119" customWidth="1" width="9.140625"/>
    <col min="3120" max="3120" customWidth="1" width="9.140625"/>
    <col min="3121" max="3121" customWidth="1" width="9.140625"/>
    <col min="3122" max="3122" customWidth="1" width="9.140625"/>
    <col min="3123" max="3123" customWidth="1" width="9.140625"/>
    <col min="3124" max="3124" customWidth="1" width="9.140625"/>
    <col min="3125" max="3125" customWidth="1" width="9.140625"/>
    <col min="3126" max="3126" customWidth="1" width="9.140625"/>
    <col min="3127" max="3127" customWidth="1" width="9.140625"/>
    <col min="3128" max="3128" customWidth="1" width="9.140625"/>
    <col min="3129" max="3129" customWidth="1" width="9.140625"/>
    <col min="3130" max="3130" customWidth="1" width="9.140625"/>
    <col min="3131" max="3131" customWidth="1" width="9.140625"/>
    <col min="3132" max="3132" customWidth="1" width="9.140625"/>
    <col min="3133" max="3133" customWidth="1" width="9.140625"/>
    <col min="3134" max="3134" customWidth="1" width="9.140625"/>
    <col min="3135" max="3135" customWidth="1" width="9.140625"/>
    <col min="3136" max="3136" customWidth="1" width="9.140625"/>
    <col min="3137" max="3137" customWidth="1" width="9.140625"/>
    <col min="3138" max="3138" customWidth="1" width="9.140625"/>
    <col min="3139" max="3139" customWidth="1" width="9.140625"/>
    <col min="3140" max="3140" customWidth="1" width="9.140625"/>
    <col min="3141" max="3141" customWidth="1" width="9.140625"/>
    <col min="3142" max="3142" customWidth="1" width="9.140625"/>
    <col min="3143" max="3143" customWidth="1" width="9.140625"/>
    <col min="3144" max="3144" customWidth="1" width="9.140625"/>
    <col min="3145" max="3145" customWidth="1" width="9.140625"/>
    <col min="3146" max="3146" customWidth="1" width="9.140625"/>
    <col min="3147" max="3147" customWidth="1" width="9.140625"/>
    <col min="3148" max="3148" customWidth="1" width="9.140625"/>
    <col min="3149" max="3149" customWidth="1" width="9.140625"/>
    <col min="3150" max="3150" customWidth="1" width="9.140625"/>
    <col min="3151" max="3151" customWidth="1" width="9.140625"/>
    <col min="3152" max="3152" customWidth="1" width="9.140625"/>
    <col min="3153" max="3153" customWidth="1" width="9.140625"/>
    <col min="3154" max="3154" customWidth="1" width="9.140625"/>
    <col min="3155" max="3155" customWidth="1" width="9.140625"/>
    <col min="3156" max="3156" customWidth="1" width="9.140625"/>
    <col min="3157" max="3157" customWidth="1" width="9.140625"/>
    <col min="3158" max="3158" customWidth="1" width="9.140625"/>
    <col min="3159" max="3159" customWidth="1" width="9.140625"/>
    <col min="3160" max="3160" customWidth="1" width="9.140625"/>
    <col min="3161" max="3161" customWidth="1" width="9.140625"/>
    <col min="3162" max="3162" customWidth="1" width="9.140625"/>
    <col min="3163" max="3163" customWidth="1" width="9.140625"/>
    <col min="3164" max="3164" customWidth="1" width="9.140625"/>
    <col min="3165" max="3165" customWidth="1" width="9.140625"/>
    <col min="3166" max="3166" customWidth="1" width="9.140625"/>
    <col min="3167" max="3167" customWidth="1" width="9.140625"/>
    <col min="3168" max="3168" customWidth="1" width="9.140625"/>
    <col min="3169" max="3169" customWidth="1" width="9.140625"/>
    <col min="3170" max="3170" customWidth="1" width="9.140625"/>
    <col min="3171" max="3171" customWidth="1" width="9.140625"/>
    <col min="3172" max="3172" customWidth="1" width="9.140625"/>
    <col min="3173" max="3173" customWidth="1" width="9.140625"/>
    <col min="3174" max="3174" customWidth="1" width="9.140625"/>
    <col min="3175" max="3175" customWidth="1" width="9.140625"/>
    <col min="3176" max="3176" customWidth="1" width="9.140625"/>
    <col min="3177" max="3177" customWidth="1" width="9.140625"/>
    <col min="3178" max="3178" customWidth="1" width="9.140625"/>
    <col min="3179" max="3179" customWidth="1" width="9.140625"/>
    <col min="3180" max="3180" customWidth="1" width="9.140625"/>
    <col min="3181" max="3181" customWidth="1" width="9.140625"/>
    <col min="3182" max="3182" customWidth="1" width="9.140625"/>
    <col min="3183" max="3183" customWidth="1" width="9.140625"/>
    <col min="3184" max="3184" customWidth="1" width="9.140625"/>
    <col min="3185" max="3185" customWidth="1" width="9.140625"/>
    <col min="3186" max="3186" customWidth="1" width="9.140625"/>
    <col min="3187" max="3187" customWidth="1" width="9.140625"/>
    <col min="3188" max="3188" customWidth="1" width="9.140625"/>
    <col min="3189" max="3189" customWidth="1" width="9.140625"/>
    <col min="3190" max="3190" customWidth="1" width="9.140625"/>
    <col min="3191" max="3191" customWidth="1" width="9.140625"/>
    <col min="3192" max="3192" customWidth="1" width="9.140625"/>
    <col min="3193" max="3193" customWidth="1" width="9.140625"/>
    <col min="3194" max="3194" customWidth="1" width="9.140625"/>
    <col min="3195" max="3195" customWidth="1" width="9.140625"/>
    <col min="3196" max="3196" customWidth="1" width="9.140625"/>
    <col min="3197" max="3197" customWidth="1" width="9.140625"/>
    <col min="3198" max="3198" customWidth="1" width="9.140625"/>
    <col min="3199" max="3199" customWidth="1" width="9.140625"/>
    <col min="3200" max="3200" customWidth="1" width="9.140625"/>
    <col min="3201" max="3201" customWidth="1" width="9.140625"/>
    <col min="3202" max="3202" customWidth="1" width="9.140625"/>
    <col min="3203" max="3203" customWidth="1" width="9.140625"/>
    <col min="3204" max="3204" customWidth="1" width="9.140625"/>
    <col min="3205" max="3205" customWidth="1" width="9.140625"/>
    <col min="3206" max="3206" customWidth="1" width="9.140625"/>
    <col min="3207" max="3207" customWidth="1" width="9.140625"/>
    <col min="3208" max="3208" customWidth="1" width="9.140625"/>
    <col min="3209" max="3209" customWidth="1" width="9.140625"/>
    <col min="3210" max="3210" customWidth="1" width="9.140625"/>
    <col min="3211" max="3211" customWidth="1" width="9.140625"/>
    <col min="3212" max="3212" customWidth="1" width="9.140625"/>
    <col min="3213" max="3213" customWidth="1" width="9.140625"/>
    <col min="3214" max="3214" customWidth="1" width="9.140625"/>
    <col min="3215" max="3215" customWidth="1" width="9.140625"/>
    <col min="3216" max="3216" customWidth="1" width="9.140625"/>
    <col min="3217" max="3217" customWidth="1" width="9.140625"/>
    <col min="3218" max="3218" customWidth="1" width="9.140625"/>
    <col min="3219" max="3219" customWidth="1" width="9.140625"/>
    <col min="3220" max="3220" customWidth="1" width="9.140625"/>
    <col min="3221" max="3221" customWidth="1" width="9.140625"/>
    <col min="3222" max="3222" customWidth="1" width="9.140625"/>
    <col min="3223" max="3223" customWidth="1" width="9.140625"/>
    <col min="3224" max="3224" customWidth="1" width="9.140625"/>
    <col min="3225" max="3225" customWidth="1" width="9.140625"/>
    <col min="3226" max="3226" customWidth="1" width="9.140625"/>
    <col min="3227" max="3227" customWidth="1" width="9.140625"/>
    <col min="3228" max="3228" customWidth="1" width="9.140625"/>
    <col min="3229" max="3229" customWidth="1" width="9.140625"/>
    <col min="3230" max="3230" customWidth="1" width="9.140625"/>
    <col min="3231" max="3231" customWidth="1" width="9.140625"/>
    <col min="3232" max="3232" customWidth="1" width="9.140625"/>
    <col min="3233" max="3233" customWidth="1" width="9.140625"/>
    <col min="3234" max="3234" customWidth="1" width="9.140625"/>
    <col min="3235" max="3235" customWidth="1" width="9.140625"/>
    <col min="3236" max="3236" customWidth="1" width="9.140625"/>
    <col min="3237" max="3237" customWidth="1" width="9.140625"/>
    <col min="3238" max="3238" customWidth="1" width="9.140625"/>
    <col min="3239" max="3239" customWidth="1" width="9.140625"/>
    <col min="3240" max="3240" customWidth="1" width="9.140625"/>
    <col min="3241" max="3241" customWidth="1" width="9.140625"/>
    <col min="3242" max="3242" customWidth="1" width="9.140625"/>
    <col min="3243" max="3243" customWidth="1" width="9.140625"/>
    <col min="3244" max="3244" customWidth="1" width="9.140625"/>
    <col min="3245" max="3245" customWidth="1" width="9.140625"/>
    <col min="3246" max="3246" customWidth="1" width="9.140625"/>
    <col min="3247" max="3247" customWidth="1" width="9.140625"/>
    <col min="3248" max="3248" customWidth="1" width="9.140625"/>
    <col min="3249" max="3249" customWidth="1" width="9.140625"/>
    <col min="3250" max="3250" customWidth="1" width="9.140625"/>
    <col min="3251" max="3251" customWidth="1" width="9.140625"/>
    <col min="3252" max="3252" customWidth="1" width="9.140625"/>
    <col min="3253" max="3253" customWidth="1" width="9.140625"/>
    <col min="3254" max="3254" customWidth="1" width="9.140625"/>
    <col min="3255" max="3255" customWidth="1" width="9.140625"/>
    <col min="3256" max="3256" customWidth="1" width="9.140625"/>
    <col min="3257" max="3257" customWidth="1" width="9.140625"/>
    <col min="3258" max="3258" customWidth="1" width="9.140625"/>
    <col min="3259" max="3259" customWidth="1" width="9.140625"/>
    <col min="3260" max="3260" customWidth="1" width="9.140625"/>
    <col min="3261" max="3261" customWidth="1" width="9.140625"/>
    <col min="3262" max="3262" customWidth="1" width="9.140625"/>
    <col min="3263" max="3263" customWidth="1" width="9.140625"/>
    <col min="3264" max="3264" customWidth="1" width="9.140625"/>
    <col min="3265" max="3265" customWidth="1" width="9.140625"/>
    <col min="3266" max="3266" customWidth="1" width="9.140625"/>
    <col min="3267" max="3267" customWidth="1" width="9.140625"/>
    <col min="3268" max="3268" customWidth="1" width="9.140625"/>
    <col min="3269" max="3269" customWidth="1" width="9.140625"/>
    <col min="3270" max="3270" customWidth="1" width="9.140625"/>
    <col min="3271" max="3271" customWidth="1" width="9.140625"/>
    <col min="3272" max="3272" customWidth="1" width="9.140625"/>
    <col min="3273" max="3273" customWidth="1" width="9.140625"/>
    <col min="3274" max="3274" customWidth="1" width="9.140625"/>
    <col min="3275" max="3275" customWidth="1" width="9.140625"/>
    <col min="3276" max="3276" customWidth="1" width="9.140625"/>
    <col min="3277" max="3277" customWidth="1" width="9.140625"/>
    <col min="3278" max="3278" customWidth="1" width="9.140625"/>
    <col min="3279" max="3279" customWidth="1" width="9.140625"/>
    <col min="3280" max="3280" customWidth="1" width="9.140625"/>
    <col min="3281" max="3281" customWidth="1" width="9.140625"/>
    <col min="3282" max="3282" customWidth="1" width="9.140625"/>
    <col min="3283" max="3283" customWidth="1" width="9.140625"/>
    <col min="3284" max="3284" customWidth="1" width="9.140625"/>
    <col min="3285" max="3285" customWidth="1" width="9.140625"/>
    <col min="3286" max="3286" customWidth="1" width="9.140625"/>
    <col min="3287" max="3287" customWidth="1" width="9.140625"/>
    <col min="3288" max="3288" customWidth="1" width="9.140625"/>
    <col min="3289" max="3289" customWidth="1" width="9.140625"/>
    <col min="3290" max="3290" customWidth="1" width="9.140625"/>
    <col min="3291" max="3291" customWidth="1" width="9.140625"/>
    <col min="3292" max="3292" customWidth="1" width="9.140625"/>
    <col min="3293" max="3293" customWidth="1" width="9.140625"/>
    <col min="3294" max="3294" customWidth="1" width="9.140625"/>
    <col min="3295" max="3295" customWidth="1" width="9.140625"/>
    <col min="3296" max="3296" customWidth="1" width="9.140625"/>
    <col min="3297" max="3297" customWidth="1" width="9.140625"/>
    <col min="3298" max="3298" customWidth="1" width="9.140625"/>
    <col min="3299" max="3299" customWidth="1" width="9.140625"/>
    <col min="3300" max="3300" customWidth="1" width="9.140625"/>
    <col min="3301" max="3301" customWidth="1" width="9.140625"/>
    <col min="3302" max="3302" customWidth="1" width="9.140625"/>
    <col min="3303" max="3303" customWidth="1" width="9.140625"/>
    <col min="3304" max="3304" customWidth="1" width="9.140625"/>
    <col min="3305" max="3305" customWidth="1" width="9.140625"/>
    <col min="3306" max="3306" customWidth="1" width="9.140625"/>
    <col min="3307" max="3307" customWidth="1" width="9.140625"/>
    <col min="3308" max="3308" customWidth="1" width="9.140625"/>
    <col min="3309" max="3309" customWidth="1" width="9.140625"/>
    <col min="3310" max="3310" customWidth="1" width="9.140625"/>
    <col min="3311" max="3311" customWidth="1" width="9.140625"/>
    <col min="3312" max="3312" customWidth="1" width="9.140625"/>
    <col min="3313" max="3313" customWidth="1" width="9.140625"/>
    <col min="3314" max="3314" customWidth="1" width="9.140625"/>
    <col min="3315" max="3315" customWidth="1" width="9.140625"/>
    <col min="3316" max="3316" customWidth="1" width="9.140625"/>
    <col min="3317" max="3317" customWidth="1" width="9.140625"/>
    <col min="3318" max="3318" customWidth="1" width="9.140625"/>
    <col min="3319" max="3319" customWidth="1" width="9.140625"/>
    <col min="3320" max="3320" customWidth="1" width="9.140625"/>
    <col min="3321" max="3321" customWidth="1" width="9.140625"/>
    <col min="3322" max="3322" customWidth="1" width="9.140625"/>
    <col min="3323" max="3323" customWidth="1" width="9.140625"/>
    <col min="3324" max="3324" customWidth="1" width="9.140625"/>
    <col min="3325" max="3325" customWidth="1" width="9.140625"/>
    <col min="3326" max="3326" customWidth="1" width="9.140625"/>
    <col min="3327" max="3327" customWidth="1" width="9.140625"/>
    <col min="3328" max="3328" customWidth="1" width="9.140625"/>
    <col min="3329" max="3329" customWidth="1" width="9.140625"/>
    <col min="3330" max="3330" customWidth="1" width="9.140625"/>
    <col min="3331" max="3331" customWidth="1" width="9.140625"/>
    <col min="3332" max="3332" customWidth="1" width="9.140625"/>
    <col min="3333" max="3333" customWidth="1" width="9.140625"/>
    <col min="3334" max="3334" customWidth="1" width="9.140625"/>
    <col min="3335" max="3335" customWidth="1" width="9.140625"/>
    <col min="3336" max="3336" customWidth="1" width="9.140625"/>
    <col min="3337" max="3337" customWidth="1" width="9.140625"/>
    <col min="3338" max="3338" customWidth="1" width="9.140625"/>
    <col min="3339" max="3339" customWidth="1" width="9.140625"/>
    <col min="3340" max="3340" customWidth="1" width="9.140625"/>
    <col min="3341" max="3341" customWidth="1" width="9.140625"/>
    <col min="3342" max="3342" customWidth="1" width="9.140625"/>
    <col min="3343" max="3343" customWidth="1" width="9.140625"/>
    <col min="3344" max="3344" customWidth="1" width="9.140625"/>
    <col min="3345" max="3345" customWidth="1" width="9.140625"/>
    <col min="3346" max="3346" customWidth="1" width="9.140625"/>
    <col min="3347" max="3347" customWidth="1" width="9.140625"/>
    <col min="3348" max="3348" customWidth="1" width="9.140625"/>
    <col min="3349" max="3349" customWidth="1" width="9.140625"/>
    <col min="3350" max="3350" customWidth="1" width="9.140625"/>
    <col min="3351" max="3351" customWidth="1" width="9.140625"/>
    <col min="3352" max="3352" customWidth="1" width="9.140625"/>
    <col min="3353" max="3353" customWidth="1" width="9.140625"/>
    <col min="3354" max="3354" customWidth="1" width="9.140625"/>
    <col min="3355" max="3355" customWidth="1" width="9.140625"/>
    <col min="3356" max="3356" customWidth="1" width="9.140625"/>
    <col min="3357" max="3357" customWidth="1" width="9.140625"/>
    <col min="3358" max="3358" customWidth="1" width="9.140625"/>
    <col min="3359" max="3359" customWidth="1" width="9.140625"/>
    <col min="3360" max="3360" customWidth="1" width="9.140625"/>
    <col min="3361" max="3361" customWidth="1" width="9.140625"/>
    <col min="3362" max="3362" customWidth="1" width="9.140625"/>
    <col min="3363" max="3363" customWidth="1" width="9.140625"/>
    <col min="3364" max="3364" customWidth="1" width="9.140625"/>
    <col min="3365" max="3365" customWidth="1" width="9.140625"/>
    <col min="3366" max="3366" customWidth="1" width="9.140625"/>
    <col min="3367" max="3367" customWidth="1" width="9.140625"/>
    <col min="3368" max="3368" customWidth="1" width="9.140625"/>
    <col min="3369" max="3369" customWidth="1" width="9.140625"/>
    <col min="3370" max="3370" customWidth="1" width="9.140625"/>
    <col min="3371" max="3371" customWidth="1" width="9.140625"/>
    <col min="3372" max="3372" customWidth="1" width="9.140625"/>
    <col min="3373" max="3373" customWidth="1" width="9.140625"/>
    <col min="3374" max="3374" customWidth="1" width="9.140625"/>
    <col min="3375" max="3375" customWidth="1" width="9.140625"/>
    <col min="3376" max="3376" customWidth="1" width="9.140625"/>
    <col min="3377" max="3377" customWidth="1" width="9.140625"/>
    <col min="3378" max="3378" customWidth="1" width="9.140625"/>
    <col min="3379" max="3379" customWidth="1" width="9.140625"/>
    <col min="3380" max="3380" customWidth="1" width="9.140625"/>
    <col min="3381" max="3381" customWidth="1" width="9.140625"/>
    <col min="3382" max="3382" customWidth="1" width="9.140625"/>
    <col min="3383" max="3383" customWidth="1" width="9.140625"/>
    <col min="3384" max="3384" customWidth="1" width="9.140625"/>
    <col min="3385" max="3385" customWidth="1" width="9.140625"/>
    <col min="3386" max="3386" customWidth="1" width="9.140625"/>
    <col min="3387" max="3387" customWidth="1" width="9.140625"/>
    <col min="3388" max="3388" customWidth="1" width="9.140625"/>
    <col min="3389" max="3389" customWidth="1" width="9.140625"/>
    <col min="3390" max="3390" customWidth="1" width="9.140625"/>
    <col min="3391" max="3391" customWidth="1" width="9.140625"/>
    <col min="3392" max="3392" customWidth="1" width="9.140625"/>
    <col min="3393" max="3393" customWidth="1" width="9.140625"/>
    <col min="3394" max="3394" customWidth="1" width="9.140625"/>
    <col min="3395" max="3395" customWidth="1" width="9.140625"/>
    <col min="3396" max="3396" customWidth="1" width="9.140625"/>
    <col min="3397" max="3397" customWidth="1" width="9.140625"/>
    <col min="3398" max="3398" customWidth="1" width="9.140625"/>
    <col min="3399" max="3399" customWidth="1" width="9.140625"/>
    <col min="3400" max="3400" customWidth="1" width="9.140625"/>
    <col min="3401" max="3401" customWidth="1" width="9.140625"/>
    <col min="3402" max="3402" customWidth="1" width="9.140625"/>
    <col min="3403" max="3403" customWidth="1" width="9.140625"/>
    <col min="3404" max="3404" customWidth="1" width="9.140625"/>
    <col min="3405" max="3405" customWidth="1" width="9.140625"/>
    <col min="3406" max="3406" customWidth="1" width="9.140625"/>
    <col min="3407" max="3407" customWidth="1" width="9.140625"/>
    <col min="3408" max="3408" customWidth="1" width="9.140625"/>
    <col min="3409" max="3409" customWidth="1" width="9.140625"/>
    <col min="3410" max="3410" customWidth="1" width="9.140625"/>
    <col min="3411" max="3411" customWidth="1" width="9.140625"/>
    <col min="3412" max="3412" customWidth="1" width="9.140625"/>
    <col min="3413" max="3413" customWidth="1" width="9.140625"/>
    <col min="3414" max="3414" customWidth="1" width="9.140625"/>
    <col min="3415" max="3415" customWidth="1" width="9.140625"/>
    <col min="3416" max="3416" customWidth="1" width="9.140625"/>
    <col min="3417" max="3417" customWidth="1" width="9.140625"/>
    <col min="3418" max="3418" customWidth="1" width="9.140625"/>
    <col min="3419" max="3419" customWidth="1" width="9.140625"/>
    <col min="3420" max="3420" customWidth="1" width="9.140625"/>
    <col min="3421" max="3421" customWidth="1" width="9.140625"/>
    <col min="3422" max="3422" customWidth="1" width="9.140625"/>
    <col min="3423" max="3423" customWidth="1" width="9.140625"/>
    <col min="3424" max="3424" customWidth="1" width="9.140625"/>
    <col min="3425" max="3425" customWidth="1" width="9.140625"/>
    <col min="3426" max="3426" customWidth="1" width="9.140625"/>
    <col min="3427" max="3427" customWidth="1" width="9.140625"/>
    <col min="3428" max="3428" customWidth="1" width="9.140625"/>
    <col min="3429" max="3429" customWidth="1" width="9.140625"/>
    <col min="3430" max="3430" customWidth="1" width="9.140625"/>
    <col min="3431" max="3431" customWidth="1" width="9.140625"/>
    <col min="3432" max="3432" customWidth="1" width="9.140625"/>
    <col min="3433" max="3433" customWidth="1" width="9.140625"/>
    <col min="3434" max="3434" customWidth="1" width="9.140625"/>
    <col min="3435" max="3435" customWidth="1" width="9.140625"/>
    <col min="3436" max="3436" customWidth="1" width="9.140625"/>
    <col min="3437" max="3437" customWidth="1" width="9.140625"/>
    <col min="3438" max="3438" customWidth="1" width="9.140625"/>
    <col min="3439" max="3439" customWidth="1" width="9.140625"/>
    <col min="3440" max="3440" customWidth="1" width="9.140625"/>
    <col min="3441" max="3441" customWidth="1" width="9.140625"/>
    <col min="3442" max="3442" customWidth="1" width="9.140625"/>
    <col min="3443" max="3443" customWidth="1" width="9.140625"/>
    <col min="3444" max="3444" customWidth="1" width="9.140625"/>
    <col min="3445" max="3445" customWidth="1" width="9.140625"/>
    <col min="3446" max="3446" customWidth="1" width="9.140625"/>
    <col min="3447" max="3447" customWidth="1" width="9.140625"/>
    <col min="3448" max="3448" customWidth="1" width="9.140625"/>
    <col min="3449" max="3449" customWidth="1" width="9.140625"/>
    <col min="3450" max="3450" customWidth="1" width="9.140625"/>
    <col min="3451" max="3451" customWidth="1" width="9.140625"/>
    <col min="3452" max="3452" customWidth="1" width="9.140625"/>
    <col min="3453" max="3453" customWidth="1" width="9.140625"/>
    <col min="3454" max="3454" customWidth="1" width="9.140625"/>
    <col min="3455" max="3455" customWidth="1" width="9.140625"/>
    <col min="3456" max="3456" customWidth="1" width="9.140625"/>
    <col min="3457" max="3457" customWidth="1" width="9.140625"/>
    <col min="3458" max="3458" customWidth="1" width="9.140625"/>
    <col min="3459" max="3459" customWidth="1" width="9.140625"/>
    <col min="3460" max="3460" customWidth="1" width="9.140625"/>
    <col min="3461" max="3461" customWidth="1" width="9.140625"/>
    <col min="3462" max="3462" customWidth="1" width="9.140625"/>
    <col min="3463" max="3463" customWidth="1" width="9.140625"/>
    <col min="3464" max="3464" customWidth="1" width="9.140625"/>
    <col min="3465" max="3465" customWidth="1" width="9.140625"/>
    <col min="3466" max="3466" customWidth="1" width="9.140625"/>
    <col min="3467" max="3467" customWidth="1" width="9.140625"/>
    <col min="3468" max="3468" customWidth="1" width="9.140625"/>
    <col min="3469" max="3469" customWidth="1" width="9.140625"/>
    <col min="3470" max="3470" customWidth="1" width="9.140625"/>
    <col min="3471" max="3471" customWidth="1" width="9.140625"/>
    <col min="3472" max="3472" customWidth="1" width="9.140625"/>
    <col min="3473" max="3473" customWidth="1" width="9.140625"/>
    <col min="3474" max="3474" customWidth="1" width="9.140625"/>
    <col min="3475" max="3475" customWidth="1" width="9.140625"/>
    <col min="3476" max="3476" customWidth="1" width="9.140625"/>
    <col min="3477" max="3477" customWidth="1" width="9.140625"/>
    <col min="3478" max="3478" customWidth="1" width="9.140625"/>
    <col min="3479" max="3479" customWidth="1" width="9.140625"/>
    <col min="3480" max="3480" customWidth="1" width="9.140625"/>
    <col min="3481" max="3481" customWidth="1" width="9.140625"/>
    <col min="3482" max="3482" customWidth="1" width="9.140625"/>
    <col min="3483" max="3483" customWidth="1" width="9.140625"/>
    <col min="3484" max="3484" customWidth="1" width="9.140625"/>
    <col min="3485" max="3485" customWidth="1" width="9.140625"/>
    <col min="3486" max="3486" customWidth="1" width="9.140625"/>
    <col min="3487" max="3487" customWidth="1" width="9.140625"/>
    <col min="3488" max="3488" customWidth="1" width="9.140625"/>
    <col min="3489" max="3489" customWidth="1" width="9.140625"/>
    <col min="3490" max="3490" customWidth="1" width="9.140625"/>
    <col min="3491" max="3491" customWidth="1" width="9.140625"/>
    <col min="3492" max="3492" customWidth="1" width="9.140625"/>
    <col min="3493" max="3493" customWidth="1" width="9.140625"/>
    <col min="3494" max="3494" customWidth="1" width="9.140625"/>
    <col min="3495" max="3495" customWidth="1" width="9.140625"/>
    <col min="3496" max="3496" customWidth="1" width="9.140625"/>
    <col min="3497" max="3497" customWidth="1" width="9.140625"/>
    <col min="3498" max="3498" customWidth="1" width="9.140625"/>
    <col min="3499" max="3499" customWidth="1" width="9.140625"/>
    <col min="3500" max="3500" customWidth="1" width="9.140625"/>
    <col min="3501" max="3501" customWidth="1" width="9.140625"/>
    <col min="3502" max="3502" customWidth="1" width="9.140625"/>
    <col min="3503" max="3503" customWidth="1" width="9.140625"/>
    <col min="3504" max="3504" customWidth="1" width="9.140625"/>
    <col min="3505" max="3505" customWidth="1" width="9.140625"/>
    <col min="3506" max="3506" customWidth="1" width="9.140625"/>
    <col min="3507" max="3507" customWidth="1" width="9.140625"/>
    <col min="3508" max="3508" customWidth="1" width="9.140625"/>
    <col min="3509" max="3509" customWidth="1" width="9.140625"/>
    <col min="3510" max="3510" customWidth="1" width="9.140625"/>
    <col min="3511" max="3511" customWidth="1" width="9.140625"/>
    <col min="3512" max="3512" customWidth="1" width="9.140625"/>
    <col min="3513" max="3513" customWidth="1" width="9.140625"/>
    <col min="3514" max="3514" customWidth="1" width="9.140625"/>
    <col min="3515" max="3515" customWidth="1" width="9.140625"/>
    <col min="3516" max="3516" customWidth="1" width="9.140625"/>
    <col min="3517" max="3517" customWidth="1" width="9.140625"/>
    <col min="3518" max="3518" customWidth="1" width="9.140625"/>
    <col min="3519" max="3519" customWidth="1" width="9.140625"/>
    <col min="3520" max="3520" customWidth="1" width="9.140625"/>
    <col min="3521" max="3521" customWidth="1" width="9.140625"/>
    <col min="3522" max="3522" customWidth="1" width="9.140625"/>
    <col min="3523" max="3523" customWidth="1" width="9.140625"/>
    <col min="3524" max="3524" customWidth="1" width="9.140625"/>
    <col min="3525" max="3525" customWidth="1" width="9.140625"/>
    <col min="3526" max="3526" customWidth="1" width="9.140625"/>
    <col min="3527" max="3527" customWidth="1" width="9.140625"/>
    <col min="3528" max="3528" customWidth="1" width="9.140625"/>
    <col min="3529" max="3529" customWidth="1" width="9.140625"/>
    <col min="3530" max="3530" customWidth="1" width="9.140625"/>
    <col min="3531" max="3531" customWidth="1" width="9.140625"/>
    <col min="3532" max="3532" customWidth="1" width="9.140625"/>
    <col min="3533" max="3533" customWidth="1" width="9.140625"/>
    <col min="3534" max="3534" customWidth="1" width="9.140625"/>
    <col min="3535" max="3535" customWidth="1" width="9.140625"/>
    <col min="3536" max="3536" customWidth="1" width="9.140625"/>
    <col min="3537" max="3537" customWidth="1" width="9.140625"/>
    <col min="3538" max="3538" customWidth="1" width="9.140625"/>
    <col min="3539" max="3539" customWidth="1" width="9.140625"/>
    <col min="3540" max="3540" customWidth="1" width="9.140625"/>
    <col min="3541" max="3541" customWidth="1" width="9.140625"/>
    <col min="3542" max="3542" customWidth="1" width="9.140625"/>
    <col min="3543" max="3543" customWidth="1" width="9.140625"/>
    <col min="3544" max="3544" customWidth="1" width="9.140625"/>
    <col min="3545" max="3545" customWidth="1" width="9.140625"/>
    <col min="3546" max="3546" customWidth="1" width="9.140625"/>
    <col min="3547" max="3547" customWidth="1" width="9.140625"/>
    <col min="3548" max="3548" customWidth="1" width="9.140625"/>
    <col min="3549" max="3549" customWidth="1" width="9.140625"/>
    <col min="3550" max="3550" customWidth="1" width="9.140625"/>
    <col min="3551" max="3551" customWidth="1" width="9.140625"/>
    <col min="3552" max="3552" customWidth="1" width="9.140625"/>
    <col min="3553" max="3553" customWidth="1" width="9.140625"/>
    <col min="3554" max="3554" customWidth="1" width="9.140625"/>
    <col min="3555" max="3555" customWidth="1" width="9.140625"/>
    <col min="3556" max="3556" customWidth="1" width="9.140625"/>
    <col min="3557" max="3557" customWidth="1" width="9.140625"/>
    <col min="3558" max="3558" customWidth="1" width="9.140625"/>
    <col min="3559" max="3559" customWidth="1" width="9.140625"/>
    <col min="3560" max="3560" customWidth="1" width="9.140625"/>
    <col min="3561" max="3561" customWidth="1" width="9.140625"/>
    <col min="3562" max="3562" customWidth="1" width="9.140625"/>
    <col min="3563" max="3563" customWidth="1" width="9.140625"/>
    <col min="3564" max="3564" customWidth="1" width="9.140625"/>
    <col min="3565" max="3565" customWidth="1" width="9.140625"/>
    <col min="3566" max="3566" customWidth="1" width="9.140625"/>
    <col min="3567" max="3567" customWidth="1" width="9.140625"/>
    <col min="3568" max="3568" customWidth="1" width="9.140625"/>
    <col min="3569" max="3569" customWidth="1" width="9.140625"/>
    <col min="3570" max="3570" customWidth="1" width="9.140625"/>
    <col min="3571" max="3571" customWidth="1" width="9.140625"/>
    <col min="3572" max="3572" customWidth="1" width="9.140625"/>
    <col min="3573" max="3573" customWidth="1" width="9.140625"/>
    <col min="3574" max="3574" customWidth="1" width="9.140625"/>
    <col min="3575" max="3575" customWidth="1" width="9.140625"/>
    <col min="3576" max="3576" customWidth="1" width="9.140625"/>
    <col min="3577" max="3577" customWidth="1" width="9.140625"/>
    <col min="3578" max="3578" customWidth="1" width="9.140625"/>
    <col min="3579" max="3579" customWidth="1" width="9.140625"/>
    <col min="3580" max="3580" customWidth="1" width="9.140625"/>
    <col min="3581" max="3581" customWidth="1" width="9.140625"/>
    <col min="3582" max="3582" customWidth="1" width="9.140625"/>
    <col min="3583" max="3583" customWidth="1" width="9.140625"/>
    <col min="3584" max="3584" customWidth="1" width="9.140625"/>
    <col min="3585" max="3585" customWidth="1" width="9.140625"/>
    <col min="3586" max="3586" customWidth="1" width="9.140625"/>
    <col min="3587" max="3587" customWidth="1" width="9.140625"/>
    <col min="3588" max="3588" customWidth="1" width="9.140625"/>
    <col min="3589" max="3589" customWidth="1" width="9.140625"/>
    <col min="3590" max="3590" customWidth="1" width="9.140625"/>
    <col min="3591" max="3591" customWidth="1" width="9.140625"/>
    <col min="3592" max="3592" customWidth="1" width="9.140625"/>
    <col min="3593" max="3593" customWidth="1" width="9.140625"/>
    <col min="3594" max="3594" customWidth="1" width="9.140625"/>
    <col min="3595" max="3595" customWidth="1" width="9.140625"/>
    <col min="3596" max="3596" customWidth="1" width="9.140625"/>
    <col min="3597" max="3597" customWidth="1" width="9.140625"/>
    <col min="3598" max="3598" customWidth="1" width="9.140625"/>
    <col min="3599" max="3599" customWidth="1" width="9.140625"/>
    <col min="3600" max="3600" customWidth="1" width="9.140625"/>
    <col min="3601" max="3601" customWidth="1" width="9.140625"/>
    <col min="3602" max="3602" customWidth="1" width="9.140625"/>
    <col min="3603" max="3603" customWidth="1" width="9.140625"/>
    <col min="3604" max="3604" customWidth="1" width="9.140625"/>
    <col min="3605" max="3605" customWidth="1" width="9.140625"/>
    <col min="3606" max="3606" customWidth="1" width="9.140625"/>
    <col min="3607" max="3607" customWidth="1" width="9.140625"/>
    <col min="3608" max="3608" customWidth="1" width="9.140625"/>
    <col min="3609" max="3609" customWidth="1" width="9.140625"/>
    <col min="3610" max="3610" customWidth="1" width="9.140625"/>
    <col min="3611" max="3611" customWidth="1" width="9.140625"/>
    <col min="3612" max="3612" customWidth="1" width="9.140625"/>
    <col min="3613" max="3613" customWidth="1" width="9.140625"/>
    <col min="3614" max="3614" customWidth="1" width="9.140625"/>
    <col min="3615" max="3615" customWidth="1" width="9.140625"/>
    <col min="3616" max="3616" customWidth="1" width="9.140625"/>
    <col min="3617" max="3617" customWidth="1" width="9.140625"/>
    <col min="3618" max="3618" customWidth="1" width="9.140625"/>
    <col min="3619" max="3619" customWidth="1" width="9.140625"/>
    <col min="3620" max="3620" customWidth="1" width="9.140625"/>
    <col min="3621" max="3621" customWidth="1" width="9.140625"/>
    <col min="3622" max="3622" customWidth="1" width="9.140625"/>
    <col min="3623" max="3623" customWidth="1" width="9.140625"/>
    <col min="3624" max="3624" customWidth="1" width="9.140625"/>
    <col min="3625" max="3625" customWidth="1" width="9.140625"/>
    <col min="3626" max="3626" customWidth="1" width="9.140625"/>
    <col min="3627" max="3627" customWidth="1" width="9.140625"/>
    <col min="3628" max="3628" customWidth="1" width="9.140625"/>
    <col min="3629" max="3629" customWidth="1" width="9.140625"/>
    <col min="3630" max="3630" customWidth="1" width="9.140625"/>
    <col min="3631" max="3631" customWidth="1" width="9.140625"/>
    <col min="3632" max="3632" customWidth="1" width="9.140625"/>
    <col min="3633" max="3633" customWidth="1" width="9.140625"/>
    <col min="3634" max="3634" customWidth="1" width="9.140625"/>
    <col min="3635" max="3635" customWidth="1" width="9.140625"/>
    <col min="3636" max="3636" customWidth="1" width="9.140625"/>
    <col min="3637" max="3637" customWidth="1" width="9.140625"/>
    <col min="3638" max="3638" customWidth="1" width="9.140625"/>
    <col min="3639" max="3639" customWidth="1" width="9.140625"/>
    <col min="3640" max="3640" customWidth="1" width="9.140625"/>
    <col min="3641" max="3641" customWidth="1" width="9.140625"/>
    <col min="3642" max="3642" customWidth="1" width="9.140625"/>
    <col min="3643" max="3643" customWidth="1" width="9.140625"/>
    <col min="3644" max="3644" customWidth="1" width="9.140625"/>
    <col min="3645" max="3645" customWidth="1" width="9.140625"/>
    <col min="3646" max="3646" customWidth="1" width="9.140625"/>
    <col min="3647" max="3647" customWidth="1" width="9.140625"/>
    <col min="3648" max="3648" customWidth="1" width="9.140625"/>
    <col min="3649" max="3649" customWidth="1" width="9.140625"/>
    <col min="3650" max="3650" customWidth="1" width="9.140625"/>
    <col min="3651" max="3651" customWidth="1" width="9.140625"/>
    <col min="3652" max="3652" customWidth="1" width="9.140625"/>
    <col min="3653" max="3653" customWidth="1" width="9.140625"/>
    <col min="3654" max="3654" customWidth="1" width="9.140625"/>
    <col min="3655" max="3655" customWidth="1" width="9.140625"/>
    <col min="3656" max="3656" customWidth="1" width="9.140625"/>
    <col min="3657" max="3657" customWidth="1" width="9.140625"/>
    <col min="3658" max="3658" customWidth="1" width="9.140625"/>
    <col min="3659" max="3659" customWidth="1" width="9.140625"/>
    <col min="3660" max="3660" customWidth="1" width="9.140625"/>
    <col min="3661" max="3661" customWidth="1" width="9.140625"/>
    <col min="3662" max="3662" customWidth="1" width="9.140625"/>
    <col min="3663" max="3663" customWidth="1" width="9.140625"/>
    <col min="3664" max="3664" customWidth="1" width="9.140625"/>
    <col min="3665" max="3665" customWidth="1" width="9.140625"/>
    <col min="3666" max="3666" customWidth="1" width="9.140625"/>
    <col min="3667" max="3667" customWidth="1" width="9.140625"/>
    <col min="3668" max="3668" customWidth="1" width="9.140625"/>
    <col min="3669" max="3669" customWidth="1" width="9.140625"/>
    <col min="3670" max="3670" customWidth="1" width="9.140625"/>
    <col min="3671" max="3671" customWidth="1" width="9.140625"/>
    <col min="3672" max="3672" customWidth="1" width="9.140625"/>
    <col min="3673" max="3673" customWidth="1" width="9.140625"/>
    <col min="3674" max="3674" customWidth="1" width="9.140625"/>
    <col min="3675" max="3675" customWidth="1" width="9.140625"/>
    <col min="3676" max="3676" customWidth="1" width="9.140625"/>
    <col min="3677" max="3677" customWidth="1" width="9.140625"/>
    <col min="3678" max="3678" customWidth="1" width="9.140625"/>
    <col min="3679" max="3679" customWidth="1" width="9.140625"/>
    <col min="3680" max="3680" customWidth="1" width="9.140625"/>
    <col min="3681" max="3681" customWidth="1" width="9.140625"/>
    <col min="3682" max="3682" customWidth="1" width="9.140625"/>
    <col min="3683" max="3683" customWidth="1" width="9.140625"/>
    <col min="3684" max="3684" customWidth="1" width="9.140625"/>
    <col min="3685" max="3685" customWidth="1" width="9.140625"/>
    <col min="3686" max="3686" customWidth="1" width="9.140625"/>
    <col min="3687" max="3687" customWidth="1" width="9.140625"/>
    <col min="3688" max="3688" customWidth="1" width="9.140625"/>
    <col min="3689" max="3689" customWidth="1" width="9.140625"/>
    <col min="3690" max="3690" customWidth="1" width="9.140625"/>
    <col min="3691" max="3691" customWidth="1" width="9.140625"/>
    <col min="3692" max="3692" customWidth="1" width="9.140625"/>
    <col min="3693" max="3693" customWidth="1" width="9.140625"/>
    <col min="3694" max="3694" customWidth="1" width="9.140625"/>
    <col min="3695" max="3695" customWidth="1" width="9.140625"/>
    <col min="3696" max="3696" customWidth="1" width="9.140625"/>
    <col min="3697" max="3697" customWidth="1" width="9.140625"/>
    <col min="3698" max="3698" customWidth="1" width="9.140625"/>
    <col min="3699" max="3699" customWidth="1" width="9.140625"/>
    <col min="3700" max="3700" customWidth="1" width="9.140625"/>
    <col min="3701" max="3701" customWidth="1" width="9.140625"/>
    <col min="3702" max="3702" customWidth="1" width="9.140625"/>
    <col min="3703" max="3703" customWidth="1" width="9.140625"/>
    <col min="3704" max="3704" customWidth="1" width="9.140625"/>
    <col min="3705" max="3705" customWidth="1" width="9.140625"/>
    <col min="3706" max="3706" customWidth="1" width="9.140625"/>
    <col min="3707" max="3707" customWidth="1" width="9.140625"/>
    <col min="3708" max="3708" customWidth="1" width="9.140625"/>
    <col min="3709" max="3709" customWidth="1" width="9.140625"/>
    <col min="3710" max="3710" customWidth="1" width="9.140625"/>
    <col min="3711" max="3711" customWidth="1" width="9.140625"/>
    <col min="3712" max="3712" customWidth="1" width="9.140625"/>
    <col min="3713" max="3713" customWidth="1" width="9.140625"/>
    <col min="3714" max="3714" customWidth="1" width="9.140625"/>
    <col min="3715" max="3715" customWidth="1" width="9.140625"/>
    <col min="3716" max="3716" customWidth="1" width="9.140625"/>
    <col min="3717" max="3717" customWidth="1" width="9.140625"/>
    <col min="3718" max="3718" customWidth="1" width="9.140625"/>
    <col min="3719" max="3719" customWidth="1" width="9.140625"/>
    <col min="3720" max="3720" customWidth="1" width="9.140625"/>
    <col min="3721" max="3721" customWidth="1" width="9.140625"/>
    <col min="3722" max="3722" customWidth="1" width="9.140625"/>
    <col min="3723" max="3723" customWidth="1" width="9.140625"/>
    <col min="3724" max="3724" customWidth="1" width="9.140625"/>
    <col min="3725" max="3725" customWidth="1" width="9.140625"/>
    <col min="3726" max="3726" customWidth="1" width="9.140625"/>
    <col min="3727" max="3727" customWidth="1" width="9.140625"/>
    <col min="3728" max="3728" customWidth="1" width="9.140625"/>
    <col min="3729" max="3729" customWidth="1" width="9.140625"/>
    <col min="3730" max="3730" customWidth="1" width="9.140625"/>
    <col min="3731" max="3731" customWidth="1" width="9.140625"/>
    <col min="3732" max="3732" customWidth="1" width="9.140625"/>
    <col min="3733" max="3733" customWidth="1" width="9.140625"/>
    <col min="3734" max="3734" customWidth="1" width="9.140625"/>
    <col min="3735" max="3735" customWidth="1" width="9.140625"/>
    <col min="3736" max="3736" customWidth="1" width="9.140625"/>
    <col min="3737" max="3737" customWidth="1" width="9.140625"/>
    <col min="3738" max="3738" customWidth="1" width="9.140625"/>
    <col min="3739" max="3739" customWidth="1" width="9.140625"/>
    <col min="3740" max="3740" customWidth="1" width="9.140625"/>
    <col min="3741" max="3741" customWidth="1" width="9.140625"/>
    <col min="3742" max="3742" customWidth="1" width="9.140625"/>
    <col min="3743" max="3743" customWidth="1" width="9.140625"/>
    <col min="3744" max="3744" customWidth="1" width="9.140625"/>
    <col min="3745" max="3745" customWidth="1" width="9.140625"/>
    <col min="3746" max="3746" customWidth="1" width="9.140625"/>
    <col min="3747" max="3747" customWidth="1" width="9.140625"/>
    <col min="3748" max="3748" customWidth="1" width="9.140625"/>
    <col min="3749" max="3749" customWidth="1" width="9.140625"/>
    <col min="3750" max="3750" customWidth="1" width="9.140625"/>
    <col min="3751" max="3751" customWidth="1" width="9.140625"/>
    <col min="3752" max="3752" customWidth="1" width="9.140625"/>
    <col min="3753" max="3753" customWidth="1" width="9.140625"/>
    <col min="3754" max="3754" customWidth="1" width="9.140625"/>
    <col min="3755" max="3755" customWidth="1" width="9.140625"/>
    <col min="3756" max="3756" customWidth="1" width="9.140625"/>
    <col min="3757" max="3757" customWidth="1" width="9.140625"/>
    <col min="3758" max="3758" customWidth="1" width="9.140625"/>
    <col min="3759" max="3759" customWidth="1" width="9.140625"/>
    <col min="3760" max="3760" customWidth="1" width="9.140625"/>
    <col min="3761" max="3761" customWidth="1" width="9.140625"/>
    <col min="3762" max="3762" customWidth="1" width="9.140625"/>
    <col min="3763" max="3763" customWidth="1" width="9.140625"/>
    <col min="3764" max="3764" customWidth="1" width="9.140625"/>
    <col min="3765" max="3765" customWidth="1" width="9.140625"/>
    <col min="3766" max="3766" customWidth="1" width="9.140625"/>
    <col min="3767" max="3767" customWidth="1" width="9.140625"/>
    <col min="3768" max="3768" customWidth="1" width="9.140625"/>
    <col min="3769" max="3769" customWidth="1" width="9.140625"/>
    <col min="3770" max="3770" customWidth="1" width="9.140625"/>
    <col min="3771" max="3771" customWidth="1" width="9.140625"/>
    <col min="3772" max="3772" customWidth="1" width="9.140625"/>
    <col min="3773" max="3773" customWidth="1" width="9.140625"/>
    <col min="3774" max="3774" customWidth="1" width="9.140625"/>
    <col min="3775" max="3775" customWidth="1" width="9.140625"/>
    <col min="3776" max="3776" customWidth="1" width="9.140625"/>
    <col min="3777" max="3777" customWidth="1" width="9.140625"/>
    <col min="3778" max="3778" customWidth="1" width="9.140625"/>
    <col min="3779" max="3779" customWidth="1" width="9.140625"/>
    <col min="3780" max="3780" customWidth="1" width="9.140625"/>
    <col min="3781" max="3781" customWidth="1" width="9.140625"/>
    <col min="3782" max="3782" customWidth="1" width="9.140625"/>
    <col min="3783" max="3783" customWidth="1" width="9.140625"/>
    <col min="3784" max="3784" customWidth="1" width="9.140625"/>
    <col min="3785" max="3785" customWidth="1" width="9.140625"/>
    <col min="3786" max="3786" customWidth="1" width="9.140625"/>
    <col min="3787" max="3787" customWidth="1" width="9.140625"/>
    <col min="3788" max="3788" customWidth="1" width="9.140625"/>
    <col min="3789" max="3789" customWidth="1" width="9.140625"/>
    <col min="3790" max="3790" customWidth="1" width="9.140625"/>
    <col min="3791" max="3791" customWidth="1" width="9.140625"/>
    <col min="3792" max="3792" customWidth="1" width="9.140625"/>
    <col min="3793" max="3793" customWidth="1" width="9.140625"/>
    <col min="3794" max="3794" customWidth="1" width="9.140625"/>
    <col min="3795" max="3795" customWidth="1" width="9.140625"/>
    <col min="3796" max="3796" customWidth="1" width="9.140625"/>
    <col min="3797" max="3797" customWidth="1" width="9.140625"/>
    <col min="3798" max="3798" customWidth="1" width="9.140625"/>
    <col min="3799" max="3799" customWidth="1" width="9.140625"/>
    <col min="3800" max="3800" customWidth="1" width="9.140625"/>
    <col min="3801" max="3801" customWidth="1" width="9.140625"/>
    <col min="3802" max="3802" customWidth="1" width="9.140625"/>
    <col min="3803" max="3803" customWidth="1" width="9.140625"/>
    <col min="3804" max="3804" customWidth="1" width="9.140625"/>
    <col min="3805" max="3805" customWidth="1" width="9.140625"/>
    <col min="3806" max="3806" customWidth="1" width="9.140625"/>
    <col min="3807" max="3807" customWidth="1" width="9.140625"/>
    <col min="3808" max="3808" customWidth="1" width="9.140625"/>
    <col min="3809" max="3809" customWidth="1" width="9.140625"/>
    <col min="3810" max="3810" customWidth="1" width="9.140625"/>
    <col min="3811" max="3811" customWidth="1" width="9.140625"/>
    <col min="3812" max="3812" customWidth="1" width="9.140625"/>
    <col min="3813" max="3813" customWidth="1" width="9.140625"/>
    <col min="3814" max="3814" customWidth="1" width="9.140625"/>
    <col min="3815" max="3815" customWidth="1" width="9.140625"/>
    <col min="3816" max="3816" customWidth="1" width="9.140625"/>
    <col min="3817" max="3817" customWidth="1" width="9.140625"/>
    <col min="3818" max="3818" customWidth="1" width="9.140625"/>
    <col min="3819" max="3819" customWidth="1" width="9.140625"/>
    <col min="3820" max="3820" customWidth="1" width="9.140625"/>
    <col min="3821" max="3821" customWidth="1" width="9.140625"/>
    <col min="3822" max="3822" customWidth="1" width="9.140625"/>
    <col min="3823" max="3823" customWidth="1" width="9.140625"/>
    <col min="3824" max="3824" customWidth="1" width="9.140625"/>
    <col min="3825" max="3825" customWidth="1" width="9.140625"/>
    <col min="3826" max="3826" customWidth="1" width="9.140625"/>
    <col min="3827" max="3827" customWidth="1" width="9.140625"/>
    <col min="3828" max="3828" customWidth="1" width="9.140625"/>
    <col min="3829" max="3829" customWidth="1" width="9.140625"/>
    <col min="3830" max="3830" customWidth="1" width="9.140625"/>
    <col min="3831" max="3831" customWidth="1" width="9.140625"/>
    <col min="3832" max="3832" customWidth="1" width="9.140625"/>
    <col min="3833" max="3833" customWidth="1" width="9.140625"/>
    <col min="3834" max="3834" customWidth="1" width="9.140625"/>
    <col min="3835" max="3835" customWidth="1" width="9.140625"/>
    <col min="3836" max="3836" customWidth="1" width="9.140625"/>
    <col min="3837" max="3837" customWidth="1" width="9.140625"/>
    <col min="3838" max="3838" customWidth="1" width="9.140625"/>
    <col min="3839" max="3839" customWidth="1" width="9.140625"/>
    <col min="3840" max="3840" customWidth="1" width="9.140625"/>
    <col min="3841" max="3841" customWidth="1" width="9.140625"/>
    <col min="3842" max="3842" customWidth="1" width="9.140625"/>
    <col min="3843" max="3843" customWidth="1" width="9.140625"/>
    <col min="3844" max="3844" customWidth="1" width="9.140625"/>
    <col min="3845" max="3845" customWidth="1" width="9.140625"/>
    <col min="3846" max="3846" customWidth="1" width="9.140625"/>
    <col min="3847" max="3847" customWidth="1" width="9.140625"/>
    <col min="3848" max="3848" customWidth="1" width="9.140625"/>
    <col min="3849" max="3849" customWidth="1" width="9.140625"/>
    <col min="3850" max="3850" customWidth="1" width="9.140625"/>
    <col min="3851" max="3851" customWidth="1" width="9.140625"/>
    <col min="3852" max="3852" customWidth="1" width="9.140625"/>
    <col min="3853" max="3853" customWidth="1" width="9.140625"/>
    <col min="3854" max="3854" customWidth="1" width="9.140625"/>
    <col min="3855" max="3855" customWidth="1" width="9.140625"/>
    <col min="3856" max="3856" customWidth="1" width="9.140625"/>
    <col min="3857" max="3857" customWidth="1" width="9.140625"/>
    <col min="3858" max="3858" customWidth="1" width="9.140625"/>
    <col min="3859" max="3859" customWidth="1" width="9.140625"/>
    <col min="3860" max="3860" customWidth="1" width="9.140625"/>
    <col min="3861" max="3861" customWidth="1" width="9.140625"/>
    <col min="3862" max="3862" customWidth="1" width="9.140625"/>
    <col min="3863" max="3863" customWidth="1" width="9.140625"/>
    <col min="3864" max="3864" customWidth="1" width="9.140625"/>
    <col min="3865" max="3865" customWidth="1" width="9.140625"/>
    <col min="3866" max="3866" customWidth="1" width="9.140625"/>
    <col min="3867" max="3867" customWidth="1" width="9.140625"/>
    <col min="3868" max="3868" customWidth="1" width="9.140625"/>
    <col min="3869" max="3869" customWidth="1" width="9.140625"/>
    <col min="3870" max="3870" customWidth="1" width="9.140625"/>
    <col min="3871" max="3871" customWidth="1" width="9.140625"/>
    <col min="3872" max="3872" customWidth="1" width="9.140625"/>
    <col min="3873" max="3873" customWidth="1" width="9.140625"/>
    <col min="3874" max="3874" customWidth="1" width="9.140625"/>
    <col min="3875" max="3875" customWidth="1" width="9.140625"/>
    <col min="3876" max="3876" customWidth="1" width="9.140625"/>
    <col min="3877" max="3877" customWidth="1" width="9.140625"/>
    <col min="3878" max="3878" customWidth="1" width="9.140625"/>
    <col min="3879" max="3879" customWidth="1" width="9.140625"/>
    <col min="3880" max="3880" customWidth="1" width="9.140625"/>
    <col min="3881" max="3881" customWidth="1" width="9.140625"/>
    <col min="3882" max="3882" customWidth="1" width="9.140625"/>
    <col min="3883" max="3883" customWidth="1" width="9.140625"/>
    <col min="3884" max="3884" customWidth="1" width="9.140625"/>
    <col min="3885" max="3885" customWidth="1" width="9.140625"/>
    <col min="3886" max="3886" customWidth="1" width="9.140625"/>
    <col min="3887" max="3887" customWidth="1" width="9.140625"/>
    <col min="3888" max="3888" customWidth="1" width="9.140625"/>
    <col min="3889" max="3889" customWidth="1" width="9.140625"/>
    <col min="3890" max="3890" customWidth="1" width="9.140625"/>
    <col min="3891" max="3891" customWidth="1" width="9.140625"/>
    <col min="3892" max="3892" customWidth="1" width="9.140625"/>
    <col min="3893" max="3893" customWidth="1" width="9.140625"/>
    <col min="3894" max="3894" customWidth="1" width="9.140625"/>
    <col min="3895" max="3895" customWidth="1" width="9.140625"/>
    <col min="3896" max="3896" customWidth="1" width="9.140625"/>
    <col min="3897" max="3897" customWidth="1" width="9.140625"/>
    <col min="3898" max="3898" customWidth="1" width="9.140625"/>
    <col min="3899" max="3899" customWidth="1" width="9.140625"/>
    <col min="3900" max="3900" customWidth="1" width="9.140625"/>
    <col min="3901" max="3901" customWidth="1" width="9.140625"/>
    <col min="3902" max="3902" customWidth="1" width="9.140625"/>
    <col min="3903" max="3903" customWidth="1" width="9.140625"/>
    <col min="3904" max="3904" customWidth="1" width="9.140625"/>
    <col min="3905" max="3905" customWidth="1" width="9.140625"/>
    <col min="3906" max="3906" customWidth="1" width="9.140625"/>
    <col min="3907" max="3907" customWidth="1" width="9.140625"/>
    <col min="3908" max="3908" customWidth="1" width="9.140625"/>
    <col min="3909" max="3909" customWidth="1" width="9.140625"/>
    <col min="3910" max="3910" customWidth="1" width="9.140625"/>
    <col min="3911" max="3911" customWidth="1" width="9.140625"/>
    <col min="3912" max="3912" customWidth="1" width="9.140625"/>
    <col min="3913" max="3913" customWidth="1" width="9.140625"/>
    <col min="3914" max="3914" customWidth="1" width="9.140625"/>
    <col min="3915" max="3915" customWidth="1" width="9.140625"/>
    <col min="3916" max="3916" customWidth="1" width="9.140625"/>
    <col min="3917" max="3917" customWidth="1" width="9.140625"/>
    <col min="3918" max="3918" customWidth="1" width="9.140625"/>
    <col min="3919" max="3919" customWidth="1" width="9.140625"/>
    <col min="3920" max="3920" customWidth="1" width="9.140625"/>
    <col min="3921" max="3921" customWidth="1" width="9.140625"/>
    <col min="3922" max="3922" customWidth="1" width="9.140625"/>
    <col min="3923" max="3923" customWidth="1" width="9.140625"/>
    <col min="3924" max="3924" customWidth="1" width="9.140625"/>
    <col min="3925" max="3925" customWidth="1" width="9.140625"/>
    <col min="3926" max="3926" customWidth="1" width="9.140625"/>
    <col min="3927" max="3927" customWidth="1" width="9.140625"/>
    <col min="3928" max="3928" customWidth="1" width="9.140625"/>
    <col min="3929" max="3929" customWidth="1" width="9.140625"/>
    <col min="3930" max="3930" customWidth="1" width="9.140625"/>
    <col min="3931" max="3931" customWidth="1" width="9.140625"/>
    <col min="3932" max="3932" customWidth="1" width="9.140625"/>
    <col min="3933" max="3933" customWidth="1" width="9.140625"/>
    <col min="3934" max="3934" customWidth="1" width="9.140625"/>
    <col min="3935" max="3935" customWidth="1" width="9.140625"/>
    <col min="3936" max="3936" customWidth="1" width="9.140625"/>
    <col min="3937" max="3937" customWidth="1" width="9.140625"/>
    <col min="3938" max="3938" customWidth="1" width="9.140625"/>
    <col min="3939" max="3939" customWidth="1" width="9.140625"/>
    <col min="3940" max="3940" customWidth="1" width="9.140625"/>
    <col min="3941" max="3941" customWidth="1" width="9.140625"/>
    <col min="3942" max="3942" customWidth="1" width="9.140625"/>
    <col min="3943" max="3943" customWidth="1" width="9.140625"/>
    <col min="3944" max="3944" customWidth="1" width="9.140625"/>
    <col min="3945" max="3945" customWidth="1" width="9.140625"/>
    <col min="3946" max="3946" customWidth="1" width="9.140625"/>
    <col min="3947" max="3947" customWidth="1" width="9.140625"/>
    <col min="3948" max="3948" customWidth="1" width="9.140625"/>
    <col min="3949" max="3949" customWidth="1" width="9.140625"/>
    <col min="3950" max="3950" customWidth="1" width="9.140625"/>
    <col min="3951" max="3951" customWidth="1" width="9.140625"/>
    <col min="3952" max="3952" customWidth="1" width="9.140625"/>
    <col min="3953" max="3953" customWidth="1" width="9.140625"/>
    <col min="3954" max="3954" customWidth="1" width="9.140625"/>
    <col min="3955" max="3955" customWidth="1" width="9.140625"/>
    <col min="3956" max="3956" customWidth="1" width="9.140625"/>
    <col min="3957" max="3957" customWidth="1" width="9.140625"/>
    <col min="3958" max="3958" customWidth="1" width="9.140625"/>
    <col min="3959" max="3959" customWidth="1" width="9.140625"/>
    <col min="3960" max="3960" customWidth="1" width="9.140625"/>
    <col min="3961" max="3961" customWidth="1" width="9.140625"/>
    <col min="3962" max="3962" customWidth="1" width="9.140625"/>
    <col min="3963" max="3963" customWidth="1" width="9.140625"/>
    <col min="3964" max="3964" customWidth="1" width="9.140625"/>
    <col min="3965" max="3965" customWidth="1" width="9.140625"/>
    <col min="3966" max="3966" customWidth="1" width="9.140625"/>
    <col min="3967" max="3967" customWidth="1" width="9.140625"/>
    <col min="3968" max="3968" customWidth="1" width="9.140625"/>
    <col min="3969" max="3969" customWidth="1" width="9.140625"/>
    <col min="3970" max="3970" customWidth="1" width="9.140625"/>
    <col min="3971" max="3971" customWidth="1" width="9.140625"/>
    <col min="3972" max="3972" customWidth="1" width="9.140625"/>
    <col min="3973" max="3973" customWidth="1" width="9.140625"/>
    <col min="3974" max="3974" customWidth="1" width="9.140625"/>
    <col min="3975" max="3975" customWidth="1" width="9.140625"/>
    <col min="3976" max="3976" customWidth="1" width="9.140625"/>
    <col min="3977" max="3977" customWidth="1" width="9.140625"/>
    <col min="3978" max="3978" customWidth="1" width="9.140625"/>
    <col min="3979" max="3979" customWidth="1" width="9.140625"/>
    <col min="3980" max="3980" customWidth="1" width="9.140625"/>
    <col min="3981" max="3981" customWidth="1" width="9.140625"/>
    <col min="3982" max="3982" customWidth="1" width="9.140625"/>
    <col min="3983" max="3983" customWidth="1" width="9.140625"/>
    <col min="3984" max="3984" customWidth="1" width="9.140625"/>
    <col min="3985" max="3985" customWidth="1" width="9.140625"/>
    <col min="3986" max="3986" customWidth="1" width="9.140625"/>
    <col min="3987" max="3987" customWidth="1" width="9.140625"/>
    <col min="3988" max="3988" customWidth="1" width="9.140625"/>
    <col min="3989" max="3989" customWidth="1" width="9.140625"/>
    <col min="3990" max="3990" customWidth="1" width="9.140625"/>
    <col min="3991" max="3991" customWidth="1" width="9.140625"/>
    <col min="3992" max="3992" customWidth="1" width="9.140625"/>
    <col min="3993" max="3993" customWidth="1" width="9.140625"/>
    <col min="3994" max="3994" customWidth="1" width="9.140625"/>
    <col min="3995" max="3995" customWidth="1" width="9.140625"/>
    <col min="3996" max="3996" customWidth="1" width="9.140625"/>
    <col min="3997" max="3997" customWidth="1" width="9.140625"/>
    <col min="3998" max="3998" customWidth="1" width="9.140625"/>
    <col min="3999" max="3999" customWidth="1" width="9.140625"/>
    <col min="4000" max="4000" customWidth="1" width="9.140625"/>
    <col min="4001" max="4001" customWidth="1" width="9.140625"/>
    <col min="4002" max="4002" customWidth="1" width="9.140625"/>
    <col min="4003" max="4003" customWidth="1" width="9.140625"/>
    <col min="4004" max="4004" customWidth="1" width="9.140625"/>
    <col min="4005" max="4005" customWidth="1" width="9.140625"/>
    <col min="4006" max="4006" customWidth="1" width="9.140625"/>
    <col min="4007" max="4007" customWidth="1" width="9.140625"/>
    <col min="4008" max="4008" customWidth="1" width="9.140625"/>
    <col min="4009" max="4009" customWidth="1" width="9.140625"/>
    <col min="4010" max="4010" customWidth="1" width="9.140625"/>
    <col min="4011" max="4011" customWidth="1" width="9.140625"/>
    <col min="4012" max="4012" customWidth="1" width="9.140625"/>
    <col min="4013" max="4013" customWidth="1" width="9.140625"/>
    <col min="4014" max="4014" customWidth="1" width="9.140625"/>
    <col min="4015" max="4015" customWidth="1" width="9.140625"/>
    <col min="4016" max="4016" customWidth="1" width="9.140625"/>
    <col min="4017" max="4017" customWidth="1" width="9.140625"/>
    <col min="4018" max="4018" customWidth="1" width="9.140625"/>
    <col min="4019" max="4019" customWidth="1" width="9.140625"/>
    <col min="4020" max="4020" customWidth="1" width="9.140625"/>
    <col min="4021" max="4021" customWidth="1" width="9.140625"/>
    <col min="4022" max="4022" customWidth="1" width="9.140625"/>
    <col min="4023" max="4023" customWidth="1" width="9.140625"/>
    <col min="4024" max="4024" customWidth="1" width="9.140625"/>
    <col min="4025" max="4025" customWidth="1" width="9.140625"/>
    <col min="4026" max="4026" customWidth="1" width="9.140625"/>
    <col min="4027" max="4027" customWidth="1" width="9.140625"/>
    <col min="4028" max="4028" customWidth="1" width="9.140625"/>
    <col min="4029" max="4029" customWidth="1" width="9.140625"/>
    <col min="4030" max="4030" customWidth="1" width="9.140625"/>
    <col min="4031" max="4031" customWidth="1" width="9.140625"/>
    <col min="4032" max="4032" customWidth="1" width="9.140625"/>
    <col min="4033" max="4033" customWidth="1" width="9.140625"/>
    <col min="4034" max="4034" customWidth="1" width="9.140625"/>
    <col min="4035" max="4035" customWidth="1" width="9.140625"/>
    <col min="4036" max="4036" customWidth="1" width="9.140625"/>
    <col min="4037" max="4037" customWidth="1" width="9.140625"/>
    <col min="4038" max="4038" customWidth="1" width="9.140625"/>
    <col min="4039" max="4039" customWidth="1" width="9.140625"/>
    <col min="4040" max="4040" customWidth="1" width="9.140625"/>
    <col min="4041" max="4041" customWidth="1" width="9.140625"/>
    <col min="4042" max="4042" customWidth="1" width="9.140625"/>
    <col min="4043" max="4043" customWidth="1" width="9.140625"/>
    <col min="4044" max="4044" customWidth="1" width="9.140625"/>
    <col min="4045" max="4045" customWidth="1" width="9.140625"/>
    <col min="4046" max="4046" customWidth="1" width="9.140625"/>
    <col min="4047" max="4047" customWidth="1" width="9.140625"/>
    <col min="4048" max="4048" customWidth="1" width="9.140625"/>
    <col min="4049" max="4049" customWidth="1" width="9.140625"/>
    <col min="4050" max="4050" customWidth="1" width="9.140625"/>
    <col min="4051" max="4051" customWidth="1" width="9.140625"/>
    <col min="4052" max="4052" customWidth="1" width="9.140625"/>
    <col min="4053" max="4053" customWidth="1" width="9.140625"/>
    <col min="4054" max="4054" customWidth="1" width="9.140625"/>
    <col min="4055" max="4055" customWidth="1" width="9.140625"/>
    <col min="4056" max="4056" customWidth="1" width="9.140625"/>
    <col min="4057" max="4057" customWidth="1" width="9.140625"/>
    <col min="4058" max="4058" customWidth="1" width="9.140625"/>
    <col min="4059" max="4059" customWidth="1" width="9.140625"/>
    <col min="4060" max="4060" customWidth="1" width="9.140625"/>
    <col min="4061" max="4061" customWidth="1" width="9.140625"/>
    <col min="4062" max="4062" customWidth="1" width="9.140625"/>
    <col min="4063" max="4063" customWidth="1" width="9.140625"/>
    <col min="4064" max="4064" customWidth="1" width="9.140625"/>
    <col min="4065" max="4065" customWidth="1" width="9.140625"/>
    <col min="4066" max="4066" customWidth="1" width="9.140625"/>
    <col min="4067" max="4067" customWidth="1" width="9.140625"/>
    <col min="4068" max="4068" customWidth="1" width="9.140625"/>
    <col min="4069" max="4069" customWidth="1" width="9.140625"/>
    <col min="4070" max="4070" customWidth="1" width="9.140625"/>
    <col min="4071" max="4071" customWidth="1" width="9.140625"/>
    <col min="4072" max="4072" customWidth="1" width="9.140625"/>
    <col min="4073" max="4073" customWidth="1" width="9.140625"/>
    <col min="4074" max="4074" customWidth="1" width="9.140625"/>
    <col min="4075" max="4075" customWidth="1" width="9.140625"/>
    <col min="4076" max="4076" customWidth="1" width="9.140625"/>
    <col min="4077" max="4077" customWidth="1" width="9.140625"/>
    <col min="4078" max="4078" customWidth="1" width="9.140625"/>
    <col min="4079" max="4079" customWidth="1" width="9.140625"/>
    <col min="4080" max="4080" customWidth="1" width="9.140625"/>
    <col min="4081" max="4081" customWidth="1" width="9.140625"/>
    <col min="4082" max="4082" customWidth="1" width="9.140625"/>
    <col min="4083" max="4083" customWidth="1" width="9.140625"/>
    <col min="4084" max="4084" customWidth="1" width="9.140625"/>
    <col min="4085" max="4085" customWidth="1" width="9.140625"/>
    <col min="4086" max="4086" customWidth="1" width="9.140625"/>
    <col min="4087" max="4087" customWidth="1" width="9.140625"/>
    <col min="4088" max="4088" customWidth="1" width="9.140625"/>
    <col min="4089" max="4089" customWidth="1" width="9.140625"/>
    <col min="4090" max="4090" customWidth="1" width="9.140625"/>
    <col min="4091" max="4091" customWidth="1" width="9.140625"/>
    <col min="4092" max="4092" customWidth="1" width="9.140625"/>
    <col min="4093" max="4093" customWidth="1" width="9.140625"/>
    <col min="4094" max="4094" customWidth="1" width="9.140625"/>
    <col min="4095" max="4095" customWidth="1" width="9.140625"/>
    <col min="4096" max="4096" customWidth="1" width="9.140625"/>
    <col min="4097" max="4097" customWidth="1" width="9.140625"/>
    <col min="4098" max="4098" customWidth="1" width="9.140625"/>
    <col min="4099" max="4099" customWidth="1" width="9.140625"/>
    <col min="4100" max="4100" customWidth="1" width="9.140625"/>
    <col min="4101" max="4101" customWidth="1" width="9.140625"/>
    <col min="4102" max="4102" customWidth="1" width="9.140625"/>
    <col min="4103" max="4103" customWidth="1" width="9.140625"/>
    <col min="4104" max="4104" customWidth="1" width="9.140625"/>
    <col min="4105" max="4105" customWidth="1" width="9.140625"/>
    <col min="4106" max="4106" customWidth="1" width="9.140625"/>
    <col min="4107" max="4107" customWidth="1" width="9.140625"/>
    <col min="4108" max="4108" customWidth="1" width="9.140625"/>
    <col min="4109" max="4109" customWidth="1" width="9.140625"/>
    <col min="4110" max="4110" customWidth="1" width="9.140625"/>
    <col min="4111" max="4111" customWidth="1" width="9.140625"/>
    <col min="4112" max="4112" customWidth="1" width="9.140625"/>
    <col min="4113" max="4113" customWidth="1" width="9.140625"/>
    <col min="4114" max="4114" customWidth="1" width="9.140625"/>
    <col min="4115" max="4115" customWidth="1" width="9.140625"/>
    <col min="4116" max="4116" customWidth="1" width="9.140625"/>
    <col min="4117" max="4117" customWidth="1" width="9.140625"/>
    <col min="4118" max="4118" customWidth="1" width="9.140625"/>
    <col min="4119" max="4119" customWidth="1" width="9.140625"/>
    <col min="4120" max="4120" customWidth="1" width="9.140625"/>
    <col min="4121" max="4121" customWidth="1" width="9.140625"/>
    <col min="4122" max="4122" customWidth="1" width="9.140625"/>
    <col min="4123" max="4123" customWidth="1" width="9.140625"/>
    <col min="4124" max="4124" customWidth="1" width="9.140625"/>
    <col min="4125" max="4125" customWidth="1" width="9.140625"/>
    <col min="4126" max="4126" customWidth="1" width="9.140625"/>
    <col min="4127" max="4127" customWidth="1" width="9.140625"/>
    <col min="4128" max="4128" customWidth="1" width="9.140625"/>
    <col min="4129" max="4129" customWidth="1" width="9.140625"/>
    <col min="4130" max="4130" customWidth="1" width="9.140625"/>
    <col min="4131" max="4131" customWidth="1" width="9.140625"/>
    <col min="4132" max="4132" customWidth="1" width="9.140625"/>
    <col min="4133" max="4133" customWidth="1" width="9.140625"/>
    <col min="4134" max="4134" customWidth="1" width="9.140625"/>
    <col min="4135" max="4135" customWidth="1" width="9.140625"/>
    <col min="4136" max="4136" customWidth="1" width="9.140625"/>
    <col min="4137" max="4137" customWidth="1" width="9.140625"/>
    <col min="4138" max="4138" customWidth="1" width="9.140625"/>
    <col min="4139" max="4139" customWidth="1" width="9.140625"/>
    <col min="4140" max="4140" customWidth="1" width="9.140625"/>
    <col min="4141" max="4141" customWidth="1" width="9.140625"/>
    <col min="4142" max="4142" customWidth="1" width="9.140625"/>
    <col min="4143" max="4143" customWidth="1" width="9.140625"/>
    <col min="4144" max="4144" customWidth="1" width="9.140625"/>
    <col min="4145" max="4145" customWidth="1" width="9.140625"/>
    <col min="4146" max="4146" customWidth="1" width="9.140625"/>
    <col min="4147" max="4147" customWidth="1" width="9.140625"/>
    <col min="4148" max="4148" customWidth="1" width="9.140625"/>
    <col min="4149" max="4149" customWidth="1" width="9.140625"/>
    <col min="4150" max="4150" customWidth="1" width="9.140625"/>
    <col min="4151" max="4151" customWidth="1" width="9.140625"/>
    <col min="4152" max="4152" customWidth="1" width="9.140625"/>
    <col min="4153" max="4153" customWidth="1" width="9.140625"/>
    <col min="4154" max="4154" customWidth="1" width="9.140625"/>
    <col min="4155" max="4155" customWidth="1" width="9.140625"/>
    <col min="4156" max="4156" customWidth="1" width="9.140625"/>
    <col min="4157" max="4157" customWidth="1" width="9.140625"/>
    <col min="4158" max="4158" customWidth="1" width="9.140625"/>
    <col min="4159" max="4159" customWidth="1" width="9.140625"/>
    <col min="4160" max="4160" customWidth="1" width="9.140625"/>
    <col min="4161" max="4161" customWidth="1" width="9.140625"/>
    <col min="4162" max="4162" customWidth="1" width="9.140625"/>
    <col min="4163" max="4163" customWidth="1" width="9.140625"/>
    <col min="4164" max="4164" customWidth="1" width="9.140625"/>
    <col min="4165" max="4165" customWidth="1" width="9.140625"/>
    <col min="4166" max="4166" customWidth="1" width="9.140625"/>
    <col min="4167" max="4167" customWidth="1" width="9.140625"/>
    <col min="4168" max="4168" customWidth="1" width="9.140625"/>
    <col min="4169" max="4169" customWidth="1" width="9.140625"/>
    <col min="4170" max="4170" customWidth="1" width="9.140625"/>
    <col min="4171" max="4171" customWidth="1" width="9.140625"/>
    <col min="4172" max="4172" customWidth="1" width="9.140625"/>
    <col min="4173" max="4173" customWidth="1" width="9.140625"/>
    <col min="4174" max="4174" customWidth="1" width="9.140625"/>
    <col min="4175" max="4175" customWidth="1" width="9.140625"/>
    <col min="4176" max="4176" customWidth="1" width="9.140625"/>
    <col min="4177" max="4177" customWidth="1" width="9.140625"/>
    <col min="4178" max="4178" customWidth="1" width="9.140625"/>
    <col min="4179" max="4179" customWidth="1" width="9.140625"/>
    <col min="4180" max="4180" customWidth="1" width="9.140625"/>
    <col min="4181" max="4181" customWidth="1" width="9.140625"/>
    <col min="4182" max="4182" customWidth="1" width="9.140625"/>
    <col min="4183" max="4183" customWidth="1" width="9.140625"/>
    <col min="4184" max="4184" customWidth="1" width="9.140625"/>
    <col min="4185" max="4185" customWidth="1" width="9.140625"/>
    <col min="4186" max="4186" customWidth="1" width="9.140625"/>
    <col min="4187" max="4187" customWidth="1" width="9.140625"/>
    <col min="4188" max="4188" customWidth="1" width="9.140625"/>
    <col min="4189" max="4189" customWidth="1" width="9.140625"/>
    <col min="4190" max="4190" customWidth="1" width="9.140625"/>
    <col min="4191" max="4191" customWidth="1" width="9.140625"/>
    <col min="4192" max="4192" customWidth="1" width="9.140625"/>
    <col min="4193" max="4193" customWidth="1" width="9.140625"/>
    <col min="4194" max="4194" customWidth="1" width="9.140625"/>
    <col min="4195" max="4195" customWidth="1" width="9.140625"/>
    <col min="4196" max="4196" customWidth="1" width="9.140625"/>
    <col min="4197" max="4197" customWidth="1" width="9.140625"/>
    <col min="4198" max="4198" customWidth="1" width="9.140625"/>
    <col min="4199" max="4199" customWidth="1" width="9.140625"/>
    <col min="4200" max="4200" customWidth="1" width="9.140625"/>
    <col min="4201" max="4201" customWidth="1" width="9.140625"/>
    <col min="4202" max="4202" customWidth="1" width="9.140625"/>
    <col min="4203" max="4203" customWidth="1" width="9.140625"/>
    <col min="4204" max="4204" customWidth="1" width="9.140625"/>
    <col min="4205" max="4205" customWidth="1" width="9.140625"/>
    <col min="4206" max="4206" customWidth="1" width="9.140625"/>
    <col min="4207" max="4207" customWidth="1" width="9.140625"/>
    <col min="4208" max="4208" customWidth="1" width="9.140625"/>
    <col min="4209" max="4209" customWidth="1" width="9.140625"/>
    <col min="4210" max="4210" customWidth="1" width="9.140625"/>
    <col min="4211" max="4211" customWidth="1" width="9.140625"/>
    <col min="4212" max="4212" customWidth="1" width="9.140625"/>
    <col min="4213" max="4213" customWidth="1" width="9.140625"/>
    <col min="4214" max="4214" customWidth="1" width="9.140625"/>
    <col min="4215" max="4215" customWidth="1" width="9.140625"/>
    <col min="4216" max="4216" customWidth="1" width="9.140625"/>
    <col min="4217" max="4217" customWidth="1" width="9.140625"/>
    <col min="4218" max="4218" customWidth="1" width="9.140625"/>
    <col min="4219" max="4219" customWidth="1" width="9.140625"/>
    <col min="4220" max="4220" customWidth="1" width="9.140625"/>
    <col min="4221" max="4221" customWidth="1" width="9.140625"/>
    <col min="4222" max="4222" customWidth="1" width="9.140625"/>
    <col min="4223" max="4223" customWidth="1" width="9.140625"/>
    <col min="4224" max="4224" customWidth="1" width="9.140625"/>
    <col min="4225" max="4225" customWidth="1" width="9.140625"/>
    <col min="4226" max="4226" customWidth="1" width="9.140625"/>
    <col min="4227" max="4227" customWidth="1" width="9.140625"/>
    <col min="4228" max="4228" customWidth="1" width="9.140625"/>
    <col min="4229" max="4229" customWidth="1" width="9.140625"/>
    <col min="4230" max="4230" customWidth="1" width="9.140625"/>
    <col min="4231" max="4231" customWidth="1" width="9.140625"/>
    <col min="4232" max="4232" customWidth="1" width="9.140625"/>
    <col min="4233" max="4233" customWidth="1" width="9.140625"/>
    <col min="4234" max="4234" customWidth="1" width="9.140625"/>
    <col min="4235" max="4235" customWidth="1" width="9.140625"/>
    <col min="4236" max="4236" customWidth="1" width="9.140625"/>
    <col min="4237" max="4237" customWidth="1" width="9.140625"/>
    <col min="4238" max="4238" customWidth="1" width="9.140625"/>
    <col min="4239" max="4239" customWidth="1" width="9.140625"/>
    <col min="4240" max="4240" customWidth="1" width="9.140625"/>
    <col min="4241" max="4241" customWidth="1" width="9.140625"/>
    <col min="4242" max="4242" customWidth="1" width="9.140625"/>
    <col min="4243" max="4243" customWidth="1" width="9.140625"/>
    <col min="4244" max="4244" customWidth="1" width="9.140625"/>
    <col min="4245" max="4245" customWidth="1" width="9.140625"/>
    <col min="4246" max="4246" customWidth="1" width="9.140625"/>
    <col min="4247" max="4247" customWidth="1" width="9.140625"/>
    <col min="4248" max="4248" customWidth="1" width="9.140625"/>
    <col min="4249" max="4249" customWidth="1" width="9.140625"/>
    <col min="4250" max="4250" customWidth="1" width="9.140625"/>
    <col min="4251" max="4251" customWidth="1" width="9.140625"/>
    <col min="4252" max="4252" customWidth="1" width="9.140625"/>
    <col min="4253" max="4253" customWidth="1" width="9.140625"/>
    <col min="4254" max="4254" customWidth="1" width="9.140625"/>
    <col min="4255" max="4255" customWidth="1" width="9.140625"/>
    <col min="4256" max="4256" customWidth="1" width="9.140625"/>
    <col min="4257" max="4257" customWidth="1" width="9.140625"/>
    <col min="4258" max="4258" customWidth="1" width="9.140625"/>
    <col min="4259" max="4259" customWidth="1" width="9.140625"/>
    <col min="4260" max="4260" customWidth="1" width="9.140625"/>
    <col min="4261" max="4261" customWidth="1" width="9.140625"/>
    <col min="4262" max="4262" customWidth="1" width="9.140625"/>
    <col min="4263" max="4263" customWidth="1" width="9.140625"/>
    <col min="4264" max="4264" customWidth="1" width="9.140625"/>
    <col min="4265" max="4265" customWidth="1" width="9.140625"/>
    <col min="4266" max="4266" customWidth="1" width="9.140625"/>
    <col min="4267" max="4267" customWidth="1" width="9.140625"/>
    <col min="4268" max="4268" customWidth="1" width="9.140625"/>
    <col min="4269" max="4269" customWidth="1" width="9.140625"/>
    <col min="4270" max="4270" customWidth="1" width="9.140625"/>
    <col min="4271" max="4271" customWidth="1" width="9.140625"/>
    <col min="4272" max="4272" customWidth="1" width="9.140625"/>
    <col min="4273" max="4273" customWidth="1" width="9.140625"/>
    <col min="4274" max="4274" customWidth="1" width="9.140625"/>
    <col min="4275" max="4275" customWidth="1" width="9.140625"/>
    <col min="4276" max="4276" customWidth="1" width="9.140625"/>
    <col min="4277" max="4277" customWidth="1" width="9.140625"/>
    <col min="4278" max="4278" customWidth="1" width="9.140625"/>
    <col min="4279" max="4279" customWidth="1" width="9.140625"/>
    <col min="4280" max="4280" customWidth="1" width="9.140625"/>
    <col min="4281" max="4281" customWidth="1" width="9.140625"/>
    <col min="4282" max="4282" customWidth="1" width="9.140625"/>
    <col min="4283" max="4283" customWidth="1" width="9.140625"/>
    <col min="4284" max="4284" customWidth="1" width="9.140625"/>
    <col min="4285" max="4285" customWidth="1" width="9.140625"/>
    <col min="4286" max="4286" customWidth="1" width="9.140625"/>
    <col min="4287" max="4287" customWidth="1" width="9.140625"/>
    <col min="4288" max="4288" customWidth="1" width="9.140625"/>
    <col min="4289" max="4289" customWidth="1" width="9.140625"/>
    <col min="4290" max="4290" customWidth="1" width="9.140625"/>
    <col min="4291" max="4291" customWidth="1" width="9.140625"/>
    <col min="4292" max="4292" customWidth="1" width="9.140625"/>
    <col min="4293" max="4293" customWidth="1" width="9.140625"/>
    <col min="4294" max="4294" customWidth="1" width="9.140625"/>
    <col min="4295" max="4295" customWidth="1" width="9.140625"/>
    <col min="4296" max="4296" customWidth="1" width="9.140625"/>
    <col min="4297" max="4297" customWidth="1" width="9.140625"/>
    <col min="4298" max="4298" customWidth="1" width="9.140625"/>
    <col min="4299" max="4299" customWidth="1" width="9.140625"/>
    <col min="4300" max="4300" customWidth="1" width="9.140625"/>
    <col min="4301" max="4301" customWidth="1" width="9.140625"/>
    <col min="4302" max="4302" customWidth="1" width="9.140625"/>
    <col min="4303" max="4303" customWidth="1" width="9.140625"/>
    <col min="4304" max="4304" customWidth="1" width="9.140625"/>
    <col min="4305" max="4305" customWidth="1" width="9.140625"/>
    <col min="4306" max="4306" customWidth="1" width="9.140625"/>
    <col min="4307" max="4307" customWidth="1" width="9.140625"/>
    <col min="4308" max="4308" customWidth="1" width="9.140625"/>
    <col min="4309" max="4309" customWidth="1" width="9.140625"/>
    <col min="4310" max="4310" customWidth="1" width="9.140625"/>
    <col min="4311" max="4311" customWidth="1" width="9.140625"/>
    <col min="4312" max="4312" customWidth="1" width="9.140625"/>
    <col min="4313" max="4313" customWidth="1" width="9.140625"/>
    <col min="4314" max="4314" customWidth="1" width="9.140625"/>
    <col min="4315" max="4315" customWidth="1" width="9.140625"/>
    <col min="4316" max="4316" customWidth="1" width="9.140625"/>
    <col min="4317" max="4317" customWidth="1" width="9.140625"/>
    <col min="4318" max="4318" customWidth="1" width="9.140625"/>
    <col min="4319" max="4319" customWidth="1" width="9.140625"/>
    <col min="4320" max="4320" customWidth="1" width="9.140625"/>
    <col min="4321" max="4321" customWidth="1" width="9.140625"/>
    <col min="4322" max="4322" customWidth="1" width="9.140625"/>
    <col min="4323" max="4323" customWidth="1" width="9.140625"/>
    <col min="4324" max="4324" customWidth="1" width="9.140625"/>
    <col min="4325" max="4325" customWidth="1" width="9.140625"/>
    <col min="4326" max="4326" customWidth="1" width="9.140625"/>
    <col min="4327" max="4327" customWidth="1" width="9.140625"/>
    <col min="4328" max="4328" customWidth="1" width="9.140625"/>
    <col min="4329" max="4329" customWidth="1" width="9.140625"/>
    <col min="4330" max="4330" customWidth="1" width="9.140625"/>
    <col min="4331" max="4331" customWidth="1" width="9.140625"/>
    <col min="4332" max="4332" customWidth="1" width="9.140625"/>
    <col min="4333" max="4333" customWidth="1" width="9.140625"/>
    <col min="4334" max="4334" customWidth="1" width="9.140625"/>
    <col min="4335" max="4335" customWidth="1" width="9.140625"/>
    <col min="4336" max="4336" customWidth="1" width="9.140625"/>
    <col min="4337" max="4337" customWidth="1" width="9.140625"/>
    <col min="4338" max="4338" customWidth="1" width="9.140625"/>
    <col min="4339" max="4339" customWidth="1" width="9.140625"/>
    <col min="4340" max="4340" customWidth="1" width="9.140625"/>
    <col min="4341" max="4341" customWidth="1" width="9.140625"/>
    <col min="4342" max="4342" customWidth="1" width="9.140625"/>
    <col min="4343" max="4343" customWidth="1" width="9.140625"/>
    <col min="4344" max="4344" customWidth="1" width="9.140625"/>
    <col min="4345" max="4345" customWidth="1" width="9.140625"/>
    <col min="4346" max="4346" customWidth="1" width="9.140625"/>
    <col min="4347" max="4347" customWidth="1" width="9.140625"/>
    <col min="4348" max="4348" customWidth="1" width="9.140625"/>
    <col min="4349" max="4349" customWidth="1" width="9.140625"/>
    <col min="4350" max="4350" customWidth="1" width="9.140625"/>
    <col min="4351" max="4351" customWidth="1" width="9.140625"/>
    <col min="4352" max="4352" customWidth="1" width="9.140625"/>
    <col min="4353" max="4353" customWidth="1" width="9.140625"/>
    <col min="4354" max="4354" customWidth="1" width="9.140625"/>
    <col min="4355" max="4355" customWidth="1" width="9.140625"/>
    <col min="4356" max="4356" customWidth="1" width="9.140625"/>
    <col min="4357" max="4357" customWidth="1" width="9.140625"/>
    <col min="4358" max="4358" customWidth="1" width="9.140625"/>
    <col min="4359" max="4359" customWidth="1" width="9.140625"/>
    <col min="4360" max="4360" customWidth="1" width="9.140625"/>
    <col min="4361" max="4361" customWidth="1" width="9.140625"/>
    <col min="4362" max="4362" customWidth="1" width="9.140625"/>
    <col min="4363" max="4363" customWidth="1" width="9.140625"/>
    <col min="4364" max="4364" customWidth="1" width="9.140625"/>
    <col min="4365" max="4365" customWidth="1" width="9.140625"/>
    <col min="4366" max="4366" customWidth="1" width="9.140625"/>
    <col min="4367" max="4367" customWidth="1" width="9.140625"/>
    <col min="4368" max="4368" customWidth="1" width="9.140625"/>
    <col min="4369" max="4369" customWidth="1" width="9.140625"/>
    <col min="4370" max="4370" customWidth="1" width="9.140625"/>
    <col min="4371" max="4371" customWidth="1" width="9.140625"/>
    <col min="4372" max="4372" customWidth="1" width="9.140625"/>
    <col min="4373" max="4373" customWidth="1" width="9.140625"/>
    <col min="4374" max="4374" customWidth="1" width="9.140625"/>
    <col min="4375" max="4375" customWidth="1" width="9.140625"/>
    <col min="4376" max="4376" customWidth="1" width="9.140625"/>
    <col min="4377" max="4377" customWidth="1" width="9.140625"/>
    <col min="4378" max="4378" customWidth="1" width="9.140625"/>
    <col min="4379" max="4379" customWidth="1" width="9.140625"/>
    <col min="4380" max="4380" customWidth="1" width="9.140625"/>
    <col min="4381" max="4381" customWidth="1" width="9.140625"/>
    <col min="4382" max="4382" customWidth="1" width="9.140625"/>
    <col min="4383" max="4383" customWidth="1" width="9.140625"/>
    <col min="4384" max="4384" customWidth="1" width="9.140625"/>
    <col min="4385" max="4385" customWidth="1" width="9.140625"/>
    <col min="4386" max="4386" customWidth="1" width="9.140625"/>
    <col min="4387" max="4387" customWidth="1" width="9.140625"/>
    <col min="4388" max="4388" customWidth="1" width="9.140625"/>
    <col min="4389" max="4389" customWidth="1" width="9.140625"/>
    <col min="4390" max="4390" customWidth="1" width="9.140625"/>
    <col min="4391" max="4391" customWidth="1" width="9.140625"/>
    <col min="4392" max="4392" customWidth="1" width="9.140625"/>
    <col min="4393" max="4393" customWidth="1" width="9.140625"/>
    <col min="4394" max="4394" customWidth="1" width="9.140625"/>
    <col min="4395" max="4395" customWidth="1" width="9.140625"/>
    <col min="4396" max="4396" customWidth="1" width="9.140625"/>
    <col min="4397" max="4397" customWidth="1" width="9.140625"/>
    <col min="4398" max="4398" customWidth="1" width="9.140625"/>
    <col min="4399" max="4399" customWidth="1" width="9.140625"/>
    <col min="4400" max="4400" customWidth="1" width="9.140625"/>
    <col min="4401" max="4401" customWidth="1" width="9.140625"/>
    <col min="4402" max="4402" customWidth="1" width="9.140625"/>
    <col min="4403" max="4403" customWidth="1" width="9.140625"/>
    <col min="4404" max="4404" customWidth="1" width="9.140625"/>
    <col min="4405" max="4405" customWidth="1" width="9.140625"/>
    <col min="4406" max="4406" customWidth="1" width="9.140625"/>
    <col min="4407" max="4407" customWidth="1" width="9.140625"/>
    <col min="4408" max="4408" customWidth="1" width="9.140625"/>
    <col min="4409" max="4409" customWidth="1" width="9.140625"/>
    <col min="4410" max="4410" customWidth="1" width="9.140625"/>
    <col min="4411" max="4411" customWidth="1" width="9.140625"/>
    <col min="4412" max="4412" customWidth="1" width="9.140625"/>
    <col min="4413" max="4413" customWidth="1" width="9.140625"/>
    <col min="4414" max="4414" customWidth="1" width="9.140625"/>
    <col min="4415" max="4415" customWidth="1" width="9.140625"/>
    <col min="4416" max="4416" customWidth="1" width="9.140625"/>
    <col min="4417" max="4417" customWidth="1" width="9.140625"/>
    <col min="4418" max="4418" customWidth="1" width="9.140625"/>
    <col min="4419" max="4419" customWidth="1" width="9.140625"/>
    <col min="4420" max="4420" customWidth="1" width="9.140625"/>
    <col min="4421" max="4421" customWidth="1" width="9.140625"/>
    <col min="4422" max="4422" customWidth="1" width="9.140625"/>
    <col min="4423" max="4423" customWidth="1" width="9.140625"/>
    <col min="4424" max="4424" customWidth="1" width="9.140625"/>
    <col min="4425" max="4425" customWidth="1" width="9.140625"/>
    <col min="4426" max="4426" customWidth="1" width="9.140625"/>
    <col min="4427" max="4427" customWidth="1" width="9.140625"/>
    <col min="4428" max="4428" customWidth="1" width="9.140625"/>
    <col min="4429" max="4429" customWidth="1" width="9.140625"/>
    <col min="4430" max="4430" customWidth="1" width="9.140625"/>
    <col min="4431" max="4431" customWidth="1" width="9.140625"/>
    <col min="4432" max="4432" customWidth="1" width="9.140625"/>
    <col min="4433" max="4433" customWidth="1" width="9.140625"/>
    <col min="4434" max="4434" customWidth="1" width="9.140625"/>
    <col min="4435" max="4435" customWidth="1" width="9.140625"/>
    <col min="4436" max="4436" customWidth="1" width="9.140625"/>
    <col min="4437" max="4437" customWidth="1" width="9.140625"/>
    <col min="4438" max="4438" customWidth="1" width="9.140625"/>
    <col min="4439" max="4439" customWidth="1" width="9.140625"/>
    <col min="4440" max="4440" customWidth="1" width="9.140625"/>
    <col min="4441" max="4441" customWidth="1" width="9.140625"/>
    <col min="4442" max="4442" customWidth="1" width="9.140625"/>
    <col min="4443" max="4443" customWidth="1" width="9.140625"/>
    <col min="4444" max="4444" customWidth="1" width="9.140625"/>
    <col min="4445" max="4445" customWidth="1" width="9.140625"/>
    <col min="4446" max="4446" customWidth="1" width="9.140625"/>
    <col min="4447" max="4447" customWidth="1" width="9.140625"/>
    <col min="4448" max="4448" customWidth="1" width="9.140625"/>
    <col min="4449" max="4449" customWidth="1" width="9.140625"/>
    <col min="4450" max="4450" customWidth="1" width="9.140625"/>
    <col min="4451" max="4451" customWidth="1" width="9.140625"/>
    <col min="4452" max="4452" customWidth="1" width="9.140625"/>
    <col min="4453" max="4453" customWidth="1" width="9.140625"/>
    <col min="4454" max="4454" customWidth="1" width="9.140625"/>
    <col min="4455" max="4455" customWidth="1" width="9.140625"/>
    <col min="4456" max="4456" customWidth="1" width="9.140625"/>
    <col min="4457" max="4457" customWidth="1" width="9.140625"/>
    <col min="4458" max="4458" customWidth="1" width="9.140625"/>
    <col min="4459" max="4459" customWidth="1" width="9.140625"/>
    <col min="4460" max="4460" customWidth="1" width="9.140625"/>
    <col min="4461" max="4461" customWidth="1" width="9.140625"/>
    <col min="4462" max="4462" customWidth="1" width="9.140625"/>
    <col min="4463" max="4463" customWidth="1" width="9.140625"/>
    <col min="4464" max="4464" customWidth="1" width="9.140625"/>
    <col min="4465" max="4465" customWidth="1" width="9.140625"/>
    <col min="4466" max="4466" customWidth="1" width="9.140625"/>
    <col min="4467" max="4467" customWidth="1" width="9.140625"/>
    <col min="4468" max="4468" customWidth="1" width="9.140625"/>
    <col min="4469" max="4469" customWidth="1" width="9.140625"/>
    <col min="4470" max="4470" customWidth="1" width="9.140625"/>
    <col min="4471" max="4471" customWidth="1" width="9.140625"/>
    <col min="4472" max="4472" customWidth="1" width="9.140625"/>
    <col min="4473" max="4473" customWidth="1" width="9.140625"/>
    <col min="4474" max="4474" customWidth="1" width="9.140625"/>
    <col min="4475" max="4475" customWidth="1" width="9.140625"/>
    <col min="4476" max="4476" customWidth="1" width="9.140625"/>
    <col min="4477" max="4477" customWidth="1" width="9.140625"/>
    <col min="4478" max="4478" customWidth="1" width="9.140625"/>
    <col min="4479" max="4479" customWidth="1" width="9.140625"/>
    <col min="4480" max="4480" customWidth="1" width="9.140625"/>
    <col min="4481" max="4481" customWidth="1" width="9.140625"/>
    <col min="4482" max="4482" customWidth="1" width="9.140625"/>
    <col min="4483" max="4483" customWidth="1" width="9.140625"/>
    <col min="4484" max="4484" customWidth="1" width="9.140625"/>
    <col min="4485" max="4485" customWidth="1" width="9.140625"/>
    <col min="4486" max="4486" customWidth="1" width="9.140625"/>
    <col min="4487" max="4487" customWidth="1" width="9.140625"/>
    <col min="4488" max="4488" customWidth="1" width="9.140625"/>
    <col min="4489" max="4489" customWidth="1" width="9.140625"/>
    <col min="4490" max="4490" customWidth="1" width="9.140625"/>
    <col min="4491" max="4491" customWidth="1" width="9.140625"/>
    <col min="4492" max="4492" customWidth="1" width="9.140625"/>
    <col min="4493" max="4493" customWidth="1" width="9.140625"/>
    <col min="4494" max="4494" customWidth="1" width="9.140625"/>
    <col min="4495" max="4495" customWidth="1" width="9.140625"/>
    <col min="4496" max="4496" customWidth="1" width="9.140625"/>
    <col min="4497" max="4497" customWidth="1" width="9.140625"/>
    <col min="4498" max="4498" customWidth="1" width="9.140625"/>
    <col min="4499" max="4499" customWidth="1" width="9.140625"/>
    <col min="4500" max="4500" customWidth="1" width="9.140625"/>
    <col min="4501" max="4501" customWidth="1" width="9.140625"/>
    <col min="4502" max="4502" customWidth="1" width="9.140625"/>
    <col min="4503" max="4503" customWidth="1" width="9.140625"/>
    <col min="4504" max="4504" customWidth="1" width="9.140625"/>
    <col min="4505" max="4505" customWidth="1" width="9.140625"/>
    <col min="4506" max="4506" customWidth="1" width="9.140625"/>
    <col min="4507" max="4507" customWidth="1" width="9.140625"/>
    <col min="4508" max="4508" customWidth="1" width="9.140625"/>
    <col min="4509" max="4509" customWidth="1" width="9.140625"/>
    <col min="4510" max="4510" customWidth="1" width="9.140625"/>
    <col min="4511" max="4511" customWidth="1" width="9.140625"/>
    <col min="4512" max="4512" customWidth="1" width="9.140625"/>
    <col min="4513" max="4513" customWidth="1" width="9.140625"/>
    <col min="4514" max="4514" customWidth="1" width="9.140625"/>
    <col min="4515" max="4515" customWidth="1" width="9.140625"/>
    <col min="4516" max="4516" customWidth="1" width="9.140625"/>
    <col min="4517" max="4517" customWidth="1" width="9.140625"/>
    <col min="4518" max="4518" customWidth="1" width="9.140625"/>
    <col min="4519" max="4519" customWidth="1" width="9.140625"/>
    <col min="4520" max="4520" customWidth="1" width="9.140625"/>
    <col min="4521" max="4521" customWidth="1" width="9.140625"/>
    <col min="4522" max="4522" customWidth="1" width="9.140625"/>
    <col min="4523" max="4523" customWidth="1" width="9.140625"/>
    <col min="4524" max="4524" customWidth="1" width="9.140625"/>
    <col min="4525" max="4525" customWidth="1" width="9.140625"/>
    <col min="4526" max="4526" customWidth="1" width="9.140625"/>
    <col min="4527" max="4527" customWidth="1" width="9.140625"/>
    <col min="4528" max="4528" customWidth="1" width="9.140625"/>
    <col min="4529" max="4529" customWidth="1" width="9.140625"/>
    <col min="4530" max="4530" customWidth="1" width="9.140625"/>
    <col min="4531" max="4531" customWidth="1" width="9.140625"/>
    <col min="4532" max="4532" customWidth="1" width="9.140625"/>
    <col min="4533" max="4533" customWidth="1" width="9.140625"/>
    <col min="4534" max="4534" customWidth="1" width="9.140625"/>
    <col min="4535" max="4535" customWidth="1" width="9.140625"/>
    <col min="4536" max="4536" customWidth="1" width="9.140625"/>
    <col min="4537" max="4537" customWidth="1" width="9.140625"/>
    <col min="4538" max="4538" customWidth="1" width="9.140625"/>
    <col min="4539" max="4539" customWidth="1" width="9.140625"/>
    <col min="4540" max="4540" customWidth="1" width="9.140625"/>
    <col min="4541" max="4541" customWidth="1" width="9.140625"/>
    <col min="4542" max="4542" customWidth="1" width="9.140625"/>
    <col min="4543" max="4543" customWidth="1" width="9.140625"/>
    <col min="4544" max="4544" customWidth="1" width="9.140625"/>
    <col min="4545" max="4545" customWidth="1" width="9.140625"/>
    <col min="4546" max="4546" customWidth="1" width="9.140625"/>
    <col min="4547" max="4547" customWidth="1" width="9.140625"/>
    <col min="4548" max="4548" customWidth="1" width="9.140625"/>
    <col min="4549" max="4549" customWidth="1" width="9.140625"/>
    <col min="4550" max="4550" customWidth="1" width="9.140625"/>
    <col min="4551" max="4551" customWidth="1" width="9.140625"/>
    <col min="4552" max="4552" customWidth="1" width="9.140625"/>
    <col min="4553" max="4553" customWidth="1" width="9.140625"/>
    <col min="4554" max="4554" customWidth="1" width="9.140625"/>
    <col min="4555" max="4555" customWidth="1" width="9.140625"/>
    <col min="4556" max="4556" customWidth="1" width="9.140625"/>
    <col min="4557" max="4557" customWidth="1" width="9.140625"/>
    <col min="4558" max="4558" customWidth="1" width="9.140625"/>
    <col min="4559" max="4559" customWidth="1" width="9.140625"/>
    <col min="4560" max="4560" customWidth="1" width="9.140625"/>
    <col min="4561" max="4561" customWidth="1" width="9.140625"/>
    <col min="4562" max="4562" customWidth="1" width="9.140625"/>
    <col min="4563" max="4563" customWidth="1" width="9.140625"/>
    <col min="4564" max="4564" customWidth="1" width="9.140625"/>
    <col min="4565" max="4565" customWidth="1" width="9.140625"/>
    <col min="4566" max="4566" customWidth="1" width="9.140625"/>
    <col min="4567" max="4567" customWidth="1" width="9.140625"/>
    <col min="4568" max="4568" customWidth="1" width="9.140625"/>
    <col min="4569" max="4569" customWidth="1" width="9.140625"/>
    <col min="4570" max="4570" customWidth="1" width="9.140625"/>
    <col min="4571" max="4571" customWidth="1" width="9.140625"/>
    <col min="4572" max="4572" customWidth="1" width="9.140625"/>
    <col min="4573" max="4573" customWidth="1" width="9.140625"/>
    <col min="4574" max="4574" customWidth="1" width="9.140625"/>
    <col min="4575" max="4575" customWidth="1" width="9.140625"/>
    <col min="4576" max="4576" customWidth="1" width="9.140625"/>
    <col min="4577" max="4577" customWidth="1" width="9.140625"/>
    <col min="4578" max="4578" customWidth="1" width="9.140625"/>
    <col min="4579" max="4579" customWidth="1" width="9.140625"/>
    <col min="4580" max="4580" customWidth="1" width="9.140625"/>
    <col min="4581" max="4581" customWidth="1" width="9.140625"/>
    <col min="4582" max="4582" customWidth="1" width="9.140625"/>
    <col min="4583" max="4583" customWidth="1" width="9.140625"/>
    <col min="4584" max="4584" customWidth="1" width="9.140625"/>
    <col min="4585" max="4585" customWidth="1" width="9.140625"/>
    <col min="4586" max="4586" customWidth="1" width="9.140625"/>
    <col min="4587" max="4587" customWidth="1" width="9.140625"/>
    <col min="4588" max="4588" customWidth="1" width="9.140625"/>
    <col min="4589" max="4589" customWidth="1" width="9.140625"/>
    <col min="4590" max="4590" customWidth="1" width="9.140625"/>
    <col min="4591" max="4591" customWidth="1" width="9.140625"/>
    <col min="4592" max="4592" customWidth="1" width="9.140625"/>
    <col min="4593" max="4593" customWidth="1" width="9.140625"/>
    <col min="4594" max="4594" customWidth="1" width="9.140625"/>
    <col min="4595" max="4595" customWidth="1" width="9.140625"/>
    <col min="4596" max="4596" customWidth="1" width="9.140625"/>
    <col min="4597" max="4597" customWidth="1" width="9.140625"/>
    <col min="4598" max="4598" customWidth="1" width="9.140625"/>
    <col min="4599" max="4599" customWidth="1" width="9.140625"/>
    <col min="4600" max="4600" customWidth="1" width="9.140625"/>
    <col min="4601" max="4601" customWidth="1" width="9.140625"/>
    <col min="4602" max="4602" customWidth="1" width="9.140625"/>
    <col min="4603" max="4603" customWidth="1" width="9.140625"/>
    <col min="4604" max="4604" customWidth="1" width="9.140625"/>
    <col min="4605" max="4605" customWidth="1" width="9.140625"/>
    <col min="4606" max="4606" customWidth="1" width="9.140625"/>
    <col min="4607" max="4607" customWidth="1" width="9.140625"/>
    <col min="4608" max="4608" customWidth="1" width="9.140625"/>
    <col min="4609" max="4609" customWidth="1" width="9.140625"/>
    <col min="4610" max="4610" customWidth="1" width="9.140625"/>
    <col min="4611" max="4611" customWidth="1" width="9.140625"/>
    <col min="4612" max="4612" customWidth="1" width="9.140625"/>
    <col min="4613" max="4613" customWidth="1" width="9.140625"/>
    <col min="4614" max="4614" customWidth="1" width="9.140625"/>
    <col min="4615" max="4615" customWidth="1" width="9.140625"/>
    <col min="4616" max="4616" customWidth="1" width="9.140625"/>
    <col min="4617" max="4617" customWidth="1" width="9.140625"/>
    <col min="4618" max="4618" customWidth="1" width="9.140625"/>
    <col min="4619" max="4619" customWidth="1" width="9.140625"/>
    <col min="4620" max="4620" customWidth="1" width="9.140625"/>
    <col min="4621" max="4621" customWidth="1" width="9.140625"/>
    <col min="4622" max="4622" customWidth="1" width="9.140625"/>
    <col min="4623" max="4623" customWidth="1" width="9.140625"/>
    <col min="4624" max="4624" customWidth="1" width="9.140625"/>
    <col min="4625" max="4625" customWidth="1" width="9.140625"/>
    <col min="4626" max="4626" customWidth="1" width="9.140625"/>
    <col min="4627" max="4627" customWidth="1" width="9.140625"/>
    <col min="4628" max="4628" customWidth="1" width="9.140625"/>
    <col min="4629" max="4629" customWidth="1" width="9.140625"/>
    <col min="4630" max="4630" customWidth="1" width="9.140625"/>
    <col min="4631" max="4631" customWidth="1" width="9.140625"/>
    <col min="4632" max="4632" customWidth="1" width="9.140625"/>
    <col min="4633" max="4633" customWidth="1" width="9.140625"/>
    <col min="4634" max="4634" customWidth="1" width="9.140625"/>
    <col min="4635" max="4635" customWidth="1" width="9.140625"/>
    <col min="4636" max="4636" customWidth="1" width="9.140625"/>
    <col min="4637" max="4637" customWidth="1" width="9.140625"/>
    <col min="4638" max="4638" customWidth="1" width="9.140625"/>
    <col min="4639" max="4639" customWidth="1" width="9.140625"/>
    <col min="4640" max="4640" customWidth="1" width="9.140625"/>
    <col min="4641" max="4641" customWidth="1" width="9.140625"/>
    <col min="4642" max="4642" customWidth="1" width="9.140625"/>
    <col min="4643" max="4643" customWidth="1" width="9.140625"/>
    <col min="4644" max="4644" customWidth="1" width="9.140625"/>
    <col min="4645" max="4645" customWidth="1" width="9.140625"/>
    <col min="4646" max="4646" customWidth="1" width="9.140625"/>
    <col min="4647" max="4647" customWidth="1" width="9.140625"/>
    <col min="4648" max="4648" customWidth="1" width="9.140625"/>
    <col min="4649" max="4649" customWidth="1" width="9.140625"/>
    <col min="4650" max="4650" customWidth="1" width="9.140625"/>
    <col min="4651" max="4651" customWidth="1" width="9.140625"/>
    <col min="4652" max="4652" customWidth="1" width="9.140625"/>
    <col min="4653" max="4653" customWidth="1" width="9.140625"/>
    <col min="4654" max="4654" customWidth="1" width="9.140625"/>
    <col min="4655" max="4655" customWidth="1" width="9.140625"/>
    <col min="4656" max="4656" customWidth="1" width="9.140625"/>
    <col min="4657" max="4657" customWidth="1" width="9.140625"/>
    <col min="4658" max="4658" customWidth="1" width="9.140625"/>
    <col min="4659" max="4659" customWidth="1" width="9.140625"/>
    <col min="4660" max="4660" customWidth="1" width="9.140625"/>
    <col min="4661" max="4661" customWidth="1" width="9.140625"/>
    <col min="4662" max="4662" customWidth="1" width="9.140625"/>
    <col min="4663" max="4663" customWidth="1" width="9.140625"/>
    <col min="4664" max="4664" customWidth="1" width="9.140625"/>
    <col min="4665" max="4665" customWidth="1" width="9.140625"/>
    <col min="4666" max="4666" customWidth="1" width="9.140625"/>
    <col min="4667" max="4667" customWidth="1" width="9.140625"/>
    <col min="4668" max="4668" customWidth="1" width="9.140625"/>
    <col min="4669" max="4669" customWidth="1" width="9.140625"/>
    <col min="4670" max="4670" customWidth="1" width="9.140625"/>
    <col min="4671" max="4671" customWidth="1" width="9.140625"/>
    <col min="4672" max="4672" customWidth="1" width="9.140625"/>
    <col min="4673" max="4673" customWidth="1" width="9.140625"/>
    <col min="4674" max="4674" customWidth="1" width="9.140625"/>
    <col min="4675" max="4675" customWidth="1" width="9.140625"/>
    <col min="4676" max="4676" customWidth="1" width="9.140625"/>
    <col min="4677" max="4677" customWidth="1" width="9.140625"/>
    <col min="4678" max="4678" customWidth="1" width="9.140625"/>
    <col min="4679" max="4679" customWidth="1" width="9.140625"/>
    <col min="4680" max="4680" customWidth="1" width="9.140625"/>
    <col min="4681" max="4681" customWidth="1" width="9.140625"/>
    <col min="4682" max="4682" customWidth="1" width="9.140625"/>
    <col min="4683" max="4683" customWidth="1" width="9.140625"/>
    <col min="4684" max="4684" customWidth="1" width="9.140625"/>
    <col min="4685" max="4685" customWidth="1" width="9.140625"/>
    <col min="4686" max="4686" customWidth="1" width="9.140625"/>
    <col min="4687" max="4687" customWidth="1" width="9.140625"/>
    <col min="4688" max="4688" customWidth="1" width="9.140625"/>
    <col min="4689" max="4689" customWidth="1" width="9.140625"/>
    <col min="4690" max="4690" customWidth="1" width="9.140625"/>
    <col min="4691" max="4691" customWidth="1" width="9.140625"/>
    <col min="4692" max="4692" customWidth="1" width="9.140625"/>
    <col min="4693" max="4693" customWidth="1" width="9.140625"/>
    <col min="4694" max="4694" customWidth="1" width="9.140625"/>
    <col min="4695" max="4695" customWidth="1" width="9.140625"/>
    <col min="4696" max="4696" customWidth="1" width="9.140625"/>
    <col min="4697" max="4697" customWidth="1" width="9.140625"/>
    <col min="4698" max="4698" customWidth="1" width="9.140625"/>
    <col min="4699" max="4699" customWidth="1" width="9.140625"/>
    <col min="4700" max="4700" customWidth="1" width="9.140625"/>
    <col min="4701" max="4701" customWidth="1" width="9.140625"/>
    <col min="4702" max="4702" customWidth="1" width="9.140625"/>
    <col min="4703" max="4703" customWidth="1" width="9.140625"/>
    <col min="4704" max="4704" customWidth="1" width="9.140625"/>
    <col min="4705" max="4705" customWidth="1" width="9.140625"/>
    <col min="4706" max="4706" customWidth="1" width="9.140625"/>
    <col min="4707" max="4707" customWidth="1" width="9.140625"/>
    <col min="4708" max="4708" customWidth="1" width="9.140625"/>
    <col min="4709" max="4709" customWidth="1" width="9.140625"/>
    <col min="4710" max="4710" customWidth="1" width="9.140625"/>
    <col min="4711" max="4711" customWidth="1" width="9.140625"/>
    <col min="4712" max="4712" customWidth="1" width="9.140625"/>
    <col min="4713" max="4713" customWidth="1" width="9.140625"/>
    <col min="4714" max="4714" customWidth="1" width="9.140625"/>
    <col min="4715" max="4715" customWidth="1" width="9.140625"/>
    <col min="4716" max="4716" customWidth="1" width="9.140625"/>
    <col min="4717" max="4717" customWidth="1" width="9.140625"/>
    <col min="4718" max="4718" customWidth="1" width="9.140625"/>
    <col min="4719" max="4719" customWidth="1" width="9.140625"/>
    <col min="4720" max="4720" customWidth="1" width="9.140625"/>
    <col min="4721" max="4721" customWidth="1" width="9.140625"/>
    <col min="4722" max="4722" customWidth="1" width="9.140625"/>
    <col min="4723" max="4723" customWidth="1" width="9.140625"/>
    <col min="4724" max="4724" customWidth="1" width="9.140625"/>
    <col min="4725" max="4725" customWidth="1" width="9.140625"/>
    <col min="4726" max="4726" customWidth="1" width="9.140625"/>
    <col min="4727" max="4727" customWidth="1" width="9.140625"/>
    <col min="4728" max="4728" customWidth="1" width="9.140625"/>
    <col min="4729" max="4729" customWidth="1" width="9.140625"/>
    <col min="4730" max="4730" customWidth="1" width="9.140625"/>
    <col min="4731" max="4731" customWidth="1" width="9.140625"/>
    <col min="4732" max="4732" customWidth="1" width="9.140625"/>
    <col min="4733" max="4733" customWidth="1" width="9.140625"/>
    <col min="4734" max="4734" customWidth="1" width="9.140625"/>
    <col min="4735" max="4735" customWidth="1" width="9.140625"/>
    <col min="4736" max="4736" customWidth="1" width="9.140625"/>
    <col min="4737" max="4737" customWidth="1" width="9.140625"/>
    <col min="4738" max="4738" customWidth="1" width="9.140625"/>
    <col min="4739" max="4739" customWidth="1" width="9.140625"/>
    <col min="4740" max="4740" customWidth="1" width="9.140625"/>
    <col min="4741" max="4741" customWidth="1" width="9.140625"/>
    <col min="4742" max="4742" customWidth="1" width="9.140625"/>
    <col min="4743" max="4743" customWidth="1" width="9.140625"/>
    <col min="4744" max="4744" customWidth="1" width="9.140625"/>
    <col min="4745" max="4745" customWidth="1" width="9.140625"/>
    <col min="4746" max="4746" customWidth="1" width="9.140625"/>
    <col min="4747" max="4747" customWidth="1" width="9.140625"/>
    <col min="4748" max="4748" customWidth="1" width="9.140625"/>
    <col min="4749" max="4749" customWidth="1" width="9.140625"/>
    <col min="4750" max="4750" customWidth="1" width="9.140625"/>
    <col min="4751" max="4751" customWidth="1" width="9.140625"/>
    <col min="4752" max="4752" customWidth="1" width="9.140625"/>
    <col min="4753" max="4753" customWidth="1" width="9.140625"/>
    <col min="4754" max="4754" customWidth="1" width="9.140625"/>
    <col min="4755" max="4755" customWidth="1" width="9.140625"/>
    <col min="4756" max="4756" customWidth="1" width="9.140625"/>
    <col min="4757" max="4757" customWidth="1" width="9.140625"/>
    <col min="4758" max="4758" customWidth="1" width="9.140625"/>
    <col min="4759" max="4759" customWidth="1" width="9.140625"/>
    <col min="4760" max="4760" customWidth="1" width="9.140625"/>
    <col min="4761" max="4761" customWidth="1" width="9.140625"/>
    <col min="4762" max="4762" customWidth="1" width="9.140625"/>
    <col min="4763" max="4763" customWidth="1" width="9.140625"/>
    <col min="4764" max="4764" customWidth="1" width="9.140625"/>
    <col min="4765" max="4765" customWidth="1" width="9.140625"/>
    <col min="4766" max="4766" customWidth="1" width="9.140625"/>
    <col min="4767" max="4767" customWidth="1" width="9.140625"/>
    <col min="4768" max="4768" customWidth="1" width="9.140625"/>
    <col min="4769" max="4769" customWidth="1" width="9.140625"/>
    <col min="4770" max="4770" customWidth="1" width="9.140625"/>
    <col min="4771" max="4771" customWidth="1" width="9.140625"/>
    <col min="4772" max="4772" customWidth="1" width="9.140625"/>
    <col min="4773" max="4773" customWidth="1" width="9.140625"/>
    <col min="4774" max="4774" customWidth="1" width="9.140625"/>
    <col min="4775" max="4775" customWidth="1" width="9.140625"/>
    <col min="4776" max="4776" customWidth="1" width="9.140625"/>
    <col min="4777" max="4777" customWidth="1" width="9.140625"/>
    <col min="4778" max="4778" customWidth="1" width="9.140625"/>
    <col min="4779" max="4779" customWidth="1" width="9.140625"/>
    <col min="4780" max="4780" customWidth="1" width="9.140625"/>
    <col min="4781" max="4781" customWidth="1" width="9.140625"/>
    <col min="4782" max="4782" customWidth="1" width="9.140625"/>
    <col min="4783" max="4783" customWidth="1" width="9.140625"/>
    <col min="4784" max="4784" customWidth="1" width="9.140625"/>
    <col min="4785" max="4785" customWidth="1" width="9.140625"/>
    <col min="4786" max="4786" customWidth="1" width="9.140625"/>
    <col min="4787" max="4787" customWidth="1" width="9.140625"/>
    <col min="4788" max="4788" customWidth="1" width="9.140625"/>
    <col min="4789" max="4789" customWidth="1" width="9.140625"/>
    <col min="4790" max="4790" customWidth="1" width="9.140625"/>
    <col min="4791" max="4791" customWidth="1" width="9.140625"/>
    <col min="4792" max="4792" customWidth="1" width="9.140625"/>
    <col min="4793" max="4793" customWidth="1" width="9.140625"/>
    <col min="4794" max="4794" customWidth="1" width="9.140625"/>
    <col min="4795" max="4795" customWidth="1" width="9.140625"/>
    <col min="4796" max="4796" customWidth="1" width="9.140625"/>
    <col min="4797" max="4797" customWidth="1" width="9.140625"/>
    <col min="4798" max="4798" customWidth="1" width="9.140625"/>
    <col min="4799" max="4799" customWidth="1" width="9.140625"/>
    <col min="4800" max="4800" customWidth="1" width="9.140625"/>
    <col min="4801" max="4801" customWidth="1" width="9.140625"/>
    <col min="4802" max="4802" customWidth="1" width="9.140625"/>
    <col min="4803" max="4803" customWidth="1" width="9.140625"/>
    <col min="4804" max="4804" customWidth="1" width="9.140625"/>
    <col min="4805" max="4805" customWidth="1" width="9.140625"/>
    <col min="4806" max="4806" customWidth="1" width="9.140625"/>
    <col min="4807" max="4807" customWidth="1" width="9.140625"/>
    <col min="4808" max="4808" customWidth="1" width="9.140625"/>
    <col min="4809" max="4809" customWidth="1" width="9.140625"/>
    <col min="4810" max="4810" customWidth="1" width="9.140625"/>
    <col min="4811" max="4811" customWidth="1" width="9.140625"/>
    <col min="4812" max="4812" customWidth="1" width="9.140625"/>
    <col min="4813" max="4813" customWidth="1" width="9.140625"/>
    <col min="4814" max="4814" customWidth="1" width="9.140625"/>
    <col min="4815" max="4815" customWidth="1" width="9.140625"/>
    <col min="4816" max="4816" customWidth="1" width="9.140625"/>
    <col min="4817" max="4817" customWidth="1" width="9.140625"/>
    <col min="4818" max="4818" customWidth="1" width="9.140625"/>
    <col min="4819" max="4819" customWidth="1" width="9.140625"/>
    <col min="4820" max="4820" customWidth="1" width="9.140625"/>
    <col min="4821" max="4821" customWidth="1" width="9.140625"/>
    <col min="4822" max="4822" customWidth="1" width="9.140625"/>
    <col min="4823" max="4823" customWidth="1" width="9.140625"/>
    <col min="4824" max="4824" customWidth="1" width="9.140625"/>
    <col min="4825" max="4825" customWidth="1" width="9.140625"/>
    <col min="4826" max="4826" customWidth="1" width="9.140625"/>
    <col min="4827" max="4827" customWidth="1" width="9.140625"/>
    <col min="4828" max="4828" customWidth="1" width="9.140625"/>
    <col min="4829" max="4829" customWidth="1" width="9.140625"/>
    <col min="4830" max="4830" customWidth="1" width="9.140625"/>
    <col min="4831" max="4831" customWidth="1" width="9.140625"/>
    <col min="4832" max="4832" customWidth="1" width="9.140625"/>
    <col min="4833" max="4833" customWidth="1" width="9.140625"/>
    <col min="4834" max="4834" customWidth="1" width="9.140625"/>
    <col min="4835" max="4835" customWidth="1" width="9.140625"/>
    <col min="4836" max="4836" customWidth="1" width="9.140625"/>
    <col min="4837" max="4837" customWidth="1" width="9.140625"/>
    <col min="4838" max="4838" customWidth="1" width="9.140625"/>
    <col min="4839" max="4839" customWidth="1" width="9.140625"/>
    <col min="4840" max="4840" customWidth="1" width="9.140625"/>
    <col min="4841" max="4841" customWidth="1" width="9.140625"/>
    <col min="4842" max="4842" customWidth="1" width="9.140625"/>
    <col min="4843" max="4843" customWidth="1" width="9.140625"/>
    <col min="4844" max="4844" customWidth="1" width="9.140625"/>
    <col min="4845" max="4845" customWidth="1" width="9.140625"/>
    <col min="4846" max="4846" customWidth="1" width="9.140625"/>
    <col min="4847" max="4847" customWidth="1" width="9.140625"/>
    <col min="4848" max="4848" customWidth="1" width="9.140625"/>
    <col min="4849" max="4849" customWidth="1" width="9.140625"/>
    <col min="4850" max="4850" customWidth="1" width="9.140625"/>
    <col min="4851" max="4851" customWidth="1" width="9.140625"/>
    <col min="4852" max="4852" customWidth="1" width="9.140625"/>
    <col min="4853" max="4853" customWidth="1" width="9.140625"/>
    <col min="4854" max="4854" customWidth="1" width="9.140625"/>
    <col min="4855" max="4855" customWidth="1" width="9.140625"/>
    <col min="4856" max="4856" customWidth="1" width="9.140625"/>
    <col min="4857" max="4857" customWidth="1" width="9.140625"/>
    <col min="4858" max="4858" customWidth="1" width="9.140625"/>
    <col min="4859" max="4859" customWidth="1" width="9.140625"/>
    <col min="4860" max="4860" customWidth="1" width="9.140625"/>
    <col min="4861" max="4861" customWidth="1" width="9.140625"/>
    <col min="4862" max="4862" customWidth="1" width="9.140625"/>
    <col min="4863" max="4863" customWidth="1" width="9.140625"/>
    <col min="4864" max="4864" customWidth="1" width="9.140625"/>
    <col min="4865" max="4865" customWidth="1" width="9.140625"/>
    <col min="4866" max="4866" customWidth="1" width="9.140625"/>
    <col min="4867" max="4867" customWidth="1" width="9.140625"/>
    <col min="4868" max="4868" customWidth="1" width="9.140625"/>
    <col min="4869" max="4869" customWidth="1" width="9.140625"/>
    <col min="4870" max="4870" customWidth="1" width="9.140625"/>
    <col min="4871" max="4871" customWidth="1" width="9.140625"/>
    <col min="4872" max="4872" customWidth="1" width="9.140625"/>
    <col min="4873" max="4873" customWidth="1" width="9.140625"/>
    <col min="4874" max="4874" customWidth="1" width="9.140625"/>
    <col min="4875" max="4875" customWidth="1" width="9.140625"/>
    <col min="4876" max="4876" customWidth="1" width="9.140625"/>
    <col min="4877" max="4877" customWidth="1" width="9.140625"/>
    <col min="4878" max="4878" customWidth="1" width="9.140625"/>
    <col min="4879" max="4879" customWidth="1" width="9.140625"/>
    <col min="4880" max="4880" customWidth="1" width="9.140625"/>
    <col min="4881" max="4881" customWidth="1" width="9.140625"/>
    <col min="4882" max="4882" customWidth="1" width="9.140625"/>
    <col min="4883" max="4883" customWidth="1" width="9.140625"/>
    <col min="4884" max="4884" customWidth="1" width="9.140625"/>
    <col min="4885" max="4885" customWidth="1" width="9.140625"/>
    <col min="4886" max="4886" customWidth="1" width="9.140625"/>
    <col min="4887" max="4887" customWidth="1" width="9.140625"/>
    <col min="4888" max="4888" customWidth="1" width="9.140625"/>
    <col min="4889" max="4889" customWidth="1" width="9.140625"/>
    <col min="4890" max="4890" customWidth="1" width="9.140625"/>
    <col min="4891" max="4891" customWidth="1" width="9.140625"/>
    <col min="4892" max="4892" customWidth="1" width="9.140625"/>
    <col min="4893" max="4893" customWidth="1" width="9.140625"/>
    <col min="4894" max="4894" customWidth="1" width="9.140625"/>
    <col min="4895" max="4895" customWidth="1" width="9.140625"/>
    <col min="4896" max="4896" customWidth="1" width="9.140625"/>
    <col min="4897" max="4897" customWidth="1" width="9.140625"/>
    <col min="4898" max="4898" customWidth="1" width="9.140625"/>
    <col min="4899" max="4899" customWidth="1" width="9.140625"/>
    <col min="4900" max="4900" customWidth="1" width="9.140625"/>
    <col min="4901" max="4901" customWidth="1" width="9.140625"/>
    <col min="4902" max="4902" customWidth="1" width="9.140625"/>
    <col min="4903" max="4903" customWidth="1" width="9.140625"/>
    <col min="4904" max="4904" customWidth="1" width="9.140625"/>
    <col min="4905" max="4905" customWidth="1" width="9.140625"/>
    <col min="4906" max="4906" customWidth="1" width="9.140625"/>
    <col min="4907" max="4907" customWidth="1" width="9.140625"/>
    <col min="4908" max="4908" customWidth="1" width="9.140625"/>
    <col min="4909" max="4909" customWidth="1" width="9.140625"/>
    <col min="4910" max="4910" customWidth="1" width="9.140625"/>
    <col min="4911" max="4911" customWidth="1" width="9.140625"/>
    <col min="4912" max="4912" customWidth="1" width="9.140625"/>
    <col min="4913" max="4913" customWidth="1" width="9.140625"/>
    <col min="4914" max="4914" customWidth="1" width="9.140625"/>
    <col min="4915" max="4915" customWidth="1" width="9.140625"/>
    <col min="4916" max="4916" customWidth="1" width="9.140625"/>
    <col min="4917" max="4917" customWidth="1" width="9.140625"/>
    <col min="4918" max="4918" customWidth="1" width="9.140625"/>
    <col min="4919" max="4919" customWidth="1" width="9.140625"/>
    <col min="4920" max="4920" customWidth="1" width="9.140625"/>
    <col min="4921" max="4921" customWidth="1" width="9.140625"/>
    <col min="4922" max="4922" customWidth="1" width="9.140625"/>
    <col min="4923" max="4923" customWidth="1" width="9.140625"/>
    <col min="4924" max="4924" customWidth="1" width="9.140625"/>
    <col min="4925" max="4925" customWidth="1" width="9.140625"/>
    <col min="4926" max="4926" customWidth="1" width="9.140625"/>
    <col min="4927" max="4927" customWidth="1" width="9.140625"/>
    <col min="4928" max="4928" customWidth="1" width="9.140625"/>
    <col min="4929" max="4929" customWidth="1" width="9.140625"/>
    <col min="4930" max="4930" customWidth="1" width="9.140625"/>
    <col min="4931" max="4931" customWidth="1" width="9.140625"/>
    <col min="4932" max="4932" customWidth="1" width="9.140625"/>
    <col min="4933" max="4933" customWidth="1" width="9.140625"/>
    <col min="4934" max="4934" customWidth="1" width="9.140625"/>
    <col min="4935" max="4935" customWidth="1" width="9.140625"/>
    <col min="4936" max="4936" customWidth="1" width="9.140625"/>
    <col min="4937" max="4937" customWidth="1" width="9.140625"/>
    <col min="4938" max="4938" customWidth="1" width="9.140625"/>
    <col min="4939" max="4939" customWidth="1" width="9.140625"/>
    <col min="4940" max="4940" customWidth="1" width="9.140625"/>
    <col min="4941" max="4941" customWidth="1" width="9.140625"/>
    <col min="4942" max="4942" customWidth="1" width="9.140625"/>
    <col min="4943" max="4943" customWidth="1" width="9.140625"/>
    <col min="4944" max="4944" customWidth="1" width="9.140625"/>
    <col min="4945" max="4945" customWidth="1" width="9.140625"/>
    <col min="4946" max="4946" customWidth="1" width="9.140625"/>
    <col min="4947" max="4947" customWidth="1" width="9.140625"/>
    <col min="4948" max="4948" customWidth="1" width="9.140625"/>
    <col min="4949" max="4949" customWidth="1" width="9.140625"/>
    <col min="4950" max="4950" customWidth="1" width="9.140625"/>
    <col min="4951" max="4951" customWidth="1" width="9.140625"/>
    <col min="4952" max="4952" customWidth="1" width="9.140625"/>
    <col min="4953" max="4953" customWidth="1" width="9.140625"/>
    <col min="4954" max="4954" customWidth="1" width="9.140625"/>
    <col min="4955" max="4955" customWidth="1" width="9.140625"/>
    <col min="4956" max="4956" customWidth="1" width="9.140625"/>
    <col min="4957" max="4957" customWidth="1" width="9.140625"/>
    <col min="4958" max="4958" customWidth="1" width="9.140625"/>
    <col min="4959" max="4959" customWidth="1" width="9.140625"/>
    <col min="4960" max="4960" customWidth="1" width="9.140625"/>
    <col min="4961" max="4961" customWidth="1" width="9.140625"/>
    <col min="4962" max="4962" customWidth="1" width="9.140625"/>
    <col min="4963" max="4963" customWidth="1" width="9.140625"/>
    <col min="4964" max="4964" customWidth="1" width="9.140625"/>
    <col min="4965" max="4965" customWidth="1" width="9.140625"/>
    <col min="4966" max="4966" customWidth="1" width="9.140625"/>
    <col min="4967" max="4967" customWidth="1" width="9.140625"/>
    <col min="4968" max="4968" customWidth="1" width="9.140625"/>
    <col min="4969" max="4969" customWidth="1" width="9.140625"/>
    <col min="4970" max="4970" customWidth="1" width="9.140625"/>
    <col min="4971" max="4971" customWidth="1" width="9.140625"/>
    <col min="4972" max="4972" customWidth="1" width="9.140625"/>
    <col min="4973" max="4973" customWidth="1" width="9.140625"/>
    <col min="4974" max="4974" customWidth="1" width="9.140625"/>
    <col min="4975" max="4975" customWidth="1" width="9.140625"/>
    <col min="4976" max="4976" customWidth="1" width="9.140625"/>
    <col min="4977" max="4977" customWidth="1" width="9.140625"/>
    <col min="4978" max="4978" customWidth="1" width="9.140625"/>
    <col min="4979" max="4979" customWidth="1" width="9.140625"/>
    <col min="4980" max="4980" customWidth="1" width="9.140625"/>
    <col min="4981" max="4981" customWidth="1" width="9.140625"/>
    <col min="4982" max="4982" customWidth="1" width="9.140625"/>
    <col min="4983" max="4983" customWidth="1" width="9.140625"/>
    <col min="4984" max="4984" customWidth="1" width="9.140625"/>
    <col min="4985" max="4985" customWidth="1" width="9.140625"/>
    <col min="4986" max="4986" customWidth="1" width="9.140625"/>
    <col min="4987" max="4987" customWidth="1" width="9.140625"/>
    <col min="4988" max="4988" customWidth="1" width="9.140625"/>
    <col min="4989" max="4989" customWidth="1" width="9.140625"/>
    <col min="4990" max="4990" customWidth="1" width="9.140625"/>
    <col min="4991" max="4991" customWidth="1" width="9.140625"/>
    <col min="4992" max="4992" customWidth="1" width="9.140625"/>
    <col min="4993" max="4993" customWidth="1" width="9.140625"/>
    <col min="4994" max="4994" customWidth="1" width="9.140625"/>
    <col min="4995" max="4995" customWidth="1" width="9.140625"/>
    <col min="4996" max="4996" customWidth="1" width="9.140625"/>
    <col min="4997" max="4997" customWidth="1" width="9.140625"/>
    <col min="4998" max="4998" customWidth="1" width="9.140625"/>
    <col min="4999" max="4999" customWidth="1" width="9.140625"/>
    <col min="5000" max="5000" customWidth="1" width="9.140625"/>
    <col min="5001" max="5001" customWidth="1" width="9.140625"/>
    <col min="5002" max="5002" customWidth="1" width="9.140625"/>
    <col min="5003" max="5003" customWidth="1" width="9.140625"/>
    <col min="5004" max="5004" customWidth="1" width="9.140625"/>
    <col min="5005" max="5005" customWidth="1" width="9.140625"/>
    <col min="5006" max="5006" customWidth="1" width="9.140625"/>
    <col min="5007" max="5007" customWidth="1" width="9.140625"/>
    <col min="5008" max="5008" customWidth="1" width="9.140625"/>
    <col min="5009" max="5009" customWidth="1" width="9.140625"/>
    <col min="5010" max="5010" customWidth="1" width="9.140625"/>
    <col min="5011" max="5011" customWidth="1" width="9.140625"/>
    <col min="5012" max="5012" customWidth="1" width="9.140625"/>
    <col min="5013" max="5013" customWidth="1" width="9.140625"/>
    <col min="5014" max="5014" customWidth="1" width="9.140625"/>
    <col min="5015" max="5015" customWidth="1" width="9.140625"/>
    <col min="5016" max="5016" customWidth="1" width="9.140625"/>
    <col min="5017" max="5017" customWidth="1" width="9.140625"/>
    <col min="5018" max="5018" customWidth="1" width="9.140625"/>
    <col min="5019" max="5019" customWidth="1" width="9.140625"/>
    <col min="5020" max="5020" customWidth="1" width="9.140625"/>
    <col min="5021" max="5021" customWidth="1" width="9.140625"/>
    <col min="5022" max="5022" customWidth="1" width="9.140625"/>
    <col min="5023" max="5023" customWidth="1" width="9.140625"/>
    <col min="5024" max="5024" customWidth="1" width="9.140625"/>
    <col min="5025" max="5025" customWidth="1" width="9.140625"/>
    <col min="5026" max="5026" customWidth="1" width="9.140625"/>
    <col min="5027" max="5027" customWidth="1" width="9.140625"/>
    <col min="5028" max="5028" customWidth="1" width="9.140625"/>
    <col min="5029" max="5029" customWidth="1" width="9.140625"/>
    <col min="5030" max="5030" customWidth="1" width="9.140625"/>
    <col min="5031" max="5031" customWidth="1" width="9.140625"/>
    <col min="5032" max="5032" customWidth="1" width="9.140625"/>
    <col min="5033" max="5033" customWidth="1" width="9.140625"/>
    <col min="5034" max="5034" customWidth="1" width="9.140625"/>
    <col min="5035" max="5035" customWidth="1" width="9.140625"/>
    <col min="5036" max="5036" customWidth="1" width="9.140625"/>
    <col min="5037" max="5037" customWidth="1" width="9.140625"/>
    <col min="5038" max="5038" customWidth="1" width="9.140625"/>
    <col min="5039" max="5039" customWidth="1" width="9.140625"/>
    <col min="5040" max="5040" customWidth="1" width="9.140625"/>
    <col min="5041" max="5041" customWidth="1" width="9.140625"/>
    <col min="5042" max="5042" customWidth="1" width="9.140625"/>
    <col min="5043" max="5043" customWidth="1" width="9.140625"/>
    <col min="5044" max="5044" customWidth="1" width="9.140625"/>
    <col min="5045" max="5045" customWidth="1" width="9.140625"/>
    <col min="5046" max="5046" customWidth="1" width="9.140625"/>
    <col min="5047" max="5047" customWidth="1" width="9.140625"/>
    <col min="5048" max="5048" customWidth="1" width="9.140625"/>
    <col min="5049" max="5049" customWidth="1" width="9.140625"/>
    <col min="5050" max="5050" customWidth="1" width="9.140625"/>
    <col min="5051" max="5051" customWidth="1" width="9.140625"/>
    <col min="5052" max="5052" customWidth="1" width="9.140625"/>
    <col min="5053" max="5053" customWidth="1" width="9.140625"/>
    <col min="5054" max="5054" customWidth="1" width="9.140625"/>
    <col min="5055" max="5055" customWidth="1" width="9.140625"/>
    <col min="5056" max="5056" customWidth="1" width="9.140625"/>
    <col min="5057" max="5057" customWidth="1" width="9.140625"/>
    <col min="5058" max="5058" customWidth="1" width="9.140625"/>
    <col min="5059" max="5059" customWidth="1" width="9.140625"/>
    <col min="5060" max="5060" customWidth="1" width="9.140625"/>
    <col min="5061" max="5061" customWidth="1" width="9.140625"/>
    <col min="5062" max="5062" customWidth="1" width="9.140625"/>
    <col min="5063" max="5063" customWidth="1" width="9.140625"/>
    <col min="5064" max="5064" customWidth="1" width="9.140625"/>
    <col min="5065" max="5065" customWidth="1" width="9.140625"/>
    <col min="5066" max="5066" customWidth="1" width="9.140625"/>
    <col min="5067" max="5067" customWidth="1" width="9.140625"/>
    <col min="5068" max="5068" customWidth="1" width="9.140625"/>
    <col min="5069" max="5069" customWidth="1" width="9.140625"/>
    <col min="5070" max="5070" customWidth="1" width="9.140625"/>
    <col min="5071" max="5071" customWidth="1" width="9.140625"/>
    <col min="5072" max="5072" customWidth="1" width="9.140625"/>
    <col min="5073" max="5073" customWidth="1" width="9.140625"/>
    <col min="5074" max="5074" customWidth="1" width="9.140625"/>
    <col min="5075" max="5075" customWidth="1" width="9.140625"/>
    <col min="5076" max="5076" customWidth="1" width="9.140625"/>
    <col min="5077" max="5077" customWidth="1" width="9.140625"/>
    <col min="5078" max="5078" customWidth="1" width="9.140625"/>
    <col min="5079" max="5079" customWidth="1" width="9.140625"/>
    <col min="5080" max="5080" customWidth="1" width="9.140625"/>
    <col min="5081" max="5081" customWidth="1" width="9.140625"/>
    <col min="5082" max="5082" customWidth="1" width="9.140625"/>
    <col min="5083" max="5083" customWidth="1" width="9.140625"/>
    <col min="5084" max="5084" customWidth="1" width="9.140625"/>
    <col min="5085" max="5085" customWidth="1" width="9.140625"/>
    <col min="5086" max="5086" customWidth="1" width="9.140625"/>
    <col min="5087" max="5087" customWidth="1" width="9.140625"/>
    <col min="5088" max="5088" customWidth="1" width="9.140625"/>
    <col min="5089" max="5089" customWidth="1" width="9.140625"/>
    <col min="5090" max="5090" customWidth="1" width="9.140625"/>
    <col min="5091" max="5091" customWidth="1" width="9.140625"/>
    <col min="5092" max="5092" customWidth="1" width="9.140625"/>
    <col min="5093" max="5093" customWidth="1" width="9.140625"/>
    <col min="5094" max="5094" customWidth="1" width="9.140625"/>
    <col min="5095" max="5095" customWidth="1" width="9.140625"/>
    <col min="5096" max="5096" customWidth="1" width="9.140625"/>
    <col min="5097" max="5097" customWidth="1" width="9.140625"/>
    <col min="5098" max="5098" customWidth="1" width="9.140625"/>
    <col min="5099" max="5099" customWidth="1" width="9.140625"/>
    <col min="5100" max="5100" customWidth="1" width="9.140625"/>
    <col min="5101" max="5101" customWidth="1" width="9.140625"/>
    <col min="5102" max="5102" customWidth="1" width="9.140625"/>
    <col min="5103" max="5103" customWidth="1" width="9.140625"/>
    <col min="5104" max="5104" customWidth="1" width="9.140625"/>
    <col min="5105" max="5105" customWidth="1" width="9.140625"/>
    <col min="5106" max="5106" customWidth="1" width="9.140625"/>
    <col min="5107" max="5107" customWidth="1" width="9.140625"/>
    <col min="5108" max="5108" customWidth="1" width="9.140625"/>
    <col min="5109" max="5109" customWidth="1" width="9.140625"/>
    <col min="5110" max="5110" customWidth="1" width="9.140625"/>
    <col min="5111" max="5111" customWidth="1" width="9.140625"/>
    <col min="5112" max="5112" customWidth="1" width="9.140625"/>
    <col min="5113" max="5113" customWidth="1" width="9.140625"/>
    <col min="5114" max="5114" customWidth="1" width="9.140625"/>
    <col min="5115" max="5115" customWidth="1" width="9.140625"/>
    <col min="5116" max="5116" customWidth="1" width="9.140625"/>
    <col min="5117" max="5117" customWidth="1" width="9.140625"/>
    <col min="5118" max="5118" customWidth="1" width="9.140625"/>
    <col min="5119" max="5119" customWidth="1" width="9.140625"/>
    <col min="5120" max="5120" customWidth="1" width="9.140625"/>
    <col min="5121" max="5121" customWidth="1" width="9.140625"/>
    <col min="5122" max="5122" customWidth="1" width="9.140625"/>
    <col min="5123" max="5123" customWidth="1" width="9.140625"/>
    <col min="5124" max="5124" customWidth="1" width="9.140625"/>
    <col min="5125" max="5125" customWidth="1" width="9.140625"/>
    <col min="5126" max="5126" customWidth="1" width="9.140625"/>
    <col min="5127" max="5127" customWidth="1" width="9.140625"/>
    <col min="5128" max="5128" customWidth="1" width="9.140625"/>
    <col min="5129" max="5129" customWidth="1" width="9.140625"/>
    <col min="5130" max="5130" customWidth="1" width="9.140625"/>
    <col min="5131" max="5131" customWidth="1" width="9.140625"/>
    <col min="5132" max="5132" customWidth="1" width="9.140625"/>
    <col min="5133" max="5133" customWidth="1" width="9.140625"/>
    <col min="5134" max="5134" customWidth="1" width="9.140625"/>
    <col min="5135" max="5135" customWidth="1" width="9.140625"/>
    <col min="5136" max="5136" customWidth="1" width="9.140625"/>
    <col min="5137" max="5137" customWidth="1" width="9.140625"/>
    <col min="5138" max="5138" customWidth="1" width="9.140625"/>
    <col min="5139" max="5139" customWidth="1" width="9.140625"/>
    <col min="5140" max="5140" customWidth="1" width="9.140625"/>
    <col min="5141" max="5141" customWidth="1" width="9.140625"/>
    <col min="5142" max="5142" customWidth="1" width="9.140625"/>
    <col min="5143" max="5143" customWidth="1" width="9.140625"/>
    <col min="5144" max="5144" customWidth="1" width="9.140625"/>
    <col min="5145" max="5145" customWidth="1" width="9.140625"/>
    <col min="5146" max="5146" customWidth="1" width="9.140625"/>
    <col min="5147" max="5147" customWidth="1" width="9.140625"/>
    <col min="5148" max="5148" customWidth="1" width="9.140625"/>
    <col min="5149" max="5149" customWidth="1" width="9.140625"/>
    <col min="5150" max="5150" customWidth="1" width="9.140625"/>
    <col min="5151" max="5151" customWidth="1" width="9.140625"/>
    <col min="5152" max="5152" customWidth="1" width="9.140625"/>
    <col min="5153" max="5153" customWidth="1" width="9.140625"/>
    <col min="5154" max="5154" customWidth="1" width="9.140625"/>
    <col min="5155" max="5155" customWidth="1" width="9.140625"/>
    <col min="5156" max="5156" customWidth="1" width="9.140625"/>
    <col min="5157" max="5157" customWidth="1" width="9.140625"/>
    <col min="5158" max="5158" customWidth="1" width="9.140625"/>
    <col min="5159" max="5159" customWidth="1" width="9.140625"/>
    <col min="5160" max="5160" customWidth="1" width="9.140625"/>
    <col min="5161" max="5161" customWidth="1" width="9.140625"/>
    <col min="5162" max="5162" customWidth="1" width="9.140625"/>
    <col min="5163" max="5163" customWidth="1" width="9.140625"/>
    <col min="5164" max="5164" customWidth="1" width="9.140625"/>
    <col min="5165" max="5165" customWidth="1" width="9.140625"/>
    <col min="5166" max="5166" customWidth="1" width="9.140625"/>
    <col min="5167" max="5167" customWidth="1" width="9.140625"/>
    <col min="5168" max="5168" customWidth="1" width="9.140625"/>
    <col min="5169" max="5169" customWidth="1" width="9.140625"/>
    <col min="5170" max="5170" customWidth="1" width="9.140625"/>
    <col min="5171" max="5171" customWidth="1" width="9.140625"/>
    <col min="5172" max="5172" customWidth="1" width="9.140625"/>
    <col min="5173" max="5173" customWidth="1" width="9.140625"/>
    <col min="5174" max="5174" customWidth="1" width="9.140625"/>
    <col min="5175" max="5175" customWidth="1" width="9.140625"/>
    <col min="5176" max="5176" customWidth="1" width="9.140625"/>
    <col min="5177" max="5177" customWidth="1" width="9.140625"/>
    <col min="5178" max="5178" customWidth="1" width="9.140625"/>
    <col min="5179" max="5179" customWidth="1" width="9.140625"/>
    <col min="5180" max="5180" customWidth="1" width="9.140625"/>
    <col min="5181" max="5181" customWidth="1" width="9.140625"/>
    <col min="5182" max="5182" customWidth="1" width="9.140625"/>
    <col min="5183" max="5183" customWidth="1" width="9.140625"/>
    <col min="5184" max="5184" customWidth="1" width="9.140625"/>
    <col min="5185" max="5185" customWidth="1" width="9.140625"/>
    <col min="5186" max="5186" customWidth="1" width="9.140625"/>
    <col min="5187" max="5187" customWidth="1" width="9.140625"/>
    <col min="5188" max="5188" customWidth="1" width="9.140625"/>
    <col min="5189" max="5189" customWidth="1" width="9.140625"/>
    <col min="5190" max="5190" customWidth="1" width="9.140625"/>
    <col min="5191" max="5191" customWidth="1" width="9.140625"/>
    <col min="5192" max="5192" customWidth="1" width="9.140625"/>
    <col min="5193" max="5193" customWidth="1" width="9.140625"/>
    <col min="5194" max="5194" customWidth="1" width="9.140625"/>
    <col min="5195" max="5195" customWidth="1" width="9.140625"/>
    <col min="5196" max="5196" customWidth="1" width="9.140625"/>
    <col min="5197" max="5197" customWidth="1" width="9.140625"/>
    <col min="5198" max="5198" customWidth="1" width="9.140625"/>
    <col min="5199" max="5199" customWidth="1" width="9.140625"/>
    <col min="5200" max="5200" customWidth="1" width="9.140625"/>
    <col min="5201" max="5201" customWidth="1" width="9.140625"/>
    <col min="5202" max="5202" customWidth="1" width="9.140625"/>
    <col min="5203" max="5203" customWidth="1" width="9.140625"/>
    <col min="5204" max="5204" customWidth="1" width="9.140625"/>
    <col min="5205" max="5205" customWidth="1" width="9.140625"/>
    <col min="5206" max="5206" customWidth="1" width="9.140625"/>
    <col min="5207" max="5207" customWidth="1" width="9.140625"/>
    <col min="5208" max="5208" customWidth="1" width="9.140625"/>
    <col min="5209" max="5209" customWidth="1" width="9.140625"/>
    <col min="5210" max="5210" customWidth="1" width="9.140625"/>
    <col min="5211" max="5211" customWidth="1" width="9.140625"/>
    <col min="5212" max="5212" customWidth="1" width="9.140625"/>
    <col min="5213" max="5213" customWidth="1" width="9.140625"/>
    <col min="5214" max="5214" customWidth="1" width="9.140625"/>
    <col min="5215" max="5215" customWidth="1" width="9.140625"/>
    <col min="5216" max="5216" customWidth="1" width="9.140625"/>
    <col min="5217" max="5217" customWidth="1" width="9.140625"/>
    <col min="5218" max="5218" customWidth="1" width="9.140625"/>
    <col min="5219" max="5219" customWidth="1" width="9.140625"/>
    <col min="5220" max="5220" customWidth="1" width="9.140625"/>
    <col min="5221" max="5221" customWidth="1" width="9.140625"/>
    <col min="5222" max="5222" customWidth="1" width="9.140625"/>
    <col min="5223" max="5223" customWidth="1" width="9.140625"/>
    <col min="5224" max="5224" customWidth="1" width="9.140625"/>
    <col min="5225" max="5225" customWidth="1" width="9.140625"/>
    <col min="5226" max="5226" customWidth="1" width="9.140625"/>
    <col min="5227" max="5227" customWidth="1" width="9.140625"/>
    <col min="5228" max="5228" customWidth="1" width="9.140625"/>
    <col min="5229" max="5229" customWidth="1" width="9.140625"/>
    <col min="5230" max="5230" customWidth="1" width="9.140625"/>
    <col min="5231" max="5231" customWidth="1" width="9.140625"/>
    <col min="5232" max="5232" customWidth="1" width="9.140625"/>
    <col min="5233" max="5233" customWidth="1" width="9.140625"/>
    <col min="5234" max="5234" customWidth="1" width="9.140625"/>
    <col min="5235" max="5235" customWidth="1" width="9.140625"/>
    <col min="5236" max="5236" customWidth="1" width="9.140625"/>
    <col min="5237" max="5237" customWidth="1" width="9.140625"/>
    <col min="5238" max="5238" customWidth="1" width="9.140625"/>
    <col min="5239" max="5239" customWidth="1" width="9.140625"/>
    <col min="5240" max="5240" customWidth="1" width="9.140625"/>
    <col min="5241" max="5241" customWidth="1" width="9.140625"/>
    <col min="5242" max="5242" customWidth="1" width="9.140625"/>
    <col min="5243" max="5243" customWidth="1" width="9.140625"/>
    <col min="5244" max="5244" customWidth="1" width="9.140625"/>
    <col min="5245" max="5245" customWidth="1" width="9.140625"/>
    <col min="5246" max="5246" customWidth="1" width="9.140625"/>
    <col min="5247" max="5247" customWidth="1" width="9.140625"/>
    <col min="5248" max="5248" customWidth="1" width="9.140625"/>
    <col min="5249" max="5249" customWidth="1" width="9.140625"/>
    <col min="5250" max="5250" customWidth="1" width="9.140625"/>
    <col min="5251" max="5251" customWidth="1" width="9.140625"/>
    <col min="5252" max="5252" customWidth="1" width="9.140625"/>
    <col min="5253" max="5253" customWidth="1" width="9.140625"/>
    <col min="5254" max="5254" customWidth="1" width="9.140625"/>
    <col min="5255" max="5255" customWidth="1" width="9.140625"/>
    <col min="5256" max="5256" customWidth="1" width="9.140625"/>
    <col min="5257" max="5257" customWidth="1" width="9.140625"/>
    <col min="5258" max="5258" customWidth="1" width="9.140625"/>
    <col min="5259" max="5259" customWidth="1" width="9.140625"/>
    <col min="5260" max="5260" customWidth="1" width="9.140625"/>
    <col min="5261" max="5261" customWidth="1" width="9.140625"/>
    <col min="5262" max="5262" customWidth="1" width="9.140625"/>
    <col min="5263" max="5263" customWidth="1" width="9.140625"/>
    <col min="5264" max="5264" customWidth="1" width="9.140625"/>
    <col min="5265" max="5265" customWidth="1" width="9.140625"/>
    <col min="5266" max="5266" customWidth="1" width="9.140625"/>
    <col min="5267" max="5267" customWidth="1" width="9.140625"/>
    <col min="5268" max="5268" customWidth="1" width="9.140625"/>
    <col min="5269" max="5269" customWidth="1" width="9.140625"/>
    <col min="5270" max="5270" customWidth="1" width="9.140625"/>
    <col min="5271" max="5271" customWidth="1" width="9.140625"/>
    <col min="5272" max="5272" customWidth="1" width="9.140625"/>
    <col min="5273" max="5273" customWidth="1" width="9.140625"/>
    <col min="5274" max="5274" customWidth="1" width="9.140625"/>
    <col min="5275" max="5275" customWidth="1" width="9.140625"/>
    <col min="5276" max="5276" customWidth="1" width="9.140625"/>
    <col min="5277" max="5277" customWidth="1" width="9.140625"/>
    <col min="5278" max="5278" customWidth="1" width="9.140625"/>
    <col min="5279" max="5279" customWidth="1" width="9.140625"/>
    <col min="5280" max="5280" customWidth="1" width="9.140625"/>
    <col min="5281" max="5281" customWidth="1" width="9.140625"/>
    <col min="5282" max="5282" customWidth="1" width="9.140625"/>
    <col min="5283" max="5283" customWidth="1" width="9.140625"/>
    <col min="5284" max="5284" customWidth="1" width="9.140625"/>
    <col min="5285" max="5285" customWidth="1" width="9.140625"/>
    <col min="5286" max="5286" customWidth="1" width="9.140625"/>
    <col min="5287" max="5287" customWidth="1" width="9.140625"/>
    <col min="5288" max="5288" customWidth="1" width="9.140625"/>
    <col min="5289" max="5289" customWidth="1" width="9.140625"/>
    <col min="5290" max="5290" customWidth="1" width="9.140625"/>
    <col min="5291" max="5291" customWidth="1" width="9.140625"/>
    <col min="5292" max="5292" customWidth="1" width="9.140625"/>
    <col min="5293" max="5293" customWidth="1" width="9.140625"/>
    <col min="5294" max="5294" customWidth="1" width="9.140625"/>
    <col min="5295" max="5295" customWidth="1" width="9.140625"/>
    <col min="5296" max="5296" customWidth="1" width="9.140625"/>
    <col min="5297" max="5297" customWidth="1" width="9.140625"/>
    <col min="5298" max="5298" customWidth="1" width="9.140625"/>
    <col min="5299" max="5299" customWidth="1" width="9.140625"/>
    <col min="5300" max="5300" customWidth="1" width="9.140625"/>
    <col min="5301" max="5301" customWidth="1" width="9.140625"/>
    <col min="5302" max="5302" customWidth="1" width="9.140625"/>
    <col min="5303" max="5303" customWidth="1" width="9.140625"/>
    <col min="5304" max="5304" customWidth="1" width="9.140625"/>
    <col min="5305" max="5305" customWidth="1" width="9.140625"/>
    <col min="5306" max="5306" customWidth="1" width="9.140625"/>
    <col min="5307" max="5307" customWidth="1" width="9.140625"/>
    <col min="5308" max="5308" customWidth="1" width="9.140625"/>
    <col min="5309" max="5309" customWidth="1" width="9.140625"/>
    <col min="5310" max="5310" customWidth="1" width="9.140625"/>
    <col min="5311" max="5311" customWidth="1" width="9.140625"/>
    <col min="5312" max="5312" customWidth="1" width="9.140625"/>
    <col min="5313" max="5313" customWidth="1" width="9.140625"/>
    <col min="5314" max="5314" customWidth="1" width="9.140625"/>
    <col min="5315" max="5315" customWidth="1" width="9.140625"/>
    <col min="5316" max="5316" customWidth="1" width="9.140625"/>
    <col min="5317" max="5317" customWidth="1" width="9.140625"/>
    <col min="5318" max="5318" customWidth="1" width="9.140625"/>
    <col min="5319" max="5319" customWidth="1" width="9.140625"/>
    <col min="5320" max="5320" customWidth="1" width="9.140625"/>
    <col min="5321" max="5321" customWidth="1" width="9.140625"/>
    <col min="5322" max="5322" customWidth="1" width="9.140625"/>
    <col min="5323" max="5323" customWidth="1" width="9.140625"/>
    <col min="5324" max="5324" customWidth="1" width="9.140625"/>
    <col min="5325" max="5325" customWidth="1" width="9.140625"/>
    <col min="5326" max="5326" customWidth="1" width="9.140625"/>
    <col min="5327" max="5327" customWidth="1" width="9.140625"/>
    <col min="5328" max="5328" customWidth="1" width="9.140625"/>
    <col min="5329" max="5329" customWidth="1" width="9.140625"/>
    <col min="5330" max="5330" customWidth="1" width="9.140625"/>
    <col min="5331" max="5331" customWidth="1" width="9.140625"/>
    <col min="5332" max="5332" customWidth="1" width="9.140625"/>
    <col min="5333" max="5333" customWidth="1" width="9.140625"/>
    <col min="5334" max="5334" customWidth="1" width="9.140625"/>
    <col min="5335" max="5335" customWidth="1" width="9.140625"/>
    <col min="5336" max="5336" customWidth="1" width="9.140625"/>
    <col min="5337" max="5337" customWidth="1" width="9.140625"/>
    <col min="5338" max="5338" customWidth="1" width="9.140625"/>
    <col min="5339" max="5339" customWidth="1" width="9.140625"/>
    <col min="5340" max="5340" customWidth="1" width="9.140625"/>
    <col min="5341" max="5341" customWidth="1" width="9.140625"/>
    <col min="5342" max="5342" customWidth="1" width="9.140625"/>
    <col min="5343" max="5343" customWidth="1" width="9.140625"/>
    <col min="5344" max="5344" customWidth="1" width="9.140625"/>
    <col min="5345" max="5345" customWidth="1" width="9.140625"/>
    <col min="5346" max="5346" customWidth="1" width="9.140625"/>
    <col min="5347" max="5347" customWidth="1" width="9.140625"/>
    <col min="5348" max="5348" customWidth="1" width="9.140625"/>
    <col min="5349" max="5349" customWidth="1" width="9.140625"/>
    <col min="5350" max="5350" customWidth="1" width="9.140625"/>
    <col min="5351" max="5351" customWidth="1" width="9.140625"/>
    <col min="5352" max="5352" customWidth="1" width="9.140625"/>
    <col min="5353" max="5353" customWidth="1" width="9.140625"/>
    <col min="5354" max="5354" customWidth="1" width="9.140625"/>
    <col min="5355" max="5355" customWidth="1" width="9.140625"/>
    <col min="5356" max="5356" customWidth="1" width="9.140625"/>
    <col min="5357" max="5357" customWidth="1" width="9.140625"/>
    <col min="5358" max="5358" customWidth="1" width="9.140625"/>
    <col min="5359" max="5359" customWidth="1" width="9.140625"/>
    <col min="5360" max="5360" customWidth="1" width="9.140625"/>
    <col min="5361" max="5361" customWidth="1" width="9.140625"/>
    <col min="5362" max="5362" customWidth="1" width="9.140625"/>
    <col min="5363" max="5363" customWidth="1" width="9.140625"/>
    <col min="5364" max="5364" customWidth="1" width="9.140625"/>
    <col min="5365" max="5365" customWidth="1" width="9.140625"/>
    <col min="5366" max="5366" customWidth="1" width="9.140625"/>
    <col min="5367" max="5367" customWidth="1" width="9.140625"/>
    <col min="5368" max="5368" customWidth="1" width="9.140625"/>
    <col min="5369" max="5369" customWidth="1" width="9.140625"/>
    <col min="5370" max="5370" customWidth="1" width="9.140625"/>
    <col min="5371" max="5371" customWidth="1" width="9.140625"/>
    <col min="5372" max="5372" customWidth="1" width="9.140625"/>
    <col min="5373" max="5373" customWidth="1" width="9.140625"/>
    <col min="5374" max="5374" customWidth="1" width="9.140625"/>
    <col min="5375" max="5375" customWidth="1" width="9.140625"/>
    <col min="5376" max="5376" customWidth="1" width="9.140625"/>
    <col min="5377" max="5377" customWidth="1" width="9.140625"/>
    <col min="5378" max="5378" customWidth="1" width="9.140625"/>
    <col min="5379" max="5379" customWidth="1" width="9.140625"/>
    <col min="5380" max="5380" customWidth="1" width="9.140625"/>
    <col min="5381" max="5381" customWidth="1" width="9.140625"/>
    <col min="5382" max="5382" customWidth="1" width="9.140625"/>
    <col min="5383" max="5383" customWidth="1" width="9.140625"/>
    <col min="5384" max="5384" customWidth="1" width="9.140625"/>
    <col min="5385" max="5385" customWidth="1" width="9.140625"/>
    <col min="5386" max="5386" customWidth="1" width="9.140625"/>
    <col min="5387" max="5387" customWidth="1" width="9.140625"/>
    <col min="5388" max="5388" customWidth="1" width="9.140625"/>
    <col min="5389" max="5389" customWidth="1" width="9.140625"/>
    <col min="5390" max="5390" customWidth="1" width="9.140625"/>
    <col min="5391" max="5391" customWidth="1" width="9.140625"/>
    <col min="5392" max="5392" customWidth="1" width="9.140625"/>
    <col min="5393" max="5393" customWidth="1" width="9.140625"/>
    <col min="5394" max="5394" customWidth="1" width="9.140625"/>
    <col min="5395" max="5395" customWidth="1" width="9.140625"/>
    <col min="5396" max="5396" customWidth="1" width="9.140625"/>
    <col min="5397" max="5397" customWidth="1" width="9.140625"/>
    <col min="5398" max="5398" customWidth="1" width="9.140625"/>
    <col min="5399" max="5399" customWidth="1" width="9.140625"/>
    <col min="5400" max="5400" customWidth="1" width="9.140625"/>
    <col min="5401" max="5401" customWidth="1" width="9.140625"/>
    <col min="5402" max="5402" customWidth="1" width="9.140625"/>
    <col min="5403" max="5403" customWidth="1" width="9.140625"/>
    <col min="5404" max="5404" customWidth="1" width="9.140625"/>
    <col min="5405" max="5405" customWidth="1" width="9.140625"/>
    <col min="5406" max="5406" customWidth="1" width="9.140625"/>
    <col min="5407" max="5407" customWidth="1" width="9.140625"/>
    <col min="5408" max="5408" customWidth="1" width="9.140625"/>
    <col min="5409" max="5409" customWidth="1" width="9.140625"/>
    <col min="5410" max="5410" customWidth="1" width="9.140625"/>
    <col min="5411" max="5411" customWidth="1" width="9.140625"/>
    <col min="5412" max="5412" customWidth="1" width="9.140625"/>
    <col min="5413" max="5413" customWidth="1" width="9.140625"/>
    <col min="5414" max="5414" customWidth="1" width="9.140625"/>
    <col min="5415" max="5415" customWidth="1" width="9.140625"/>
    <col min="5416" max="5416" customWidth="1" width="9.140625"/>
    <col min="5417" max="5417" customWidth="1" width="9.140625"/>
    <col min="5418" max="5418" customWidth="1" width="9.140625"/>
    <col min="5419" max="5419" customWidth="1" width="9.140625"/>
    <col min="5420" max="5420" customWidth="1" width="9.140625"/>
    <col min="5421" max="5421" customWidth="1" width="9.140625"/>
    <col min="5422" max="5422" customWidth="1" width="9.140625"/>
    <col min="5423" max="5423" customWidth="1" width="9.140625"/>
    <col min="5424" max="5424" customWidth="1" width="9.140625"/>
    <col min="5425" max="5425" customWidth="1" width="9.140625"/>
    <col min="5426" max="5426" customWidth="1" width="9.140625"/>
    <col min="5427" max="5427" customWidth="1" width="9.140625"/>
    <col min="5428" max="5428" customWidth="1" width="9.140625"/>
    <col min="5429" max="5429" customWidth="1" width="9.140625"/>
    <col min="5430" max="5430" customWidth="1" width="9.140625"/>
    <col min="5431" max="5431" customWidth="1" width="9.140625"/>
    <col min="5432" max="5432" customWidth="1" width="9.140625"/>
    <col min="5433" max="5433" customWidth="1" width="9.140625"/>
    <col min="5434" max="5434" customWidth="1" width="9.140625"/>
    <col min="5435" max="5435" customWidth="1" width="9.140625"/>
    <col min="5436" max="5436" customWidth="1" width="9.140625"/>
    <col min="5437" max="5437" customWidth="1" width="9.140625"/>
    <col min="5438" max="5438" customWidth="1" width="9.140625"/>
    <col min="5439" max="5439" customWidth="1" width="9.140625"/>
    <col min="5440" max="5440" customWidth="1" width="9.140625"/>
    <col min="5441" max="5441" customWidth="1" width="9.140625"/>
    <col min="5442" max="5442" customWidth="1" width="9.140625"/>
    <col min="5443" max="5443" customWidth="1" width="9.140625"/>
    <col min="5444" max="5444" customWidth="1" width="9.140625"/>
    <col min="5445" max="5445" customWidth="1" width="9.140625"/>
    <col min="5446" max="5446" customWidth="1" width="9.140625"/>
    <col min="5447" max="5447" customWidth="1" width="9.140625"/>
    <col min="5448" max="5448" customWidth="1" width="9.140625"/>
    <col min="5449" max="5449" customWidth="1" width="9.140625"/>
    <col min="5450" max="5450" customWidth="1" width="9.140625"/>
    <col min="5451" max="5451" customWidth="1" width="9.140625"/>
    <col min="5452" max="5452" customWidth="1" width="9.140625"/>
    <col min="5453" max="5453" customWidth="1" width="9.140625"/>
    <col min="5454" max="5454" customWidth="1" width="9.140625"/>
    <col min="5455" max="5455" customWidth="1" width="9.140625"/>
    <col min="5456" max="5456" customWidth="1" width="9.140625"/>
    <col min="5457" max="5457" customWidth="1" width="9.140625"/>
    <col min="5458" max="5458" customWidth="1" width="9.140625"/>
    <col min="5459" max="5459" customWidth="1" width="9.140625"/>
    <col min="5460" max="5460" customWidth="1" width="9.140625"/>
    <col min="5461" max="5461" customWidth="1" width="9.140625"/>
    <col min="5462" max="5462" customWidth="1" width="9.140625"/>
    <col min="5463" max="5463" customWidth="1" width="9.140625"/>
    <col min="5464" max="5464" customWidth="1" width="9.140625"/>
    <col min="5465" max="5465" customWidth="1" width="9.140625"/>
    <col min="5466" max="5466" customWidth="1" width="9.140625"/>
    <col min="5467" max="5467" customWidth="1" width="9.140625"/>
    <col min="5468" max="5468" customWidth="1" width="9.140625"/>
    <col min="5469" max="5469" customWidth="1" width="9.140625"/>
    <col min="5470" max="5470" customWidth="1" width="9.140625"/>
    <col min="5471" max="5471" customWidth="1" width="9.140625"/>
    <col min="5472" max="5472" customWidth="1" width="9.140625"/>
    <col min="5473" max="5473" customWidth="1" width="9.140625"/>
    <col min="5474" max="5474" customWidth="1" width="9.140625"/>
    <col min="5475" max="5475" customWidth="1" width="9.140625"/>
    <col min="5476" max="5476" customWidth="1" width="9.140625"/>
    <col min="5477" max="5477" customWidth="1" width="9.140625"/>
    <col min="5478" max="5478" customWidth="1" width="9.140625"/>
    <col min="5479" max="5479" customWidth="1" width="9.140625"/>
    <col min="5480" max="5480" customWidth="1" width="9.140625"/>
    <col min="5481" max="5481" customWidth="1" width="9.140625"/>
    <col min="5482" max="5482" customWidth="1" width="9.140625"/>
    <col min="5483" max="5483" customWidth="1" width="9.140625"/>
    <col min="5484" max="5484" customWidth="1" width="9.140625"/>
    <col min="5485" max="5485" customWidth="1" width="9.140625"/>
    <col min="5486" max="5486" customWidth="1" width="9.140625"/>
    <col min="5487" max="5487" customWidth="1" width="9.140625"/>
    <col min="5488" max="5488" customWidth="1" width="9.140625"/>
    <col min="5489" max="5489" customWidth="1" width="9.140625"/>
    <col min="5490" max="5490" customWidth="1" width="9.140625"/>
    <col min="5491" max="5491" customWidth="1" width="9.140625"/>
    <col min="5492" max="5492" customWidth="1" width="9.140625"/>
    <col min="5493" max="5493" customWidth="1" width="9.140625"/>
    <col min="5494" max="5494" customWidth="1" width="9.140625"/>
    <col min="5495" max="5495" customWidth="1" width="9.140625"/>
    <col min="5496" max="5496" customWidth="1" width="9.140625"/>
    <col min="5497" max="5497" customWidth="1" width="9.140625"/>
    <col min="5498" max="5498" customWidth="1" width="9.140625"/>
    <col min="5499" max="5499" customWidth="1" width="9.140625"/>
    <col min="5500" max="5500" customWidth="1" width="9.140625"/>
    <col min="5501" max="5501" customWidth="1" width="9.140625"/>
    <col min="5502" max="5502" customWidth="1" width="9.140625"/>
    <col min="5503" max="5503" customWidth="1" width="9.140625"/>
    <col min="5504" max="5504" customWidth="1" width="9.140625"/>
    <col min="5505" max="5505" customWidth="1" width="9.140625"/>
    <col min="5506" max="5506" customWidth="1" width="9.140625"/>
    <col min="5507" max="5507" customWidth="1" width="9.140625"/>
    <col min="5508" max="5508" customWidth="1" width="9.140625"/>
    <col min="5509" max="5509" customWidth="1" width="9.140625"/>
    <col min="5510" max="5510" customWidth="1" width="9.140625"/>
    <col min="5511" max="5511" customWidth="1" width="9.140625"/>
    <col min="5512" max="5512" customWidth="1" width="9.140625"/>
    <col min="5513" max="5513" customWidth="1" width="9.140625"/>
    <col min="5514" max="5514" customWidth="1" width="9.140625"/>
    <col min="5515" max="5515" customWidth="1" width="9.140625"/>
    <col min="5516" max="5516" customWidth="1" width="9.140625"/>
    <col min="5517" max="5517" customWidth="1" width="9.140625"/>
    <col min="5518" max="5518" customWidth="1" width="9.140625"/>
    <col min="5519" max="5519" customWidth="1" width="9.140625"/>
    <col min="5520" max="5520" customWidth="1" width="9.140625"/>
    <col min="5521" max="5521" customWidth="1" width="9.140625"/>
    <col min="5522" max="5522" customWidth="1" width="9.140625"/>
    <col min="5523" max="5523" customWidth="1" width="9.140625"/>
    <col min="5524" max="5524" customWidth="1" width="9.140625"/>
    <col min="5525" max="5525" customWidth="1" width="9.140625"/>
    <col min="5526" max="5526" customWidth="1" width="9.140625"/>
    <col min="5527" max="5527" customWidth="1" width="9.140625"/>
    <col min="5528" max="5528" customWidth="1" width="9.140625"/>
    <col min="5529" max="5529" customWidth="1" width="9.140625"/>
    <col min="5530" max="5530" customWidth="1" width="9.140625"/>
    <col min="5531" max="5531" customWidth="1" width="9.140625"/>
    <col min="5532" max="5532" customWidth="1" width="9.140625"/>
    <col min="5533" max="5533" customWidth="1" width="9.140625"/>
    <col min="5534" max="5534" customWidth="1" width="9.140625"/>
    <col min="5535" max="5535" customWidth="1" width="9.140625"/>
    <col min="5536" max="5536" customWidth="1" width="9.140625"/>
    <col min="5537" max="5537" customWidth="1" width="9.140625"/>
    <col min="5538" max="5538" customWidth="1" width="9.140625"/>
    <col min="5539" max="5539" customWidth="1" width="9.140625"/>
    <col min="5540" max="5540" customWidth="1" width="9.140625"/>
    <col min="5541" max="5541" customWidth="1" width="9.140625"/>
    <col min="5542" max="5542" customWidth="1" width="9.140625"/>
    <col min="5543" max="5543" customWidth="1" width="9.140625"/>
    <col min="5544" max="5544" customWidth="1" width="9.140625"/>
    <col min="5545" max="5545" customWidth="1" width="9.140625"/>
    <col min="5546" max="5546" customWidth="1" width="9.140625"/>
    <col min="5547" max="5547" customWidth="1" width="9.140625"/>
    <col min="5548" max="5548" customWidth="1" width="9.140625"/>
    <col min="5549" max="5549" customWidth="1" width="9.140625"/>
    <col min="5550" max="5550" customWidth="1" width="9.140625"/>
    <col min="5551" max="5551" customWidth="1" width="9.140625"/>
    <col min="5552" max="5552" customWidth="1" width="9.140625"/>
    <col min="5553" max="5553" customWidth="1" width="9.140625"/>
    <col min="5554" max="5554" customWidth="1" width="9.140625"/>
    <col min="5555" max="5555" customWidth="1" width="9.140625"/>
    <col min="5556" max="5556" customWidth="1" width="9.140625"/>
    <col min="5557" max="5557" customWidth="1" width="9.140625"/>
    <col min="5558" max="5558" customWidth="1" width="9.140625"/>
    <col min="5559" max="5559" customWidth="1" width="9.140625"/>
    <col min="5560" max="5560" customWidth="1" width="9.140625"/>
    <col min="5561" max="5561" customWidth="1" width="9.140625"/>
    <col min="5562" max="5562" customWidth="1" width="9.140625"/>
    <col min="5563" max="5563" customWidth="1" width="9.140625"/>
    <col min="5564" max="5564" customWidth="1" width="9.140625"/>
    <col min="5565" max="5565" customWidth="1" width="9.140625"/>
    <col min="5566" max="5566" customWidth="1" width="9.140625"/>
    <col min="5567" max="5567" customWidth="1" width="9.140625"/>
    <col min="5568" max="5568" customWidth="1" width="9.140625"/>
    <col min="5569" max="5569" customWidth="1" width="9.140625"/>
    <col min="5570" max="5570" customWidth="1" width="9.140625"/>
    <col min="5571" max="5571" customWidth="1" width="9.140625"/>
    <col min="5572" max="5572" customWidth="1" width="9.140625"/>
    <col min="5573" max="5573" customWidth="1" width="9.140625"/>
    <col min="5574" max="5574" customWidth="1" width="9.140625"/>
    <col min="5575" max="5575" customWidth="1" width="9.140625"/>
    <col min="5576" max="5576" customWidth="1" width="9.140625"/>
    <col min="5577" max="5577" customWidth="1" width="9.140625"/>
    <col min="5578" max="5578" customWidth="1" width="9.140625"/>
    <col min="5579" max="5579" customWidth="1" width="9.140625"/>
    <col min="5580" max="5580" customWidth="1" width="9.140625"/>
    <col min="5581" max="5581" customWidth="1" width="9.140625"/>
    <col min="5582" max="5582" customWidth="1" width="9.140625"/>
    <col min="5583" max="5583" customWidth="1" width="9.140625"/>
    <col min="5584" max="5584" customWidth="1" width="9.140625"/>
    <col min="5585" max="5585" customWidth="1" width="9.140625"/>
    <col min="5586" max="5586" customWidth="1" width="9.140625"/>
    <col min="5587" max="5587" customWidth="1" width="9.140625"/>
    <col min="5588" max="5588" customWidth="1" width="9.140625"/>
    <col min="5589" max="5589" customWidth="1" width="9.140625"/>
    <col min="5590" max="5590" customWidth="1" width="9.140625"/>
    <col min="5591" max="5591" customWidth="1" width="9.140625"/>
    <col min="5592" max="5592" customWidth="1" width="9.140625"/>
    <col min="5593" max="5593" customWidth="1" width="9.140625"/>
    <col min="5594" max="5594" customWidth="1" width="9.140625"/>
    <col min="5595" max="5595" customWidth="1" width="9.140625"/>
    <col min="5596" max="5596" customWidth="1" width="9.140625"/>
    <col min="5597" max="5597" customWidth="1" width="9.140625"/>
    <col min="5598" max="5598" customWidth="1" width="9.140625"/>
    <col min="5599" max="5599" customWidth="1" width="9.140625"/>
    <col min="5600" max="5600" customWidth="1" width="9.140625"/>
    <col min="5601" max="5601" customWidth="1" width="9.140625"/>
    <col min="5602" max="5602" customWidth="1" width="9.140625"/>
    <col min="5603" max="5603" customWidth="1" width="9.140625"/>
    <col min="5604" max="5604" customWidth="1" width="9.140625"/>
    <col min="5605" max="5605" customWidth="1" width="9.140625"/>
    <col min="5606" max="5606" customWidth="1" width="9.140625"/>
    <col min="5607" max="5607" customWidth="1" width="9.140625"/>
    <col min="5608" max="5608" customWidth="1" width="9.140625"/>
    <col min="5609" max="5609" customWidth="1" width="9.140625"/>
    <col min="5610" max="5610" customWidth="1" width="9.140625"/>
    <col min="5611" max="5611" customWidth="1" width="9.140625"/>
    <col min="5612" max="5612" customWidth="1" width="9.140625"/>
    <col min="5613" max="5613" customWidth="1" width="9.140625"/>
    <col min="5614" max="5614" customWidth="1" width="9.140625"/>
    <col min="5615" max="5615" customWidth="1" width="9.140625"/>
    <col min="5616" max="5616" customWidth="1" width="9.140625"/>
    <col min="5617" max="5617" customWidth="1" width="9.140625"/>
    <col min="5618" max="5618" customWidth="1" width="9.140625"/>
    <col min="5619" max="5619" customWidth="1" width="9.140625"/>
    <col min="5620" max="5620" customWidth="1" width="9.140625"/>
    <col min="5621" max="5621" customWidth="1" width="9.140625"/>
    <col min="5622" max="5622" customWidth="1" width="9.140625"/>
    <col min="5623" max="5623" customWidth="1" width="9.140625"/>
    <col min="5624" max="5624" customWidth="1" width="9.140625"/>
    <col min="5625" max="5625" customWidth="1" width="9.140625"/>
    <col min="5626" max="5626" customWidth="1" width="9.140625"/>
    <col min="5627" max="5627" customWidth="1" width="9.140625"/>
    <col min="5628" max="5628" customWidth="1" width="9.140625"/>
    <col min="5629" max="5629" customWidth="1" width="9.140625"/>
    <col min="5630" max="5630" customWidth="1" width="9.140625"/>
    <col min="5631" max="5631" customWidth="1" width="9.140625"/>
    <col min="5632" max="5632" customWidth="1" width="9.140625"/>
    <col min="5633" max="5633" customWidth="1" width="9.140625"/>
    <col min="5634" max="5634" customWidth="1" width="9.140625"/>
    <col min="5635" max="5635" customWidth="1" width="9.140625"/>
    <col min="5636" max="5636" customWidth="1" width="9.140625"/>
    <col min="5637" max="5637" customWidth="1" width="9.140625"/>
    <col min="5638" max="5638" customWidth="1" width="9.140625"/>
    <col min="5639" max="5639" customWidth="1" width="9.140625"/>
    <col min="5640" max="5640" customWidth="1" width="9.140625"/>
    <col min="5641" max="5641" customWidth="1" width="9.140625"/>
    <col min="5642" max="5642" customWidth="1" width="9.140625"/>
    <col min="5643" max="5643" customWidth="1" width="9.140625"/>
    <col min="5644" max="5644" customWidth="1" width="9.140625"/>
    <col min="5645" max="5645" customWidth="1" width="9.140625"/>
    <col min="5646" max="5646" customWidth="1" width="9.140625"/>
    <col min="5647" max="5647" customWidth="1" width="9.140625"/>
    <col min="5648" max="5648" customWidth="1" width="9.140625"/>
    <col min="5649" max="5649" customWidth="1" width="9.140625"/>
    <col min="5650" max="5650" customWidth="1" width="9.140625"/>
    <col min="5651" max="5651" customWidth="1" width="9.140625"/>
    <col min="5652" max="5652" customWidth="1" width="9.140625"/>
    <col min="5653" max="5653" customWidth="1" width="9.140625"/>
    <col min="5654" max="5654" customWidth="1" width="9.140625"/>
    <col min="5655" max="5655" customWidth="1" width="9.140625"/>
    <col min="5656" max="5656" customWidth="1" width="9.140625"/>
    <col min="5657" max="5657" customWidth="1" width="9.140625"/>
    <col min="5658" max="5658" customWidth="1" width="9.140625"/>
    <col min="5659" max="5659" customWidth="1" width="9.140625"/>
    <col min="5660" max="5660" customWidth="1" width="9.140625"/>
    <col min="5661" max="5661" customWidth="1" width="9.140625"/>
    <col min="5662" max="5662" customWidth="1" width="9.140625"/>
    <col min="5663" max="5663" customWidth="1" width="9.140625"/>
    <col min="5664" max="5664" customWidth="1" width="9.140625"/>
    <col min="5665" max="5665" customWidth="1" width="9.140625"/>
    <col min="5666" max="5666" customWidth="1" width="9.140625"/>
    <col min="5667" max="5667" customWidth="1" width="9.140625"/>
    <col min="5668" max="5668" customWidth="1" width="9.140625"/>
    <col min="5669" max="5669" customWidth="1" width="9.140625"/>
    <col min="5670" max="5670" customWidth="1" width="9.140625"/>
    <col min="5671" max="5671" customWidth="1" width="9.140625"/>
    <col min="5672" max="5672" customWidth="1" width="9.140625"/>
    <col min="5673" max="5673" customWidth="1" width="9.140625"/>
    <col min="5674" max="5674" customWidth="1" width="9.140625"/>
    <col min="5675" max="5675" customWidth="1" width="9.140625"/>
    <col min="5676" max="5676" customWidth="1" width="9.140625"/>
    <col min="5677" max="5677" customWidth="1" width="9.140625"/>
    <col min="5678" max="5678" customWidth="1" width="9.140625"/>
    <col min="5679" max="5679" customWidth="1" width="9.140625"/>
    <col min="5680" max="5680" customWidth="1" width="9.140625"/>
    <col min="5681" max="5681" customWidth="1" width="9.140625"/>
    <col min="5682" max="5682" customWidth="1" width="9.140625"/>
    <col min="5683" max="5683" customWidth="1" width="9.140625"/>
    <col min="5684" max="5684" customWidth="1" width="9.140625"/>
    <col min="5685" max="5685" customWidth="1" width="9.140625"/>
    <col min="5686" max="5686" customWidth="1" width="9.140625"/>
    <col min="5687" max="5687" customWidth="1" width="9.140625"/>
    <col min="5688" max="5688" customWidth="1" width="9.140625"/>
    <col min="5689" max="5689" customWidth="1" width="9.140625"/>
    <col min="5690" max="5690" customWidth="1" width="9.140625"/>
    <col min="5691" max="5691" customWidth="1" width="9.140625"/>
    <col min="5692" max="5692" customWidth="1" width="9.140625"/>
    <col min="5693" max="5693" customWidth="1" width="9.140625"/>
    <col min="5694" max="5694" customWidth="1" width="9.140625"/>
    <col min="5695" max="5695" customWidth="1" width="9.140625"/>
    <col min="5696" max="5696" customWidth="1" width="9.140625"/>
    <col min="5697" max="5697" customWidth="1" width="9.140625"/>
    <col min="5698" max="5698" customWidth="1" width="9.140625"/>
    <col min="5699" max="5699" customWidth="1" width="9.140625"/>
    <col min="5700" max="5700" customWidth="1" width="9.140625"/>
    <col min="5701" max="5701" customWidth="1" width="9.140625"/>
    <col min="5702" max="5702" customWidth="1" width="9.140625"/>
    <col min="5703" max="5703" customWidth="1" width="9.140625"/>
    <col min="5704" max="5704" customWidth="1" width="9.140625"/>
    <col min="5705" max="5705" customWidth="1" width="9.140625"/>
    <col min="5706" max="5706" customWidth="1" width="9.140625"/>
    <col min="5707" max="5707" customWidth="1" width="9.140625"/>
    <col min="5708" max="5708" customWidth="1" width="9.140625"/>
    <col min="5709" max="5709" customWidth="1" width="9.140625"/>
    <col min="5710" max="5710" customWidth="1" width="9.140625"/>
    <col min="5711" max="5711" customWidth="1" width="9.140625"/>
    <col min="5712" max="5712" customWidth="1" width="9.140625"/>
    <col min="5713" max="5713" customWidth="1" width="9.140625"/>
    <col min="5714" max="5714" customWidth="1" width="9.140625"/>
    <col min="5715" max="5715" customWidth="1" width="9.140625"/>
    <col min="5716" max="5716" customWidth="1" width="9.140625"/>
    <col min="5717" max="5717" customWidth="1" width="9.140625"/>
    <col min="5718" max="5718" customWidth="1" width="9.140625"/>
    <col min="5719" max="5719" customWidth="1" width="9.140625"/>
    <col min="5720" max="5720" customWidth="1" width="9.140625"/>
    <col min="5721" max="5721" customWidth="1" width="9.140625"/>
    <col min="5722" max="5722" customWidth="1" width="9.140625"/>
    <col min="5723" max="5723" customWidth="1" width="9.140625"/>
    <col min="5724" max="5724" customWidth="1" width="9.140625"/>
    <col min="5725" max="5725" customWidth="1" width="9.140625"/>
    <col min="5726" max="5726" customWidth="1" width="9.140625"/>
    <col min="5727" max="5727" customWidth="1" width="9.140625"/>
    <col min="5728" max="5728" customWidth="1" width="9.140625"/>
    <col min="5729" max="5729" customWidth="1" width="9.140625"/>
    <col min="5730" max="5730" customWidth="1" width="9.140625"/>
    <col min="5731" max="5731" customWidth="1" width="9.140625"/>
    <col min="5732" max="5732" customWidth="1" width="9.140625"/>
    <col min="5733" max="5733" customWidth="1" width="9.140625"/>
    <col min="5734" max="5734" customWidth="1" width="9.140625"/>
    <col min="5735" max="5735" customWidth="1" width="9.140625"/>
    <col min="5736" max="5736" customWidth="1" width="9.140625"/>
    <col min="5737" max="5737" customWidth="1" width="9.140625"/>
    <col min="5738" max="5738" customWidth="1" width="9.140625"/>
    <col min="5739" max="5739" customWidth="1" width="9.140625"/>
    <col min="5740" max="5740" customWidth="1" width="9.140625"/>
    <col min="5741" max="5741" customWidth="1" width="9.140625"/>
    <col min="5742" max="5742" customWidth="1" width="9.140625"/>
    <col min="5743" max="5743" customWidth="1" width="9.140625"/>
    <col min="5744" max="5744" customWidth="1" width="9.140625"/>
    <col min="5745" max="5745" customWidth="1" width="9.140625"/>
    <col min="5746" max="5746" customWidth="1" width="9.140625"/>
    <col min="5747" max="5747" customWidth="1" width="9.140625"/>
    <col min="5748" max="5748" customWidth="1" width="9.140625"/>
    <col min="5749" max="5749" customWidth="1" width="9.140625"/>
    <col min="5750" max="5750" customWidth="1" width="9.140625"/>
    <col min="5751" max="5751" customWidth="1" width="9.140625"/>
    <col min="5752" max="5752" customWidth="1" width="9.140625"/>
    <col min="5753" max="5753" customWidth="1" width="9.140625"/>
    <col min="5754" max="5754" customWidth="1" width="9.140625"/>
    <col min="5755" max="5755" customWidth="1" width="9.140625"/>
    <col min="5756" max="5756" customWidth="1" width="9.140625"/>
    <col min="5757" max="5757" customWidth="1" width="9.140625"/>
    <col min="5758" max="5758" customWidth="1" width="9.140625"/>
    <col min="5759" max="5759" customWidth="1" width="9.140625"/>
    <col min="5760" max="5760" customWidth="1" width="9.140625"/>
    <col min="5761" max="5761" customWidth="1" width="9.140625"/>
    <col min="5762" max="5762" customWidth="1" width="9.140625"/>
    <col min="5763" max="5763" customWidth="1" width="9.140625"/>
    <col min="5764" max="5764" customWidth="1" width="9.140625"/>
    <col min="5765" max="5765" customWidth="1" width="9.140625"/>
    <col min="5766" max="5766" customWidth="1" width="9.140625"/>
    <col min="5767" max="5767" customWidth="1" width="9.140625"/>
    <col min="5768" max="5768" customWidth="1" width="9.140625"/>
    <col min="5769" max="5769" customWidth="1" width="9.140625"/>
    <col min="5770" max="5770" customWidth="1" width="9.140625"/>
    <col min="5771" max="5771" customWidth="1" width="9.140625"/>
    <col min="5772" max="5772" customWidth="1" width="9.140625"/>
    <col min="5773" max="5773" customWidth="1" width="9.140625"/>
    <col min="5774" max="5774" customWidth="1" width="9.140625"/>
    <col min="5775" max="5775" customWidth="1" width="9.140625"/>
    <col min="5776" max="5776" customWidth="1" width="9.140625"/>
    <col min="5777" max="5777" customWidth="1" width="9.140625"/>
    <col min="5778" max="5778" customWidth="1" width="9.140625"/>
    <col min="5779" max="5779" customWidth="1" width="9.140625"/>
    <col min="5780" max="5780" customWidth="1" width="9.140625"/>
    <col min="5781" max="5781" customWidth="1" width="9.140625"/>
    <col min="5782" max="5782" customWidth="1" width="9.140625"/>
    <col min="5783" max="5783" customWidth="1" width="9.140625"/>
    <col min="5784" max="5784" customWidth="1" width="9.140625"/>
    <col min="5785" max="5785" customWidth="1" width="9.140625"/>
    <col min="5786" max="5786" customWidth="1" width="9.140625"/>
    <col min="5787" max="5787" customWidth="1" width="9.140625"/>
    <col min="5788" max="5788" customWidth="1" width="9.140625"/>
    <col min="5789" max="5789" customWidth="1" width="9.140625"/>
    <col min="5790" max="5790" customWidth="1" width="9.140625"/>
    <col min="5791" max="5791" customWidth="1" width="9.140625"/>
    <col min="5792" max="5792" customWidth="1" width="9.140625"/>
    <col min="5793" max="5793" customWidth="1" width="9.140625"/>
    <col min="5794" max="5794" customWidth="1" width="9.140625"/>
    <col min="5795" max="5795" customWidth="1" width="9.140625"/>
    <col min="5796" max="5796" customWidth="1" width="9.140625"/>
    <col min="5797" max="5797" customWidth="1" width="9.140625"/>
    <col min="5798" max="5798" customWidth="1" width="9.140625"/>
    <col min="5799" max="5799" customWidth="1" width="9.140625"/>
    <col min="5800" max="5800" customWidth="1" width="9.140625"/>
    <col min="5801" max="5801" customWidth="1" width="9.140625"/>
    <col min="5802" max="5802" customWidth="1" width="9.140625"/>
    <col min="5803" max="5803" customWidth="1" width="9.140625"/>
    <col min="5804" max="5804" customWidth="1" width="9.140625"/>
    <col min="5805" max="5805" customWidth="1" width="9.140625"/>
    <col min="5806" max="5806" customWidth="1" width="9.140625"/>
    <col min="5807" max="5807" customWidth="1" width="9.140625"/>
    <col min="5808" max="5808" customWidth="1" width="9.140625"/>
    <col min="5809" max="5809" customWidth="1" width="9.140625"/>
    <col min="5810" max="5810" customWidth="1" width="9.140625"/>
    <col min="5811" max="5811" customWidth="1" width="9.140625"/>
    <col min="5812" max="5812" customWidth="1" width="9.140625"/>
    <col min="5813" max="5813" customWidth="1" width="9.140625"/>
    <col min="5814" max="5814" customWidth="1" width="9.140625"/>
    <col min="5815" max="5815" customWidth="1" width="9.140625"/>
    <col min="5816" max="5816" customWidth="1" width="9.140625"/>
    <col min="5817" max="5817" customWidth="1" width="9.140625"/>
    <col min="5818" max="5818" customWidth="1" width="9.140625"/>
    <col min="5819" max="5819" customWidth="1" width="9.140625"/>
    <col min="5820" max="5820" customWidth="1" width="9.140625"/>
    <col min="5821" max="5821" customWidth="1" width="9.140625"/>
    <col min="5822" max="5822" customWidth="1" width="9.140625"/>
    <col min="5823" max="5823" customWidth="1" width="9.140625"/>
    <col min="5824" max="5824" customWidth="1" width="9.140625"/>
    <col min="5825" max="5825" customWidth="1" width="9.140625"/>
    <col min="5826" max="5826" customWidth="1" width="9.140625"/>
    <col min="5827" max="5827" customWidth="1" width="9.140625"/>
    <col min="5828" max="5828" customWidth="1" width="9.140625"/>
    <col min="5829" max="5829" customWidth="1" width="9.140625"/>
    <col min="5830" max="5830" customWidth="1" width="9.140625"/>
    <col min="5831" max="5831" customWidth="1" width="9.140625"/>
    <col min="5832" max="5832" customWidth="1" width="9.140625"/>
    <col min="5833" max="5833" customWidth="1" width="9.140625"/>
    <col min="5834" max="5834" customWidth="1" width="9.140625"/>
    <col min="5835" max="5835" customWidth="1" width="9.140625"/>
    <col min="5836" max="5836" customWidth="1" width="9.140625"/>
    <col min="5837" max="5837" customWidth="1" width="9.140625"/>
    <col min="5838" max="5838" customWidth="1" width="9.140625"/>
    <col min="5839" max="5839" customWidth="1" width="9.140625"/>
    <col min="5840" max="5840" customWidth="1" width="9.140625"/>
    <col min="5841" max="5841" customWidth="1" width="9.140625"/>
    <col min="5842" max="5842" customWidth="1" width="9.140625"/>
    <col min="5843" max="5843" customWidth="1" width="9.140625"/>
    <col min="5844" max="5844" customWidth="1" width="9.140625"/>
    <col min="5845" max="5845" customWidth="1" width="9.140625"/>
    <col min="5846" max="5846" customWidth="1" width="9.140625"/>
    <col min="5847" max="5847" customWidth="1" width="9.140625"/>
    <col min="5848" max="5848" customWidth="1" width="9.140625"/>
    <col min="5849" max="5849" customWidth="1" width="9.140625"/>
    <col min="5850" max="5850" customWidth="1" width="9.140625"/>
    <col min="5851" max="5851" customWidth="1" width="9.140625"/>
    <col min="5852" max="5852" customWidth="1" width="9.140625"/>
    <col min="5853" max="5853" customWidth="1" width="9.140625"/>
    <col min="5854" max="5854" customWidth="1" width="9.140625"/>
    <col min="5855" max="5855" customWidth="1" width="9.140625"/>
    <col min="5856" max="5856" customWidth="1" width="9.140625"/>
    <col min="5857" max="5857" customWidth="1" width="9.140625"/>
    <col min="5858" max="5858" customWidth="1" width="9.140625"/>
    <col min="5859" max="5859" customWidth="1" width="9.140625"/>
    <col min="5860" max="5860" customWidth="1" width="9.140625"/>
    <col min="5861" max="5861" customWidth="1" width="9.140625"/>
    <col min="5862" max="5862" customWidth="1" width="9.140625"/>
    <col min="5863" max="5863" customWidth="1" width="9.140625"/>
    <col min="5864" max="5864" customWidth="1" width="9.140625"/>
    <col min="5865" max="5865" customWidth="1" width="9.140625"/>
    <col min="5866" max="5866" customWidth="1" width="9.140625"/>
    <col min="5867" max="5867" customWidth="1" width="9.140625"/>
    <col min="5868" max="5868" customWidth="1" width="9.140625"/>
    <col min="5869" max="5869" customWidth="1" width="9.140625"/>
    <col min="5870" max="5870" customWidth="1" width="9.140625"/>
    <col min="5871" max="5871" customWidth="1" width="9.140625"/>
    <col min="5872" max="5872" customWidth="1" width="9.140625"/>
    <col min="5873" max="5873" customWidth="1" width="9.140625"/>
    <col min="5874" max="5874" customWidth="1" width="9.140625"/>
    <col min="5875" max="5875" customWidth="1" width="9.140625"/>
    <col min="5876" max="5876" customWidth="1" width="9.140625"/>
    <col min="5877" max="5877" customWidth="1" width="9.140625"/>
    <col min="5878" max="5878" customWidth="1" width="9.140625"/>
    <col min="5879" max="5879" customWidth="1" width="9.140625"/>
    <col min="5880" max="5880" customWidth="1" width="9.140625"/>
    <col min="5881" max="5881" customWidth="1" width="9.140625"/>
    <col min="5882" max="5882" customWidth="1" width="9.140625"/>
    <col min="5883" max="5883" customWidth="1" width="9.140625"/>
    <col min="5884" max="5884" customWidth="1" width="9.140625"/>
    <col min="5885" max="5885" customWidth="1" width="9.140625"/>
    <col min="5886" max="5886" customWidth="1" width="9.140625"/>
    <col min="5887" max="5887" customWidth="1" width="9.140625"/>
    <col min="5888" max="5888" customWidth="1" width="9.140625"/>
    <col min="5889" max="5889" customWidth="1" width="9.140625"/>
    <col min="5890" max="5890" customWidth="1" width="9.140625"/>
    <col min="5891" max="5891" customWidth="1" width="9.140625"/>
    <col min="5892" max="5892" customWidth="1" width="9.140625"/>
    <col min="5893" max="5893" customWidth="1" width="9.140625"/>
    <col min="5894" max="5894" customWidth="1" width="9.140625"/>
    <col min="5895" max="5895" customWidth="1" width="9.140625"/>
    <col min="5896" max="5896" customWidth="1" width="9.140625"/>
    <col min="5897" max="5897" customWidth="1" width="9.140625"/>
    <col min="5898" max="5898" customWidth="1" width="9.140625"/>
    <col min="5899" max="5899" customWidth="1" width="9.140625"/>
    <col min="5900" max="5900" customWidth="1" width="9.140625"/>
    <col min="5901" max="5901" customWidth="1" width="9.140625"/>
    <col min="5902" max="5902" customWidth="1" width="9.140625"/>
    <col min="5903" max="5903" customWidth="1" width="9.140625"/>
    <col min="5904" max="5904" customWidth="1" width="9.140625"/>
    <col min="5905" max="5905" customWidth="1" width="9.140625"/>
    <col min="5906" max="5906" customWidth="1" width="9.140625"/>
    <col min="5907" max="5907" customWidth="1" width="9.140625"/>
    <col min="5908" max="5908" customWidth="1" width="9.140625"/>
    <col min="5909" max="5909" customWidth="1" width="9.140625"/>
    <col min="5910" max="5910" customWidth="1" width="9.140625"/>
    <col min="5911" max="5911" customWidth="1" width="9.140625"/>
    <col min="5912" max="5912" customWidth="1" width="9.140625"/>
    <col min="5913" max="5913" customWidth="1" width="9.140625"/>
    <col min="5914" max="5914" customWidth="1" width="9.140625"/>
    <col min="5915" max="5915" customWidth="1" width="9.140625"/>
    <col min="5916" max="5916" customWidth="1" width="9.140625"/>
    <col min="5917" max="5917" customWidth="1" width="9.140625"/>
    <col min="5918" max="5918" customWidth="1" width="9.140625"/>
    <col min="5919" max="5919" customWidth="1" width="9.140625"/>
    <col min="5920" max="5920" customWidth="1" width="9.140625"/>
    <col min="5921" max="5921" customWidth="1" width="9.140625"/>
    <col min="5922" max="5922" customWidth="1" width="9.140625"/>
    <col min="5923" max="5923" customWidth="1" width="9.140625"/>
    <col min="5924" max="5924" customWidth="1" width="9.140625"/>
    <col min="5925" max="5925" customWidth="1" width="9.140625"/>
    <col min="5926" max="5926" customWidth="1" width="9.140625"/>
    <col min="5927" max="5927" customWidth="1" width="9.140625"/>
    <col min="5928" max="5928" customWidth="1" width="9.140625"/>
    <col min="5929" max="5929" customWidth="1" width="9.140625"/>
    <col min="5930" max="5930" customWidth="1" width="9.140625"/>
    <col min="5931" max="5931" customWidth="1" width="9.140625"/>
    <col min="5932" max="5932" customWidth="1" width="9.140625"/>
    <col min="5933" max="5933" customWidth="1" width="9.140625"/>
    <col min="5934" max="5934" customWidth="1" width="9.140625"/>
    <col min="5935" max="5935" customWidth="1" width="9.140625"/>
    <col min="5936" max="5936" customWidth="1" width="9.140625"/>
    <col min="5937" max="5937" customWidth="1" width="9.140625"/>
    <col min="5938" max="5938" customWidth="1" width="9.140625"/>
    <col min="5939" max="5939" customWidth="1" width="9.140625"/>
    <col min="5940" max="5940" customWidth="1" width="9.140625"/>
    <col min="5941" max="5941" customWidth="1" width="9.140625"/>
    <col min="5942" max="5942" customWidth="1" width="9.140625"/>
    <col min="5943" max="5943" customWidth="1" width="9.140625"/>
    <col min="5944" max="5944" customWidth="1" width="9.140625"/>
    <col min="5945" max="5945" customWidth="1" width="9.140625"/>
    <col min="5946" max="5946" customWidth="1" width="9.140625"/>
    <col min="5947" max="5947" customWidth="1" width="9.140625"/>
    <col min="5948" max="5948" customWidth="1" width="9.140625"/>
    <col min="5949" max="5949" customWidth="1" width="9.140625"/>
    <col min="5950" max="5950" customWidth="1" width="9.140625"/>
    <col min="5951" max="5951" customWidth="1" width="9.140625"/>
    <col min="5952" max="5952" customWidth="1" width="9.140625"/>
    <col min="5953" max="5953" customWidth="1" width="9.140625"/>
    <col min="5954" max="5954" customWidth="1" width="9.140625"/>
    <col min="5955" max="5955" customWidth="1" width="9.140625"/>
    <col min="5956" max="5956" customWidth="1" width="9.140625"/>
    <col min="5957" max="5957" customWidth="1" width="9.140625"/>
    <col min="5958" max="5958" customWidth="1" width="9.140625"/>
    <col min="5959" max="5959" customWidth="1" width="9.140625"/>
    <col min="5960" max="5960" customWidth="1" width="9.140625"/>
    <col min="5961" max="5961" customWidth="1" width="9.140625"/>
    <col min="5962" max="5962" customWidth="1" width="9.140625"/>
    <col min="5963" max="5963" customWidth="1" width="9.140625"/>
    <col min="5964" max="5964" customWidth="1" width="9.140625"/>
    <col min="5965" max="5965" customWidth="1" width="9.140625"/>
    <col min="5966" max="5966" customWidth="1" width="9.140625"/>
    <col min="5967" max="5967" customWidth="1" width="9.140625"/>
    <col min="5968" max="5968" customWidth="1" width="9.140625"/>
    <col min="5969" max="5969" customWidth="1" width="9.140625"/>
    <col min="5970" max="5970" customWidth="1" width="9.140625"/>
    <col min="5971" max="5971" customWidth="1" width="9.140625"/>
    <col min="5972" max="5972" customWidth="1" width="9.140625"/>
    <col min="5973" max="5973" customWidth="1" width="9.140625"/>
    <col min="5974" max="5974" customWidth="1" width="9.140625"/>
    <col min="5975" max="5975" customWidth="1" width="9.140625"/>
    <col min="5976" max="5976" customWidth="1" width="9.140625"/>
    <col min="5977" max="5977" customWidth="1" width="9.140625"/>
    <col min="5978" max="5978" customWidth="1" width="9.140625"/>
    <col min="5979" max="5979" customWidth="1" width="9.140625"/>
    <col min="5980" max="5980" customWidth="1" width="9.140625"/>
    <col min="5981" max="5981" customWidth="1" width="9.140625"/>
    <col min="5982" max="5982" customWidth="1" width="9.140625"/>
    <col min="5983" max="5983" customWidth="1" width="9.140625"/>
    <col min="5984" max="5984" customWidth="1" width="9.140625"/>
    <col min="5985" max="5985" customWidth="1" width="9.140625"/>
    <col min="5986" max="5986" customWidth="1" width="9.140625"/>
    <col min="5987" max="5987" customWidth="1" width="9.140625"/>
    <col min="5988" max="5988" customWidth="1" width="9.140625"/>
    <col min="5989" max="5989" customWidth="1" width="9.140625"/>
    <col min="5990" max="5990" customWidth="1" width="9.140625"/>
    <col min="5991" max="5991" customWidth="1" width="9.140625"/>
    <col min="5992" max="5992" customWidth="1" width="9.140625"/>
    <col min="5993" max="5993" customWidth="1" width="9.140625"/>
    <col min="5994" max="5994" customWidth="1" width="9.140625"/>
    <col min="5995" max="5995" customWidth="1" width="9.140625"/>
    <col min="5996" max="5996" customWidth="1" width="9.140625"/>
    <col min="5997" max="5997" customWidth="1" width="9.140625"/>
    <col min="5998" max="5998" customWidth="1" width="9.140625"/>
    <col min="5999" max="5999" customWidth="1" width="9.140625"/>
    <col min="6000" max="6000" customWidth="1" width="9.140625"/>
    <col min="6001" max="6001" customWidth="1" width="9.140625"/>
    <col min="6002" max="6002" customWidth="1" width="9.140625"/>
    <col min="6003" max="6003" customWidth="1" width="9.140625"/>
    <col min="6004" max="6004" customWidth="1" width="9.140625"/>
    <col min="6005" max="6005" customWidth="1" width="9.140625"/>
    <col min="6006" max="6006" customWidth="1" width="9.140625"/>
    <col min="6007" max="6007" customWidth="1" width="9.140625"/>
    <col min="6008" max="6008" customWidth="1" width="9.140625"/>
    <col min="6009" max="6009" customWidth="1" width="9.140625"/>
    <col min="6010" max="6010" customWidth="1" width="9.140625"/>
    <col min="6011" max="6011" customWidth="1" width="9.140625"/>
    <col min="6012" max="6012" customWidth="1" width="9.140625"/>
    <col min="6013" max="6013" customWidth="1" width="9.140625"/>
    <col min="6014" max="6014" customWidth="1" width="9.140625"/>
    <col min="6015" max="6015" customWidth="1" width="9.140625"/>
    <col min="6016" max="6016" customWidth="1" width="9.140625"/>
    <col min="6017" max="6017" customWidth="1" width="9.140625"/>
    <col min="6018" max="6018" customWidth="1" width="9.140625"/>
    <col min="6019" max="6019" customWidth="1" width="9.140625"/>
    <col min="6020" max="6020" customWidth="1" width="9.140625"/>
    <col min="6021" max="6021" customWidth="1" width="9.140625"/>
    <col min="6022" max="6022" customWidth="1" width="9.140625"/>
    <col min="6023" max="6023" customWidth="1" width="9.140625"/>
    <col min="6024" max="6024" customWidth="1" width="9.140625"/>
    <col min="6025" max="6025" customWidth="1" width="9.140625"/>
    <col min="6026" max="6026" customWidth="1" width="9.140625"/>
    <col min="6027" max="6027" customWidth="1" width="9.140625"/>
    <col min="6028" max="6028" customWidth="1" width="9.140625"/>
    <col min="6029" max="6029" customWidth="1" width="9.140625"/>
    <col min="6030" max="6030" customWidth="1" width="9.140625"/>
    <col min="6031" max="6031" customWidth="1" width="9.140625"/>
    <col min="6032" max="6032" customWidth="1" width="9.140625"/>
    <col min="6033" max="6033" customWidth="1" width="9.140625"/>
    <col min="6034" max="6034" customWidth="1" width="9.140625"/>
    <col min="6035" max="6035" customWidth="1" width="9.140625"/>
    <col min="6036" max="6036" customWidth="1" width="9.140625"/>
    <col min="6037" max="6037" customWidth="1" width="9.140625"/>
    <col min="6038" max="6038" customWidth="1" width="9.140625"/>
    <col min="6039" max="6039" customWidth="1" width="9.140625"/>
    <col min="6040" max="6040" customWidth="1" width="9.140625"/>
    <col min="6041" max="6041" customWidth="1" width="9.140625"/>
    <col min="6042" max="6042" customWidth="1" width="9.140625"/>
    <col min="6043" max="6043" customWidth="1" width="9.140625"/>
    <col min="6044" max="6044" customWidth="1" width="9.140625"/>
    <col min="6045" max="6045" customWidth="1" width="9.140625"/>
    <col min="6046" max="6046" customWidth="1" width="9.140625"/>
    <col min="6047" max="6047" customWidth="1" width="9.140625"/>
    <col min="6048" max="6048" customWidth="1" width="9.140625"/>
    <col min="6049" max="6049" customWidth="1" width="9.140625"/>
    <col min="6050" max="6050" customWidth="1" width="9.140625"/>
    <col min="6051" max="6051" customWidth="1" width="9.140625"/>
    <col min="6052" max="6052" customWidth="1" width="9.140625"/>
    <col min="6053" max="6053" customWidth="1" width="9.140625"/>
    <col min="6054" max="6054" customWidth="1" width="9.140625"/>
    <col min="6055" max="6055" customWidth="1" width="9.140625"/>
    <col min="6056" max="6056" customWidth="1" width="9.140625"/>
    <col min="6057" max="6057" customWidth="1" width="9.140625"/>
    <col min="6058" max="6058" customWidth="1" width="9.140625"/>
    <col min="6059" max="6059" customWidth="1" width="9.140625"/>
    <col min="6060" max="6060" customWidth="1" width="9.140625"/>
    <col min="6061" max="6061" customWidth="1" width="9.140625"/>
    <col min="6062" max="6062" customWidth="1" width="9.140625"/>
    <col min="6063" max="6063" customWidth="1" width="9.140625"/>
    <col min="6064" max="6064" customWidth="1" width="9.140625"/>
    <col min="6065" max="6065" customWidth="1" width="9.140625"/>
    <col min="6066" max="6066" customWidth="1" width="9.140625"/>
    <col min="6067" max="6067" customWidth="1" width="9.140625"/>
    <col min="6068" max="6068" customWidth="1" width="9.140625"/>
    <col min="6069" max="6069" customWidth="1" width="9.140625"/>
    <col min="6070" max="6070" customWidth="1" width="9.140625"/>
    <col min="6071" max="6071" customWidth="1" width="9.140625"/>
    <col min="6072" max="6072" customWidth="1" width="9.140625"/>
    <col min="6073" max="6073" customWidth="1" width="9.140625"/>
    <col min="6074" max="6074" customWidth="1" width="9.140625"/>
    <col min="6075" max="6075" customWidth="1" width="9.140625"/>
    <col min="6076" max="6076" customWidth="1" width="9.140625"/>
    <col min="6077" max="6077" customWidth="1" width="9.140625"/>
    <col min="6078" max="6078" customWidth="1" width="9.140625"/>
    <col min="6079" max="6079" customWidth="1" width="9.140625"/>
    <col min="6080" max="6080" customWidth="1" width="9.140625"/>
    <col min="6081" max="6081" customWidth="1" width="9.140625"/>
    <col min="6082" max="6082" customWidth="1" width="9.140625"/>
    <col min="6083" max="6083" customWidth="1" width="9.140625"/>
    <col min="6084" max="6084" customWidth="1" width="9.140625"/>
    <col min="6085" max="6085" customWidth="1" width="9.140625"/>
    <col min="6086" max="6086" customWidth="1" width="9.140625"/>
    <col min="6087" max="6087" customWidth="1" width="9.140625"/>
    <col min="6088" max="6088" customWidth="1" width="9.140625"/>
    <col min="6089" max="6089" customWidth="1" width="9.140625"/>
    <col min="6090" max="6090" customWidth="1" width="9.140625"/>
    <col min="6091" max="6091" customWidth="1" width="9.140625"/>
    <col min="6092" max="6092" customWidth="1" width="9.140625"/>
    <col min="6093" max="6093" customWidth="1" width="9.140625"/>
    <col min="6094" max="6094" customWidth="1" width="9.140625"/>
    <col min="6095" max="6095" customWidth="1" width="9.140625"/>
    <col min="6096" max="6096" customWidth="1" width="9.140625"/>
    <col min="6097" max="6097" customWidth="1" width="9.140625"/>
    <col min="6098" max="6098" customWidth="1" width="9.140625"/>
    <col min="6099" max="6099" customWidth="1" width="9.140625"/>
    <col min="6100" max="6100" customWidth="1" width="9.140625"/>
    <col min="6101" max="6101" customWidth="1" width="9.140625"/>
    <col min="6102" max="6102" customWidth="1" width="9.140625"/>
    <col min="6103" max="6103" customWidth="1" width="9.140625"/>
    <col min="6104" max="6104" customWidth="1" width="9.140625"/>
    <col min="6105" max="6105" customWidth="1" width="9.140625"/>
    <col min="6106" max="6106" customWidth="1" width="9.140625"/>
    <col min="6107" max="6107" customWidth="1" width="9.140625"/>
    <col min="6108" max="6108" customWidth="1" width="9.140625"/>
    <col min="6109" max="6109" customWidth="1" width="9.140625"/>
    <col min="6110" max="6110" customWidth="1" width="9.140625"/>
    <col min="6111" max="6111" customWidth="1" width="9.140625"/>
    <col min="6112" max="6112" customWidth="1" width="9.140625"/>
    <col min="6113" max="6113" customWidth="1" width="9.140625"/>
    <col min="6114" max="6114" customWidth="1" width="9.140625"/>
    <col min="6115" max="6115" customWidth="1" width="9.140625"/>
    <col min="6116" max="6116" customWidth="1" width="9.140625"/>
    <col min="6117" max="6117" customWidth="1" width="9.140625"/>
    <col min="6118" max="6118" customWidth="1" width="9.140625"/>
    <col min="6119" max="6119" customWidth="1" width="9.140625"/>
    <col min="6120" max="6120" customWidth="1" width="9.140625"/>
    <col min="6121" max="6121" customWidth="1" width="9.140625"/>
    <col min="6122" max="6122" customWidth="1" width="9.140625"/>
    <col min="6123" max="6123" customWidth="1" width="9.140625"/>
    <col min="6124" max="6124" customWidth="1" width="9.140625"/>
    <col min="6125" max="6125" customWidth="1" width="9.140625"/>
    <col min="6126" max="6126" customWidth="1" width="9.140625"/>
    <col min="6127" max="6127" customWidth="1" width="9.140625"/>
    <col min="6128" max="6128" customWidth="1" width="9.140625"/>
    <col min="6129" max="6129" customWidth="1" width="9.140625"/>
    <col min="6130" max="6130" customWidth="1" width="9.140625"/>
    <col min="6131" max="6131" customWidth="1" width="9.140625"/>
    <col min="6132" max="6132" customWidth="1" width="9.140625"/>
    <col min="6133" max="6133" customWidth="1" width="9.140625"/>
    <col min="6134" max="6134" customWidth="1" width="9.140625"/>
    <col min="6135" max="6135" customWidth="1" width="9.140625"/>
    <col min="6136" max="6136" customWidth="1" width="9.140625"/>
    <col min="6137" max="6137" customWidth="1" width="9.140625"/>
    <col min="6138" max="6138" customWidth="1" width="9.140625"/>
    <col min="6139" max="6139" customWidth="1" width="9.140625"/>
    <col min="6140" max="6140" customWidth="1" width="9.140625"/>
    <col min="6141" max="6141" customWidth="1" width="9.140625"/>
    <col min="6142" max="6142" customWidth="1" width="9.140625"/>
    <col min="6143" max="6143" customWidth="1" width="9.140625"/>
    <col min="6144" max="6144" customWidth="1" width="9.140625"/>
    <col min="6145" max="6145" customWidth="1" width="9.140625"/>
    <col min="6146" max="6146" customWidth="1" width="9.140625"/>
    <col min="6147" max="6147" customWidth="1" width="9.140625"/>
    <col min="6148" max="6148" customWidth="1" width="9.140625"/>
    <col min="6149" max="6149" customWidth="1" width="9.140625"/>
    <col min="6150" max="6150" customWidth="1" width="9.140625"/>
    <col min="6151" max="6151" customWidth="1" width="9.140625"/>
    <col min="6152" max="6152" customWidth="1" width="9.140625"/>
    <col min="6153" max="6153" customWidth="1" width="9.140625"/>
    <col min="6154" max="6154" customWidth="1" width="9.140625"/>
    <col min="6155" max="6155" customWidth="1" width="9.140625"/>
    <col min="6156" max="6156" customWidth="1" width="9.140625"/>
    <col min="6157" max="6157" customWidth="1" width="9.140625"/>
    <col min="6158" max="6158" customWidth="1" width="9.140625"/>
    <col min="6159" max="6159" customWidth="1" width="9.140625"/>
    <col min="6160" max="6160" customWidth="1" width="9.140625"/>
    <col min="6161" max="6161" customWidth="1" width="9.140625"/>
    <col min="6162" max="6162" customWidth="1" width="9.140625"/>
    <col min="6163" max="6163" customWidth="1" width="9.140625"/>
    <col min="6164" max="6164" customWidth="1" width="9.140625"/>
    <col min="6165" max="6165" customWidth="1" width="9.140625"/>
    <col min="6166" max="6166" customWidth="1" width="9.140625"/>
    <col min="6167" max="6167" customWidth="1" width="9.140625"/>
    <col min="6168" max="6168" customWidth="1" width="9.140625"/>
    <col min="6169" max="6169" customWidth="1" width="9.140625"/>
    <col min="6170" max="6170" customWidth="1" width="9.140625"/>
    <col min="6171" max="6171" customWidth="1" width="9.140625"/>
    <col min="6172" max="6172" customWidth="1" width="9.140625"/>
    <col min="6173" max="6173" customWidth="1" width="9.140625"/>
    <col min="6174" max="6174" customWidth="1" width="9.140625"/>
    <col min="6175" max="6175" customWidth="1" width="9.140625"/>
    <col min="6176" max="6176" customWidth="1" width="9.140625"/>
    <col min="6177" max="6177" customWidth="1" width="9.140625"/>
    <col min="6178" max="6178" customWidth="1" width="9.140625"/>
    <col min="6179" max="6179" customWidth="1" width="9.140625"/>
    <col min="6180" max="6180" customWidth="1" width="9.140625"/>
    <col min="6181" max="6181" customWidth="1" width="9.140625"/>
    <col min="6182" max="6182" customWidth="1" width="9.140625"/>
    <col min="6183" max="6183" customWidth="1" width="9.140625"/>
    <col min="6184" max="6184" customWidth="1" width="9.140625"/>
    <col min="6185" max="6185" customWidth="1" width="9.140625"/>
    <col min="6186" max="6186" customWidth="1" width="9.140625"/>
    <col min="6187" max="6187" customWidth="1" width="9.140625"/>
    <col min="6188" max="6188" customWidth="1" width="9.140625"/>
    <col min="6189" max="6189" customWidth="1" width="9.140625"/>
    <col min="6190" max="6190" customWidth="1" width="9.140625"/>
    <col min="6191" max="6191" customWidth="1" width="9.140625"/>
    <col min="6192" max="6192" customWidth="1" width="9.140625"/>
    <col min="6193" max="6193" customWidth="1" width="9.140625"/>
    <col min="6194" max="6194" customWidth="1" width="9.140625"/>
    <col min="6195" max="6195" customWidth="1" width="9.140625"/>
    <col min="6196" max="6196" customWidth="1" width="9.140625"/>
    <col min="6197" max="6197" customWidth="1" width="9.140625"/>
    <col min="6198" max="6198" customWidth="1" width="9.140625"/>
    <col min="6199" max="6199" customWidth="1" width="9.140625"/>
    <col min="6200" max="6200" customWidth="1" width="9.140625"/>
    <col min="6201" max="6201" customWidth="1" width="9.140625"/>
    <col min="6202" max="6202" customWidth="1" width="9.140625"/>
    <col min="6203" max="6203" customWidth="1" width="9.140625"/>
    <col min="6204" max="6204" customWidth="1" width="9.140625"/>
    <col min="6205" max="6205" customWidth="1" width="9.140625"/>
    <col min="6206" max="6206" customWidth="1" width="9.140625"/>
    <col min="6207" max="6207" customWidth="1" width="9.140625"/>
    <col min="6208" max="6208" customWidth="1" width="9.140625"/>
    <col min="6209" max="6209" customWidth="1" width="9.140625"/>
    <col min="6210" max="6210" customWidth="1" width="9.140625"/>
    <col min="6211" max="6211" customWidth="1" width="9.140625"/>
    <col min="6212" max="6212" customWidth="1" width="9.140625"/>
    <col min="6213" max="6213" customWidth="1" width="9.140625"/>
    <col min="6214" max="6214" customWidth="1" width="9.140625"/>
    <col min="6215" max="6215" customWidth="1" width="9.140625"/>
    <col min="6216" max="6216" customWidth="1" width="9.140625"/>
    <col min="6217" max="6217" customWidth="1" width="9.140625"/>
    <col min="6218" max="6218" customWidth="1" width="9.140625"/>
    <col min="6219" max="6219" customWidth="1" width="9.140625"/>
    <col min="6220" max="6220" customWidth="1" width="9.140625"/>
    <col min="6221" max="6221" customWidth="1" width="9.140625"/>
    <col min="6222" max="6222" customWidth="1" width="9.140625"/>
    <col min="6223" max="6223" customWidth="1" width="9.140625"/>
    <col min="6224" max="6224" customWidth="1" width="9.140625"/>
    <col min="6225" max="6225" customWidth="1" width="9.140625"/>
    <col min="6226" max="6226" customWidth="1" width="9.140625"/>
    <col min="6227" max="6227" customWidth="1" width="9.140625"/>
    <col min="6228" max="6228" customWidth="1" width="9.140625"/>
    <col min="6229" max="6229" customWidth="1" width="9.140625"/>
    <col min="6230" max="6230" customWidth="1" width="9.140625"/>
    <col min="6231" max="6231" customWidth="1" width="9.140625"/>
    <col min="6232" max="6232" customWidth="1" width="9.140625"/>
    <col min="6233" max="6233" customWidth="1" width="9.140625"/>
    <col min="6234" max="6234" customWidth="1" width="9.140625"/>
    <col min="6235" max="6235" customWidth="1" width="9.140625"/>
    <col min="6236" max="6236" customWidth="1" width="9.140625"/>
    <col min="6237" max="6237" customWidth="1" width="9.140625"/>
    <col min="6238" max="6238" customWidth="1" width="9.140625"/>
    <col min="6239" max="6239" customWidth="1" width="9.140625"/>
    <col min="6240" max="6240" customWidth="1" width="9.140625"/>
    <col min="6241" max="6241" customWidth="1" width="9.140625"/>
    <col min="6242" max="6242" customWidth="1" width="9.140625"/>
    <col min="6243" max="6243" customWidth="1" width="9.140625"/>
    <col min="6244" max="6244" customWidth="1" width="9.140625"/>
    <col min="6245" max="6245" customWidth="1" width="9.140625"/>
    <col min="6246" max="6246" customWidth="1" width="9.140625"/>
    <col min="6247" max="6247" customWidth="1" width="9.140625"/>
    <col min="6248" max="6248" customWidth="1" width="9.140625"/>
    <col min="6249" max="6249" customWidth="1" width="9.140625"/>
    <col min="6250" max="6250" customWidth="1" width="9.140625"/>
    <col min="6251" max="6251" customWidth="1" width="9.140625"/>
    <col min="6252" max="6252" customWidth="1" width="9.140625"/>
    <col min="6253" max="6253" customWidth="1" width="9.140625"/>
    <col min="6254" max="6254" customWidth="1" width="9.140625"/>
    <col min="6255" max="6255" customWidth="1" width="9.140625"/>
    <col min="6256" max="6256" customWidth="1" width="9.140625"/>
    <col min="6257" max="6257" customWidth="1" width="9.140625"/>
    <col min="6258" max="6258" customWidth="1" width="9.140625"/>
    <col min="6259" max="6259" customWidth="1" width="9.140625"/>
    <col min="6260" max="6260" customWidth="1" width="9.140625"/>
    <col min="6261" max="6261" customWidth="1" width="9.140625"/>
    <col min="6262" max="6262" customWidth="1" width="9.140625"/>
    <col min="6263" max="6263" customWidth="1" width="9.140625"/>
    <col min="6264" max="6264" customWidth="1" width="9.140625"/>
    <col min="6265" max="6265" customWidth="1" width="9.140625"/>
    <col min="6266" max="6266" customWidth="1" width="9.140625"/>
    <col min="6267" max="6267" customWidth="1" width="9.140625"/>
    <col min="6268" max="6268" customWidth="1" width="9.140625"/>
    <col min="6269" max="6269" customWidth="1" width="9.140625"/>
    <col min="6270" max="6270" customWidth="1" width="9.140625"/>
    <col min="6271" max="6271" customWidth="1" width="9.140625"/>
    <col min="6272" max="6272" customWidth="1" width="9.140625"/>
    <col min="6273" max="6273" customWidth="1" width="9.140625"/>
    <col min="6274" max="6274" customWidth="1" width="9.140625"/>
    <col min="6275" max="6275" customWidth="1" width="9.140625"/>
    <col min="6276" max="6276" customWidth="1" width="9.140625"/>
    <col min="6277" max="6277" customWidth="1" width="9.140625"/>
    <col min="6278" max="6278" customWidth="1" width="9.140625"/>
    <col min="6279" max="6279" customWidth="1" width="9.140625"/>
    <col min="6280" max="6280" customWidth="1" width="9.140625"/>
    <col min="6281" max="6281" customWidth="1" width="9.140625"/>
    <col min="6282" max="6282" customWidth="1" width="9.140625"/>
    <col min="6283" max="6283" customWidth="1" width="9.140625"/>
    <col min="6284" max="6284" customWidth="1" width="9.140625"/>
    <col min="6285" max="6285" customWidth="1" width="9.140625"/>
    <col min="6286" max="6286" customWidth="1" width="9.140625"/>
    <col min="6287" max="6287" customWidth="1" width="9.140625"/>
    <col min="6288" max="6288" customWidth="1" width="9.140625"/>
    <col min="6289" max="6289" customWidth="1" width="9.140625"/>
    <col min="6290" max="6290" customWidth="1" width="9.140625"/>
    <col min="6291" max="6291" customWidth="1" width="9.140625"/>
    <col min="6292" max="6292" customWidth="1" width="9.140625"/>
    <col min="6293" max="6293" customWidth="1" width="9.140625"/>
    <col min="6294" max="6294" customWidth="1" width="9.140625"/>
    <col min="6295" max="6295" customWidth="1" width="9.140625"/>
    <col min="6296" max="6296" customWidth="1" width="9.140625"/>
    <col min="6297" max="6297" customWidth="1" width="9.140625"/>
    <col min="6298" max="6298" customWidth="1" width="9.140625"/>
    <col min="6299" max="6299" customWidth="1" width="9.140625"/>
    <col min="6300" max="6300" customWidth="1" width="9.140625"/>
    <col min="6301" max="6301" customWidth="1" width="9.140625"/>
    <col min="6302" max="6302" customWidth="1" width="9.140625"/>
    <col min="6303" max="6303" customWidth="1" width="9.140625"/>
    <col min="6304" max="6304" customWidth="1" width="9.140625"/>
    <col min="6305" max="6305" customWidth="1" width="9.140625"/>
    <col min="6306" max="6306" customWidth="1" width="9.140625"/>
    <col min="6307" max="6307" customWidth="1" width="9.140625"/>
    <col min="6308" max="6308" customWidth="1" width="9.140625"/>
    <col min="6309" max="6309" customWidth="1" width="9.140625"/>
    <col min="6310" max="6310" customWidth="1" width="9.140625"/>
    <col min="6311" max="6311" customWidth="1" width="9.140625"/>
    <col min="6312" max="6312" customWidth="1" width="9.140625"/>
    <col min="6313" max="6313" customWidth="1" width="9.140625"/>
    <col min="6314" max="6314" customWidth="1" width="9.140625"/>
    <col min="6315" max="6315" customWidth="1" width="9.140625"/>
    <col min="6316" max="6316" customWidth="1" width="9.140625"/>
    <col min="6317" max="6317" customWidth="1" width="9.140625"/>
    <col min="6318" max="6318" customWidth="1" width="9.140625"/>
    <col min="6319" max="6319" customWidth="1" width="9.140625"/>
    <col min="6320" max="6320" customWidth="1" width="9.140625"/>
    <col min="6321" max="6321" customWidth="1" width="9.140625"/>
    <col min="6322" max="6322" customWidth="1" width="9.140625"/>
    <col min="6323" max="6323" customWidth="1" width="9.140625"/>
    <col min="6324" max="6324" customWidth="1" width="9.140625"/>
    <col min="6325" max="6325" customWidth="1" width="9.140625"/>
    <col min="6326" max="6326" customWidth="1" width="9.140625"/>
    <col min="6327" max="6327" customWidth="1" width="9.140625"/>
    <col min="6328" max="6328" customWidth="1" width="9.140625"/>
    <col min="6329" max="6329" customWidth="1" width="9.140625"/>
    <col min="6330" max="6330" customWidth="1" width="9.140625"/>
    <col min="6331" max="6331" customWidth="1" width="9.140625"/>
    <col min="6332" max="6332" customWidth="1" width="9.140625"/>
    <col min="6333" max="6333" customWidth="1" width="9.140625"/>
    <col min="6334" max="6334" customWidth="1" width="9.140625"/>
    <col min="6335" max="6335" customWidth="1" width="9.140625"/>
    <col min="6336" max="6336" customWidth="1" width="9.140625"/>
    <col min="6337" max="6337" customWidth="1" width="9.140625"/>
    <col min="6338" max="6338" customWidth="1" width="9.140625"/>
    <col min="6339" max="6339" customWidth="1" width="9.140625"/>
    <col min="6340" max="6340" customWidth="1" width="9.140625"/>
    <col min="6341" max="6341" customWidth="1" width="9.140625"/>
    <col min="6342" max="6342" customWidth="1" width="9.140625"/>
    <col min="6343" max="6343" customWidth="1" width="9.140625"/>
    <col min="6344" max="6344" customWidth="1" width="9.140625"/>
    <col min="6345" max="6345" customWidth="1" width="9.140625"/>
    <col min="6346" max="6346" customWidth="1" width="9.140625"/>
    <col min="6347" max="6347" customWidth="1" width="9.140625"/>
    <col min="6348" max="6348" customWidth="1" width="9.140625"/>
    <col min="6349" max="6349" customWidth="1" width="9.140625"/>
    <col min="6350" max="6350" customWidth="1" width="9.140625"/>
    <col min="6351" max="6351" customWidth="1" width="9.140625"/>
    <col min="6352" max="6352" customWidth="1" width="9.140625"/>
    <col min="6353" max="6353" customWidth="1" width="9.140625"/>
    <col min="6354" max="6354" customWidth="1" width="9.140625"/>
    <col min="6355" max="6355" customWidth="1" width="9.140625"/>
    <col min="6356" max="6356" customWidth="1" width="9.140625"/>
    <col min="6357" max="6357" customWidth="1" width="9.140625"/>
    <col min="6358" max="6358" customWidth="1" width="9.140625"/>
    <col min="6359" max="6359" customWidth="1" width="9.140625"/>
    <col min="6360" max="6360" customWidth="1" width="9.140625"/>
    <col min="6361" max="6361" customWidth="1" width="9.140625"/>
    <col min="6362" max="6362" customWidth="1" width="9.140625"/>
    <col min="6363" max="6363" customWidth="1" width="9.140625"/>
    <col min="6364" max="6364" customWidth="1" width="9.140625"/>
    <col min="6365" max="6365" customWidth="1" width="9.140625"/>
    <col min="6366" max="6366" customWidth="1" width="9.140625"/>
    <col min="6367" max="6367" customWidth="1" width="9.140625"/>
    <col min="6368" max="6368" customWidth="1" width="9.140625"/>
    <col min="6369" max="6369" customWidth="1" width="9.140625"/>
    <col min="6370" max="6370" customWidth="1" width="9.140625"/>
    <col min="6371" max="6371" customWidth="1" width="9.140625"/>
    <col min="6372" max="6372" customWidth="1" width="9.140625"/>
    <col min="6373" max="6373" customWidth="1" width="9.140625"/>
    <col min="6374" max="6374" customWidth="1" width="9.140625"/>
    <col min="6375" max="6375" customWidth="1" width="9.140625"/>
    <col min="6376" max="6376" customWidth="1" width="9.140625"/>
    <col min="6377" max="6377" customWidth="1" width="9.140625"/>
    <col min="6378" max="6378" customWidth="1" width="9.140625"/>
    <col min="6379" max="6379" customWidth="1" width="9.140625"/>
    <col min="6380" max="6380" customWidth="1" width="9.140625"/>
    <col min="6381" max="6381" customWidth="1" width="9.140625"/>
    <col min="6382" max="6382" customWidth="1" width="9.140625"/>
    <col min="6383" max="6383" customWidth="1" width="9.140625"/>
    <col min="6384" max="6384" customWidth="1" width="9.140625"/>
    <col min="6385" max="6385" customWidth="1" width="9.140625"/>
    <col min="6386" max="6386" customWidth="1" width="9.140625"/>
    <col min="6387" max="6387" customWidth="1" width="9.140625"/>
    <col min="6388" max="6388" customWidth="1" width="9.140625"/>
    <col min="6389" max="6389" customWidth="1" width="9.140625"/>
    <col min="6390" max="6390" customWidth="1" width="9.140625"/>
    <col min="6391" max="6391" customWidth="1" width="9.140625"/>
    <col min="6392" max="6392" customWidth="1" width="9.140625"/>
    <col min="6393" max="6393" customWidth="1" width="9.140625"/>
    <col min="6394" max="6394" customWidth="1" width="9.140625"/>
    <col min="6395" max="6395" customWidth="1" width="9.140625"/>
    <col min="6396" max="6396" customWidth="1" width="9.140625"/>
    <col min="6397" max="6397" customWidth="1" width="9.140625"/>
    <col min="6398" max="6398" customWidth="1" width="9.140625"/>
    <col min="6399" max="6399" customWidth="1" width="9.140625"/>
    <col min="6400" max="6400" customWidth="1" width="9.140625"/>
    <col min="6401" max="6401" customWidth="1" width="9.140625"/>
    <col min="6402" max="6402" customWidth="1" width="9.140625"/>
    <col min="6403" max="6403" customWidth="1" width="9.140625"/>
    <col min="6404" max="6404" customWidth="1" width="9.140625"/>
    <col min="6405" max="6405" customWidth="1" width="9.140625"/>
    <col min="6406" max="6406" customWidth="1" width="9.140625"/>
    <col min="6407" max="6407" customWidth="1" width="9.140625"/>
    <col min="6408" max="6408" customWidth="1" width="9.140625"/>
    <col min="6409" max="6409" customWidth="1" width="9.140625"/>
    <col min="6410" max="6410" customWidth="1" width="9.140625"/>
    <col min="6411" max="6411" customWidth="1" width="9.140625"/>
    <col min="6412" max="6412" customWidth="1" width="9.140625"/>
    <col min="6413" max="6413" customWidth="1" width="9.140625"/>
    <col min="6414" max="6414" customWidth="1" width="9.140625"/>
    <col min="6415" max="6415" customWidth="1" width="9.140625"/>
    <col min="6416" max="6416" customWidth="1" width="9.140625"/>
    <col min="6417" max="6417" customWidth="1" width="9.140625"/>
    <col min="6418" max="6418" customWidth="1" width="9.140625"/>
    <col min="6419" max="6419" customWidth="1" width="9.140625"/>
    <col min="6420" max="6420" customWidth="1" width="9.140625"/>
    <col min="6421" max="6421" customWidth="1" width="9.140625"/>
    <col min="6422" max="6422" customWidth="1" width="9.140625"/>
    <col min="6423" max="6423" customWidth="1" width="9.140625"/>
    <col min="6424" max="6424" customWidth="1" width="9.140625"/>
    <col min="6425" max="6425" customWidth="1" width="9.140625"/>
    <col min="6426" max="6426" customWidth="1" width="9.140625"/>
    <col min="6427" max="6427" customWidth="1" width="9.140625"/>
    <col min="6428" max="6428" customWidth="1" width="9.140625"/>
    <col min="6429" max="6429" customWidth="1" width="9.140625"/>
    <col min="6430" max="6430" customWidth="1" width="9.140625"/>
    <col min="6431" max="6431" customWidth="1" width="9.140625"/>
    <col min="6432" max="6432" customWidth="1" width="9.140625"/>
    <col min="6433" max="6433" customWidth="1" width="9.140625"/>
    <col min="6434" max="6434" customWidth="1" width="9.140625"/>
    <col min="6435" max="6435" customWidth="1" width="9.140625"/>
    <col min="6436" max="6436" customWidth="1" width="9.140625"/>
    <col min="6437" max="6437" customWidth="1" width="9.140625"/>
    <col min="6438" max="6438" customWidth="1" width="9.140625"/>
    <col min="6439" max="6439" customWidth="1" width="9.140625"/>
    <col min="6440" max="6440" customWidth="1" width="9.140625"/>
    <col min="6441" max="6441" customWidth="1" width="9.140625"/>
    <col min="6442" max="6442" customWidth="1" width="9.140625"/>
    <col min="6443" max="6443" customWidth="1" width="9.140625"/>
    <col min="6444" max="6444" customWidth="1" width="9.140625"/>
    <col min="6445" max="6445" customWidth="1" width="9.140625"/>
    <col min="6446" max="6446" customWidth="1" width="9.140625"/>
    <col min="6447" max="6447" customWidth="1" width="9.140625"/>
    <col min="6448" max="6448" customWidth="1" width="9.140625"/>
    <col min="6449" max="6449" customWidth="1" width="9.140625"/>
    <col min="6450" max="6450" customWidth="1" width="9.140625"/>
    <col min="6451" max="6451" customWidth="1" width="9.140625"/>
    <col min="6452" max="6452" customWidth="1" width="9.140625"/>
    <col min="6453" max="6453" customWidth="1" width="9.140625"/>
    <col min="6454" max="6454" customWidth="1" width="9.140625"/>
    <col min="6455" max="6455" customWidth="1" width="9.140625"/>
    <col min="6456" max="6456" customWidth="1" width="9.140625"/>
    <col min="6457" max="6457" customWidth="1" width="9.140625"/>
    <col min="6458" max="6458" customWidth="1" width="9.140625"/>
    <col min="6459" max="6459" customWidth="1" width="9.140625"/>
    <col min="6460" max="6460" customWidth="1" width="9.140625"/>
    <col min="6461" max="6461" customWidth="1" width="9.140625"/>
    <col min="6462" max="6462" customWidth="1" width="9.140625"/>
    <col min="6463" max="6463" customWidth="1" width="9.140625"/>
    <col min="6464" max="6464" customWidth="1" width="9.140625"/>
    <col min="6465" max="6465" customWidth="1" width="9.140625"/>
    <col min="6466" max="6466" customWidth="1" width="9.140625"/>
    <col min="6467" max="6467" customWidth="1" width="9.140625"/>
    <col min="6468" max="6468" customWidth="1" width="9.140625"/>
    <col min="6469" max="6469" customWidth="1" width="9.140625"/>
    <col min="6470" max="6470" customWidth="1" width="9.140625"/>
    <col min="6471" max="6471" customWidth="1" width="9.140625"/>
    <col min="6472" max="6472" customWidth="1" width="9.140625"/>
    <col min="6473" max="6473" customWidth="1" width="9.140625"/>
    <col min="6474" max="6474" customWidth="1" width="9.140625"/>
    <col min="6475" max="6475" customWidth="1" width="9.140625"/>
    <col min="6476" max="6476" customWidth="1" width="9.140625"/>
    <col min="6477" max="6477" customWidth="1" width="9.140625"/>
    <col min="6478" max="6478" customWidth="1" width="9.140625"/>
    <col min="6479" max="6479" customWidth="1" width="9.140625"/>
    <col min="6480" max="6480" customWidth="1" width="9.140625"/>
    <col min="6481" max="6481" customWidth="1" width="9.140625"/>
    <col min="6482" max="6482" customWidth="1" width="9.140625"/>
    <col min="6483" max="6483" customWidth="1" width="9.140625"/>
    <col min="6484" max="6484" customWidth="1" width="9.140625"/>
    <col min="6485" max="6485" customWidth="1" width="9.140625"/>
    <col min="6486" max="6486" customWidth="1" width="9.140625"/>
    <col min="6487" max="6487" customWidth="1" width="9.140625"/>
    <col min="6488" max="6488" customWidth="1" width="9.140625"/>
    <col min="6489" max="6489" customWidth="1" width="9.140625"/>
    <col min="6490" max="6490" customWidth="1" width="9.140625"/>
    <col min="6491" max="6491" customWidth="1" width="9.140625"/>
    <col min="6492" max="6492" customWidth="1" width="9.140625"/>
    <col min="6493" max="6493" customWidth="1" width="9.140625"/>
    <col min="6494" max="6494" customWidth="1" width="9.140625"/>
    <col min="6495" max="6495" customWidth="1" width="9.140625"/>
    <col min="6496" max="6496" customWidth="1" width="9.140625"/>
    <col min="6497" max="6497" customWidth="1" width="9.140625"/>
    <col min="6498" max="6498" customWidth="1" width="9.140625"/>
    <col min="6499" max="6499" customWidth="1" width="9.140625"/>
    <col min="6500" max="6500" customWidth="1" width="9.140625"/>
    <col min="6501" max="6501" customWidth="1" width="9.140625"/>
    <col min="6502" max="6502" customWidth="1" width="9.140625"/>
    <col min="6503" max="6503" customWidth="1" width="9.140625"/>
    <col min="6504" max="6504" customWidth="1" width="9.140625"/>
    <col min="6505" max="6505" customWidth="1" width="9.140625"/>
    <col min="6506" max="6506" customWidth="1" width="9.140625"/>
    <col min="6507" max="6507" customWidth="1" width="9.140625"/>
    <col min="6508" max="6508" customWidth="1" width="9.140625"/>
    <col min="6509" max="6509" customWidth="1" width="9.140625"/>
    <col min="6510" max="6510" customWidth="1" width="9.140625"/>
    <col min="6511" max="6511" customWidth="1" width="9.140625"/>
    <col min="6512" max="6512" customWidth="1" width="9.140625"/>
    <col min="6513" max="6513" customWidth="1" width="9.140625"/>
    <col min="6514" max="6514" customWidth="1" width="9.140625"/>
    <col min="6515" max="6515" customWidth="1" width="9.140625"/>
    <col min="6516" max="6516" customWidth="1" width="9.140625"/>
    <col min="6517" max="6517" customWidth="1" width="9.140625"/>
    <col min="6518" max="6518" customWidth="1" width="9.140625"/>
    <col min="6519" max="6519" customWidth="1" width="9.140625"/>
    <col min="6520" max="6520" customWidth="1" width="9.140625"/>
    <col min="6521" max="6521" customWidth="1" width="9.140625"/>
    <col min="6522" max="6522" customWidth="1" width="9.140625"/>
    <col min="6523" max="6523" customWidth="1" width="9.140625"/>
    <col min="6524" max="6524" customWidth="1" width="9.140625"/>
    <col min="6525" max="6525" customWidth="1" width="9.140625"/>
    <col min="6526" max="6526" customWidth="1" width="9.140625"/>
    <col min="6527" max="6527" customWidth="1" width="9.140625"/>
    <col min="6528" max="6528" customWidth="1" width="9.140625"/>
    <col min="6529" max="6529" customWidth="1" width="9.140625"/>
    <col min="6530" max="6530" customWidth="1" width="9.140625"/>
    <col min="6531" max="6531" customWidth="1" width="9.140625"/>
    <col min="6532" max="6532" customWidth="1" width="9.140625"/>
    <col min="6533" max="6533" customWidth="1" width="9.140625"/>
    <col min="6534" max="6534" customWidth="1" width="9.140625"/>
    <col min="6535" max="6535" customWidth="1" width="9.140625"/>
    <col min="6536" max="6536" customWidth="1" width="9.140625"/>
    <col min="6537" max="6537" customWidth="1" width="9.140625"/>
    <col min="6538" max="6538" customWidth="1" width="9.140625"/>
    <col min="6539" max="6539" customWidth="1" width="9.140625"/>
    <col min="6540" max="6540" customWidth="1" width="9.140625"/>
    <col min="6541" max="6541" customWidth="1" width="9.140625"/>
    <col min="6542" max="6542" customWidth="1" width="9.140625"/>
    <col min="6543" max="6543" customWidth="1" width="9.140625"/>
    <col min="6544" max="6544" customWidth="1" width="9.140625"/>
    <col min="6545" max="6545" customWidth="1" width="9.140625"/>
    <col min="6546" max="6546" customWidth="1" width="9.140625"/>
    <col min="6547" max="6547" customWidth="1" width="9.140625"/>
    <col min="6548" max="6548" customWidth="1" width="9.140625"/>
    <col min="6549" max="6549" customWidth="1" width="9.140625"/>
    <col min="6550" max="6550" customWidth="1" width="9.140625"/>
    <col min="6551" max="6551" customWidth="1" width="9.140625"/>
    <col min="6552" max="6552" customWidth="1" width="9.140625"/>
    <col min="6553" max="6553" customWidth="1" width="9.140625"/>
    <col min="6554" max="6554" customWidth="1" width="9.140625"/>
    <col min="6555" max="6555" customWidth="1" width="9.140625"/>
    <col min="6556" max="6556" customWidth="1" width="9.140625"/>
    <col min="6557" max="6557" customWidth="1" width="9.140625"/>
    <col min="6558" max="6558" customWidth="1" width="9.140625"/>
    <col min="6559" max="6559" customWidth="1" width="9.140625"/>
    <col min="6560" max="6560" customWidth="1" width="9.140625"/>
    <col min="6561" max="6561" customWidth="1" width="9.140625"/>
    <col min="6562" max="6562" customWidth="1" width="9.140625"/>
    <col min="6563" max="6563" customWidth="1" width="9.140625"/>
    <col min="6564" max="6564" customWidth="1" width="9.140625"/>
    <col min="6565" max="6565" customWidth="1" width="9.140625"/>
    <col min="6566" max="6566" customWidth="1" width="9.140625"/>
    <col min="6567" max="6567" customWidth="1" width="9.140625"/>
    <col min="6568" max="6568" customWidth="1" width="9.140625"/>
    <col min="6569" max="6569" customWidth="1" width="9.140625"/>
    <col min="6570" max="6570" customWidth="1" width="9.140625"/>
    <col min="6571" max="6571" customWidth="1" width="9.140625"/>
    <col min="6572" max="6572" customWidth="1" width="9.140625"/>
    <col min="6573" max="6573" customWidth="1" width="9.140625"/>
    <col min="6574" max="6574" customWidth="1" width="9.140625"/>
    <col min="6575" max="6575" customWidth="1" width="9.140625"/>
    <col min="6576" max="6576" customWidth="1" width="9.140625"/>
    <col min="6577" max="6577" customWidth="1" width="9.140625"/>
    <col min="6578" max="6578" customWidth="1" width="9.140625"/>
    <col min="6579" max="6579" customWidth="1" width="9.140625"/>
    <col min="6580" max="6580" customWidth="1" width="9.140625"/>
    <col min="6581" max="6581" customWidth="1" width="9.140625"/>
    <col min="6582" max="6582" customWidth="1" width="9.140625"/>
    <col min="6583" max="6583" customWidth="1" width="9.140625"/>
    <col min="6584" max="6584" customWidth="1" width="9.140625"/>
    <col min="6585" max="6585" customWidth="1" width="9.140625"/>
    <col min="6586" max="6586" customWidth="1" width="9.140625"/>
    <col min="6587" max="6587" customWidth="1" width="9.140625"/>
    <col min="6588" max="6588" customWidth="1" width="9.140625"/>
    <col min="6589" max="6589" customWidth="1" width="9.140625"/>
    <col min="6590" max="6590" customWidth="1" width="9.140625"/>
    <col min="6591" max="6591" customWidth="1" width="9.140625"/>
    <col min="6592" max="6592" customWidth="1" width="9.140625"/>
    <col min="6593" max="6593" customWidth="1" width="9.140625"/>
    <col min="6594" max="6594" customWidth="1" width="9.140625"/>
    <col min="6595" max="6595" customWidth="1" width="9.140625"/>
    <col min="6596" max="6596" customWidth="1" width="9.140625"/>
    <col min="6597" max="6597" customWidth="1" width="9.140625"/>
    <col min="6598" max="6598" customWidth="1" width="9.140625"/>
    <col min="6599" max="6599" customWidth="1" width="9.140625"/>
    <col min="6600" max="6600" customWidth="1" width="9.140625"/>
    <col min="6601" max="6601" customWidth="1" width="9.140625"/>
    <col min="6602" max="6602" customWidth="1" width="9.140625"/>
    <col min="6603" max="6603" customWidth="1" width="9.140625"/>
    <col min="6604" max="6604" customWidth="1" width="9.140625"/>
    <col min="6605" max="6605" customWidth="1" width="9.140625"/>
    <col min="6606" max="6606" customWidth="1" width="9.140625"/>
    <col min="6607" max="6607" customWidth="1" width="9.140625"/>
    <col min="6608" max="6608" customWidth="1" width="9.140625"/>
    <col min="6609" max="6609" customWidth="1" width="9.140625"/>
    <col min="6610" max="6610" customWidth="1" width="9.140625"/>
    <col min="6611" max="6611" customWidth="1" width="9.140625"/>
    <col min="6612" max="6612" customWidth="1" width="9.140625"/>
    <col min="6613" max="6613" customWidth="1" width="9.140625"/>
    <col min="6614" max="6614" customWidth="1" width="9.140625"/>
    <col min="6615" max="6615" customWidth="1" width="9.140625"/>
    <col min="6616" max="6616" customWidth="1" width="9.140625"/>
    <col min="6617" max="6617" customWidth="1" width="9.140625"/>
    <col min="6618" max="6618" customWidth="1" width="9.140625"/>
    <col min="6619" max="6619" customWidth="1" width="9.140625"/>
    <col min="6620" max="6620" customWidth="1" width="9.140625"/>
    <col min="6621" max="6621" customWidth="1" width="9.140625"/>
    <col min="6622" max="6622" customWidth="1" width="9.140625"/>
    <col min="6623" max="6623" customWidth="1" width="9.140625"/>
    <col min="6624" max="6624" customWidth="1" width="9.140625"/>
    <col min="6625" max="6625" customWidth="1" width="9.140625"/>
    <col min="6626" max="6626" customWidth="1" width="9.140625"/>
    <col min="6627" max="6627" customWidth="1" width="9.140625"/>
    <col min="6628" max="6628" customWidth="1" width="9.140625"/>
    <col min="6629" max="6629" customWidth="1" width="9.140625"/>
    <col min="6630" max="6630" customWidth="1" width="9.140625"/>
    <col min="6631" max="6631" customWidth="1" width="9.140625"/>
    <col min="6632" max="6632" customWidth="1" width="9.140625"/>
    <col min="6633" max="6633" customWidth="1" width="9.140625"/>
    <col min="6634" max="6634" customWidth="1" width="9.140625"/>
    <col min="6635" max="6635" customWidth="1" width="9.140625"/>
    <col min="6636" max="6636" customWidth="1" width="9.140625"/>
    <col min="6637" max="6637" customWidth="1" width="9.140625"/>
    <col min="6638" max="6638" customWidth="1" width="9.140625"/>
    <col min="6639" max="6639" customWidth="1" width="9.140625"/>
    <col min="6640" max="6640" customWidth="1" width="9.140625"/>
    <col min="6641" max="6641" customWidth="1" width="9.140625"/>
    <col min="6642" max="6642" customWidth="1" width="9.140625"/>
    <col min="6643" max="6643" customWidth="1" width="9.140625"/>
    <col min="6644" max="6644" customWidth="1" width="9.140625"/>
    <col min="6645" max="6645" customWidth="1" width="9.140625"/>
    <col min="6646" max="6646" customWidth="1" width="9.140625"/>
    <col min="6647" max="6647" customWidth="1" width="9.140625"/>
    <col min="6648" max="6648" customWidth="1" width="9.140625"/>
    <col min="6649" max="6649" customWidth="1" width="9.140625"/>
    <col min="6650" max="6650" customWidth="1" width="9.140625"/>
    <col min="6651" max="6651" customWidth="1" width="9.140625"/>
    <col min="6652" max="6652" customWidth="1" width="9.140625"/>
    <col min="6653" max="6653" customWidth="1" width="9.140625"/>
    <col min="6654" max="6654" customWidth="1" width="9.140625"/>
    <col min="6655" max="6655" customWidth="1" width="9.140625"/>
    <col min="6656" max="6656" customWidth="1" width="9.140625"/>
    <col min="6657" max="6657" customWidth="1" width="9.140625"/>
    <col min="6658" max="6658" customWidth="1" width="9.140625"/>
    <col min="6659" max="6659" customWidth="1" width="9.140625"/>
    <col min="6660" max="6660" customWidth="1" width="9.140625"/>
    <col min="6661" max="6661" customWidth="1" width="9.140625"/>
    <col min="6662" max="6662" customWidth="1" width="9.140625"/>
    <col min="6663" max="6663" customWidth="1" width="9.140625"/>
    <col min="6664" max="6664" customWidth="1" width="9.140625"/>
    <col min="6665" max="6665" customWidth="1" width="9.140625"/>
    <col min="6666" max="6666" customWidth="1" width="9.140625"/>
    <col min="6667" max="6667" customWidth="1" width="9.140625"/>
    <col min="6668" max="6668" customWidth="1" width="9.140625"/>
    <col min="6669" max="6669" customWidth="1" width="9.140625"/>
    <col min="6670" max="6670" customWidth="1" width="9.140625"/>
    <col min="6671" max="6671" customWidth="1" width="9.140625"/>
    <col min="6672" max="6672" customWidth="1" width="9.140625"/>
    <col min="6673" max="6673" customWidth="1" width="9.140625"/>
    <col min="6674" max="6674" customWidth="1" width="9.140625"/>
    <col min="6675" max="6675" customWidth="1" width="9.140625"/>
    <col min="6676" max="6676" customWidth="1" width="9.140625"/>
    <col min="6677" max="6677" customWidth="1" width="9.140625"/>
    <col min="6678" max="6678" customWidth="1" width="9.140625"/>
    <col min="6679" max="6679" customWidth="1" width="9.140625"/>
    <col min="6680" max="6680" customWidth="1" width="9.140625"/>
    <col min="6681" max="6681" customWidth="1" width="9.140625"/>
    <col min="6682" max="6682" customWidth="1" width="9.140625"/>
    <col min="6683" max="6683" customWidth="1" width="9.140625"/>
    <col min="6684" max="6684" customWidth="1" width="9.140625"/>
    <col min="6685" max="6685" customWidth="1" width="9.140625"/>
    <col min="6686" max="6686" customWidth="1" width="9.140625"/>
    <col min="6687" max="6687" customWidth="1" width="9.140625"/>
    <col min="6688" max="6688" customWidth="1" width="9.140625"/>
    <col min="6689" max="6689" customWidth="1" width="9.140625"/>
    <col min="6690" max="6690" customWidth="1" width="9.140625"/>
    <col min="6691" max="6691" customWidth="1" width="9.140625"/>
    <col min="6692" max="6692" customWidth="1" width="9.140625"/>
    <col min="6693" max="6693" customWidth="1" width="9.140625"/>
    <col min="6694" max="6694" customWidth="1" width="9.140625"/>
    <col min="6695" max="6695" customWidth="1" width="9.140625"/>
    <col min="6696" max="6696" customWidth="1" width="9.140625"/>
    <col min="6697" max="6697" customWidth="1" width="9.140625"/>
    <col min="6698" max="6698" customWidth="1" width="9.140625"/>
    <col min="6699" max="6699" customWidth="1" width="9.140625"/>
    <col min="6700" max="6700" customWidth="1" width="9.140625"/>
    <col min="6701" max="6701" customWidth="1" width="9.140625"/>
    <col min="6702" max="6702" customWidth="1" width="9.140625"/>
    <col min="6703" max="6703" customWidth="1" width="9.140625"/>
    <col min="6704" max="6704" customWidth="1" width="9.140625"/>
    <col min="6705" max="6705" customWidth="1" width="9.140625"/>
    <col min="6706" max="6706" customWidth="1" width="9.140625"/>
    <col min="6707" max="6707" customWidth="1" width="9.140625"/>
    <col min="6708" max="6708" customWidth="1" width="9.140625"/>
    <col min="6709" max="6709" customWidth="1" width="9.140625"/>
    <col min="6710" max="6710" customWidth="1" width="9.140625"/>
    <col min="6711" max="6711" customWidth="1" width="9.140625"/>
    <col min="6712" max="6712" customWidth="1" width="9.140625"/>
    <col min="6713" max="6713" customWidth="1" width="9.140625"/>
    <col min="6714" max="6714" customWidth="1" width="9.140625"/>
    <col min="6715" max="6715" customWidth="1" width="9.140625"/>
    <col min="6716" max="6716" customWidth="1" width="9.140625"/>
    <col min="6717" max="6717" customWidth="1" width="9.140625"/>
    <col min="6718" max="6718" customWidth="1" width="9.140625"/>
    <col min="6719" max="6719" customWidth="1" width="9.140625"/>
    <col min="6720" max="6720" customWidth="1" width="9.140625"/>
    <col min="6721" max="6721" customWidth="1" width="9.140625"/>
    <col min="6722" max="6722" customWidth="1" width="9.140625"/>
    <col min="6723" max="6723" customWidth="1" width="9.140625"/>
    <col min="6724" max="6724" customWidth="1" width="9.140625"/>
    <col min="6725" max="6725" customWidth="1" width="9.140625"/>
    <col min="6726" max="6726" customWidth="1" width="9.140625"/>
    <col min="6727" max="6727" customWidth="1" width="9.140625"/>
    <col min="6728" max="6728" customWidth="1" width="9.140625"/>
    <col min="6729" max="6729" customWidth="1" width="9.140625"/>
    <col min="6730" max="6730" customWidth="1" width="9.140625"/>
    <col min="6731" max="6731" customWidth="1" width="9.140625"/>
    <col min="6732" max="6732" customWidth="1" width="9.140625"/>
    <col min="6733" max="6733" customWidth="1" width="9.140625"/>
    <col min="6734" max="6734" customWidth="1" width="9.140625"/>
    <col min="6735" max="6735" customWidth="1" width="9.140625"/>
    <col min="6736" max="6736" customWidth="1" width="9.140625"/>
    <col min="6737" max="6737" customWidth="1" width="9.140625"/>
    <col min="6738" max="6738" customWidth="1" width="9.140625"/>
    <col min="6739" max="6739" customWidth="1" width="9.140625"/>
    <col min="6740" max="6740" customWidth="1" width="9.140625"/>
    <col min="6741" max="6741" customWidth="1" width="9.140625"/>
    <col min="6742" max="6742" customWidth="1" width="9.140625"/>
    <col min="6743" max="6743" customWidth="1" width="9.140625"/>
    <col min="6744" max="6744" customWidth="1" width="9.140625"/>
    <col min="6745" max="6745" customWidth="1" width="9.140625"/>
    <col min="6746" max="6746" customWidth="1" width="9.140625"/>
    <col min="6747" max="6747" customWidth="1" width="9.140625"/>
    <col min="6748" max="6748" customWidth="1" width="9.140625"/>
    <col min="6749" max="6749" customWidth="1" width="9.140625"/>
    <col min="6750" max="6750" customWidth="1" width="9.140625"/>
    <col min="6751" max="6751" customWidth="1" width="9.140625"/>
    <col min="6752" max="6752" customWidth="1" width="9.140625"/>
    <col min="6753" max="6753" customWidth="1" width="9.140625"/>
    <col min="6754" max="6754" customWidth="1" width="9.140625"/>
    <col min="6755" max="6755" customWidth="1" width="9.140625"/>
    <col min="6756" max="6756" customWidth="1" width="9.140625"/>
    <col min="6757" max="6757" customWidth="1" width="9.140625"/>
    <col min="6758" max="6758" customWidth="1" width="9.140625"/>
    <col min="6759" max="6759" customWidth="1" width="9.140625"/>
    <col min="6760" max="6760" customWidth="1" width="9.140625"/>
    <col min="6761" max="6761" customWidth="1" width="9.140625"/>
    <col min="6762" max="6762" customWidth="1" width="9.140625"/>
    <col min="6763" max="6763" customWidth="1" width="9.140625"/>
    <col min="6764" max="6764" customWidth="1" width="9.140625"/>
    <col min="6765" max="6765" customWidth="1" width="9.140625"/>
    <col min="6766" max="6766" customWidth="1" width="9.140625"/>
    <col min="6767" max="6767" customWidth="1" width="9.140625"/>
    <col min="6768" max="6768" customWidth="1" width="9.140625"/>
    <col min="6769" max="6769" customWidth="1" width="9.140625"/>
    <col min="6770" max="6770" customWidth="1" width="9.140625"/>
    <col min="6771" max="6771" customWidth="1" width="9.140625"/>
    <col min="6772" max="6772" customWidth="1" width="9.140625"/>
    <col min="6773" max="6773" customWidth="1" width="9.140625"/>
    <col min="6774" max="6774" customWidth="1" width="9.140625"/>
    <col min="6775" max="6775" customWidth="1" width="9.140625"/>
    <col min="6776" max="6776" customWidth="1" width="9.140625"/>
    <col min="6777" max="6777" customWidth="1" width="9.140625"/>
    <col min="6778" max="6778" customWidth="1" width="9.140625"/>
    <col min="6779" max="6779" customWidth="1" width="9.140625"/>
    <col min="6780" max="6780" customWidth="1" width="9.140625"/>
    <col min="6781" max="6781" customWidth="1" width="9.140625"/>
    <col min="6782" max="6782" customWidth="1" width="9.140625"/>
    <col min="6783" max="6783" customWidth="1" width="9.140625"/>
    <col min="6784" max="6784" customWidth="1" width="9.140625"/>
    <col min="6785" max="6785" customWidth="1" width="9.140625"/>
    <col min="6786" max="6786" customWidth="1" width="9.140625"/>
    <col min="6787" max="6787" customWidth="1" width="9.140625"/>
    <col min="6788" max="6788" customWidth="1" width="9.140625"/>
    <col min="6789" max="6789" customWidth="1" width="9.140625"/>
    <col min="6790" max="6790" customWidth="1" width="9.140625"/>
    <col min="6791" max="6791" customWidth="1" width="9.140625"/>
    <col min="6792" max="6792" customWidth="1" width="9.140625"/>
    <col min="6793" max="6793" customWidth="1" width="9.140625"/>
    <col min="6794" max="6794" customWidth="1" width="9.140625"/>
    <col min="6795" max="6795" customWidth="1" width="9.140625"/>
    <col min="6796" max="6796" customWidth="1" width="9.140625"/>
    <col min="6797" max="6797" customWidth="1" width="9.140625"/>
    <col min="6798" max="6798" customWidth="1" width="9.140625"/>
    <col min="6799" max="6799" customWidth="1" width="9.140625"/>
    <col min="6800" max="6800" customWidth="1" width="9.140625"/>
    <col min="6801" max="6801" customWidth="1" width="9.140625"/>
    <col min="6802" max="6802" customWidth="1" width="9.140625"/>
    <col min="6803" max="6803" customWidth="1" width="9.140625"/>
    <col min="6804" max="6804" customWidth="1" width="9.140625"/>
    <col min="6805" max="6805" customWidth="1" width="9.140625"/>
    <col min="6806" max="6806" customWidth="1" width="9.140625"/>
    <col min="6807" max="6807" customWidth="1" width="9.140625"/>
    <col min="6808" max="6808" customWidth="1" width="9.140625"/>
    <col min="6809" max="6809" customWidth="1" width="9.140625"/>
    <col min="6810" max="6810" customWidth="1" width="9.140625"/>
    <col min="6811" max="6811" customWidth="1" width="9.140625"/>
    <col min="6812" max="6812" customWidth="1" width="9.140625"/>
    <col min="6813" max="6813" customWidth="1" width="9.140625"/>
    <col min="6814" max="6814" customWidth="1" width="9.140625"/>
    <col min="6815" max="6815" customWidth="1" width="9.140625"/>
    <col min="6816" max="6816" customWidth="1" width="9.140625"/>
    <col min="6817" max="6817" customWidth="1" width="9.140625"/>
    <col min="6818" max="6818" customWidth="1" width="9.140625"/>
    <col min="6819" max="6819" customWidth="1" width="9.140625"/>
    <col min="6820" max="6820" customWidth="1" width="9.140625"/>
    <col min="6821" max="6821" customWidth="1" width="9.140625"/>
    <col min="6822" max="6822" customWidth="1" width="9.140625"/>
    <col min="6823" max="6823" customWidth="1" width="9.140625"/>
    <col min="6824" max="6824" customWidth="1" width="9.140625"/>
    <col min="6825" max="6825" customWidth="1" width="9.140625"/>
    <col min="6826" max="6826" customWidth="1" width="9.140625"/>
    <col min="6827" max="6827" customWidth="1" width="9.140625"/>
    <col min="6828" max="6828" customWidth="1" width="9.140625"/>
    <col min="6829" max="6829" customWidth="1" width="9.140625"/>
    <col min="6830" max="6830" customWidth="1" width="9.140625"/>
    <col min="6831" max="6831" customWidth="1" width="9.140625"/>
    <col min="6832" max="6832" customWidth="1" width="9.140625"/>
    <col min="6833" max="6833" customWidth="1" width="9.140625"/>
    <col min="6834" max="6834" customWidth="1" width="9.140625"/>
    <col min="6835" max="6835" customWidth="1" width="9.140625"/>
    <col min="6836" max="6836" customWidth="1" width="9.140625"/>
    <col min="6837" max="6837" customWidth="1" width="9.140625"/>
    <col min="6838" max="6838" customWidth="1" width="9.140625"/>
    <col min="6839" max="6839" customWidth="1" width="9.140625"/>
    <col min="6840" max="6840" customWidth="1" width="9.140625"/>
    <col min="6841" max="6841" customWidth="1" width="9.140625"/>
    <col min="6842" max="6842" customWidth="1" width="9.140625"/>
    <col min="6843" max="6843" customWidth="1" width="9.140625"/>
    <col min="6844" max="6844" customWidth="1" width="9.140625"/>
    <col min="6845" max="6845" customWidth="1" width="9.140625"/>
    <col min="6846" max="6846" customWidth="1" width="9.140625"/>
    <col min="6847" max="6847" customWidth="1" width="9.140625"/>
    <col min="6848" max="6848" customWidth="1" width="9.140625"/>
    <col min="6849" max="6849" customWidth="1" width="9.140625"/>
    <col min="6850" max="6850" customWidth="1" width="9.140625"/>
    <col min="6851" max="6851" customWidth="1" width="9.140625"/>
    <col min="6852" max="6852" customWidth="1" width="9.140625"/>
    <col min="6853" max="6853" customWidth="1" width="9.140625"/>
    <col min="6854" max="6854" customWidth="1" width="9.140625"/>
    <col min="6855" max="6855" customWidth="1" width="9.140625"/>
    <col min="6856" max="6856" customWidth="1" width="9.140625"/>
    <col min="6857" max="6857" customWidth="1" width="9.140625"/>
    <col min="6858" max="6858" customWidth="1" width="9.140625"/>
    <col min="6859" max="6859" customWidth="1" width="9.140625"/>
    <col min="6860" max="6860" customWidth="1" width="9.140625"/>
    <col min="6861" max="6861" customWidth="1" width="9.140625"/>
    <col min="6862" max="6862" customWidth="1" width="9.140625"/>
    <col min="6863" max="6863" customWidth="1" width="9.140625"/>
    <col min="6864" max="6864" customWidth="1" width="9.140625"/>
    <col min="6865" max="6865" customWidth="1" width="9.140625"/>
    <col min="6866" max="6866" customWidth="1" width="9.140625"/>
    <col min="6867" max="6867" customWidth="1" width="9.140625"/>
    <col min="6868" max="6868" customWidth="1" width="9.140625"/>
    <col min="6869" max="6869" customWidth="1" width="9.140625"/>
    <col min="6870" max="6870" customWidth="1" width="9.140625"/>
    <col min="6871" max="6871" customWidth="1" width="9.140625"/>
    <col min="6872" max="6872" customWidth="1" width="9.140625"/>
    <col min="6873" max="6873" customWidth="1" width="9.140625"/>
    <col min="6874" max="6874" customWidth="1" width="9.140625"/>
    <col min="6875" max="6875" customWidth="1" width="9.140625"/>
    <col min="6876" max="6876" customWidth="1" width="9.140625"/>
    <col min="6877" max="6877" customWidth="1" width="9.140625"/>
    <col min="6878" max="6878" customWidth="1" width="9.140625"/>
    <col min="6879" max="6879" customWidth="1" width="9.140625"/>
    <col min="6880" max="6880" customWidth="1" width="9.140625"/>
    <col min="6881" max="6881" customWidth="1" width="9.140625"/>
    <col min="6882" max="6882" customWidth="1" width="9.140625"/>
    <col min="6883" max="6883" customWidth="1" width="9.140625"/>
    <col min="6884" max="6884" customWidth="1" width="9.140625"/>
    <col min="6885" max="6885" customWidth="1" width="9.140625"/>
    <col min="6886" max="6886" customWidth="1" width="9.140625"/>
    <col min="6887" max="6887" customWidth="1" width="9.140625"/>
    <col min="6888" max="6888" customWidth="1" width="9.140625"/>
    <col min="6889" max="6889" customWidth="1" width="9.140625"/>
    <col min="6890" max="6890" customWidth="1" width="9.140625"/>
    <col min="6891" max="6891" customWidth="1" width="9.140625"/>
    <col min="6892" max="6892" customWidth="1" width="9.140625"/>
    <col min="6893" max="6893" customWidth="1" width="9.140625"/>
    <col min="6894" max="6894" customWidth="1" width="9.140625"/>
    <col min="6895" max="6895" customWidth="1" width="9.140625"/>
    <col min="6896" max="6896" customWidth="1" width="9.140625"/>
    <col min="6897" max="6897" customWidth="1" width="9.140625"/>
    <col min="6898" max="6898" customWidth="1" width="9.140625"/>
    <col min="6899" max="6899" customWidth="1" width="9.140625"/>
    <col min="6900" max="6900" customWidth="1" width="9.140625"/>
    <col min="6901" max="6901" customWidth="1" width="9.140625"/>
    <col min="6902" max="6902" customWidth="1" width="9.140625"/>
    <col min="6903" max="6903" customWidth="1" width="9.140625"/>
    <col min="6904" max="6904" customWidth="1" width="9.140625"/>
    <col min="6905" max="6905" customWidth="1" width="9.140625"/>
    <col min="6906" max="6906" customWidth="1" width="9.140625"/>
    <col min="6907" max="6907" customWidth="1" width="9.140625"/>
    <col min="6908" max="6908" customWidth="1" width="9.140625"/>
    <col min="6909" max="6909" customWidth="1" width="9.140625"/>
    <col min="6910" max="6910" customWidth="1" width="9.140625"/>
    <col min="6911" max="6911" customWidth="1" width="9.140625"/>
    <col min="6912" max="6912" customWidth="1" width="9.140625"/>
    <col min="6913" max="6913" customWidth="1" width="9.140625"/>
    <col min="6914" max="6914" customWidth="1" width="9.140625"/>
    <col min="6915" max="6915" customWidth="1" width="9.140625"/>
    <col min="6916" max="6916" customWidth="1" width="9.140625"/>
    <col min="6917" max="6917" customWidth="1" width="9.140625"/>
    <col min="6918" max="6918" customWidth="1" width="9.140625"/>
    <col min="6919" max="6919" customWidth="1" width="9.140625"/>
    <col min="6920" max="6920" customWidth="1" width="9.140625"/>
    <col min="6921" max="6921" customWidth="1" width="9.140625"/>
    <col min="6922" max="6922" customWidth="1" width="9.140625"/>
    <col min="6923" max="6923" customWidth="1" width="9.140625"/>
    <col min="6924" max="6924" customWidth="1" width="9.140625"/>
    <col min="6925" max="6925" customWidth="1" width="9.140625"/>
    <col min="6926" max="6926" customWidth="1" width="9.140625"/>
    <col min="6927" max="6927" customWidth="1" width="9.140625"/>
    <col min="6928" max="6928" customWidth="1" width="9.140625"/>
    <col min="6929" max="6929" customWidth="1" width="9.140625"/>
    <col min="6930" max="6930" customWidth="1" width="9.140625"/>
    <col min="6931" max="6931" customWidth="1" width="9.140625"/>
    <col min="6932" max="6932" customWidth="1" width="9.140625"/>
    <col min="6933" max="6933" customWidth="1" width="9.140625"/>
    <col min="6934" max="6934" customWidth="1" width="9.140625"/>
    <col min="6935" max="6935" customWidth="1" width="9.140625"/>
    <col min="6936" max="6936" customWidth="1" width="9.140625"/>
    <col min="6937" max="6937" customWidth="1" width="9.140625"/>
    <col min="6938" max="6938" customWidth="1" width="9.140625"/>
    <col min="6939" max="6939" customWidth="1" width="9.140625"/>
    <col min="6940" max="6940" customWidth="1" width="9.140625"/>
    <col min="6941" max="6941" customWidth="1" width="9.140625"/>
    <col min="6942" max="6942" customWidth="1" width="9.140625"/>
    <col min="6943" max="6943" customWidth="1" width="9.140625"/>
    <col min="6944" max="6944" customWidth="1" width="9.140625"/>
    <col min="6945" max="6945" customWidth="1" width="9.140625"/>
    <col min="6946" max="6946" customWidth="1" width="9.140625"/>
    <col min="6947" max="6947" customWidth="1" width="9.140625"/>
    <col min="6948" max="6948" customWidth="1" width="9.140625"/>
    <col min="6949" max="6949" customWidth="1" width="9.140625"/>
    <col min="6950" max="6950" customWidth="1" width="9.140625"/>
    <col min="6951" max="6951" customWidth="1" width="9.140625"/>
    <col min="6952" max="6952" customWidth="1" width="9.140625"/>
    <col min="6953" max="6953" customWidth="1" width="9.140625"/>
    <col min="6954" max="6954" customWidth="1" width="9.140625"/>
    <col min="6955" max="6955" customWidth="1" width="9.140625"/>
    <col min="6956" max="6956" customWidth="1" width="9.140625"/>
    <col min="6957" max="6957" customWidth="1" width="9.140625"/>
    <col min="6958" max="6958" customWidth="1" width="9.140625"/>
    <col min="6959" max="6959" customWidth="1" width="9.140625"/>
    <col min="6960" max="6960" customWidth="1" width="9.140625"/>
    <col min="6961" max="6961" customWidth="1" width="9.140625"/>
    <col min="6962" max="6962" customWidth="1" width="9.140625"/>
    <col min="6963" max="6963" customWidth="1" width="9.140625"/>
    <col min="6964" max="6964" customWidth="1" width="9.140625"/>
    <col min="6965" max="6965" customWidth="1" width="9.140625"/>
    <col min="6966" max="6966" customWidth="1" width="9.140625"/>
    <col min="6967" max="6967" customWidth="1" width="9.140625"/>
    <col min="6968" max="6968" customWidth="1" width="9.140625"/>
    <col min="6969" max="6969" customWidth="1" width="9.140625"/>
    <col min="6970" max="6970" customWidth="1" width="9.140625"/>
    <col min="6971" max="6971" customWidth="1" width="9.140625"/>
    <col min="6972" max="6972" customWidth="1" width="9.140625"/>
    <col min="6973" max="6973" customWidth="1" width="9.140625"/>
    <col min="6974" max="6974" customWidth="1" width="9.140625"/>
    <col min="6975" max="6975" customWidth="1" width="9.140625"/>
    <col min="6976" max="6976" customWidth="1" width="9.140625"/>
    <col min="6977" max="6977" customWidth="1" width="9.140625"/>
    <col min="6978" max="6978" customWidth="1" width="9.140625"/>
    <col min="6979" max="6979" customWidth="1" width="9.140625"/>
    <col min="6980" max="6980" customWidth="1" width="9.140625"/>
    <col min="6981" max="6981" customWidth="1" width="9.140625"/>
    <col min="6982" max="6982" customWidth="1" width="9.140625"/>
    <col min="6983" max="6983" customWidth="1" width="9.140625"/>
    <col min="6984" max="6984" customWidth="1" width="9.140625"/>
    <col min="6985" max="6985" customWidth="1" width="9.140625"/>
    <col min="6986" max="6986" customWidth="1" width="9.140625"/>
    <col min="6987" max="6987" customWidth="1" width="9.140625"/>
    <col min="6988" max="6988" customWidth="1" width="9.140625"/>
    <col min="6989" max="6989" customWidth="1" width="9.140625"/>
    <col min="6990" max="6990" customWidth="1" width="9.140625"/>
    <col min="6991" max="6991" customWidth="1" width="9.140625"/>
    <col min="6992" max="6992" customWidth="1" width="9.140625"/>
    <col min="6993" max="6993" customWidth="1" width="9.140625"/>
    <col min="6994" max="6994" customWidth="1" width="9.140625"/>
    <col min="6995" max="6995" customWidth="1" width="9.140625"/>
    <col min="6996" max="6996" customWidth="1" width="9.140625"/>
    <col min="6997" max="6997" customWidth="1" width="9.140625"/>
    <col min="6998" max="6998" customWidth="1" width="9.140625"/>
    <col min="6999" max="6999" customWidth="1" width="9.140625"/>
    <col min="7000" max="7000" customWidth="1" width="9.140625"/>
    <col min="7001" max="7001" customWidth="1" width="9.140625"/>
    <col min="7002" max="7002" customWidth="1" width="9.140625"/>
    <col min="7003" max="7003" customWidth="1" width="9.140625"/>
    <col min="7004" max="7004" customWidth="1" width="9.140625"/>
    <col min="7005" max="7005" customWidth="1" width="9.140625"/>
    <col min="7006" max="7006" customWidth="1" width="9.140625"/>
    <col min="7007" max="7007" customWidth="1" width="9.140625"/>
    <col min="7008" max="7008" customWidth="1" width="9.140625"/>
    <col min="7009" max="7009" customWidth="1" width="9.140625"/>
    <col min="7010" max="7010" customWidth="1" width="9.140625"/>
    <col min="7011" max="7011" customWidth="1" width="9.140625"/>
    <col min="7012" max="7012" customWidth="1" width="9.140625"/>
    <col min="7013" max="7013" customWidth="1" width="9.140625"/>
    <col min="7014" max="7014" customWidth="1" width="9.140625"/>
    <col min="7015" max="7015" customWidth="1" width="9.140625"/>
    <col min="7016" max="7016" customWidth="1" width="9.140625"/>
    <col min="7017" max="7017" customWidth="1" width="9.140625"/>
    <col min="7018" max="7018" customWidth="1" width="9.140625"/>
    <col min="7019" max="7019" customWidth="1" width="9.140625"/>
    <col min="7020" max="7020" customWidth="1" width="9.140625"/>
    <col min="7021" max="7021" customWidth="1" width="9.140625"/>
    <col min="7022" max="7022" customWidth="1" width="9.140625"/>
    <col min="7023" max="7023" customWidth="1" width="9.140625"/>
    <col min="7024" max="7024" customWidth="1" width="9.140625"/>
    <col min="7025" max="7025" customWidth="1" width="9.140625"/>
    <col min="7026" max="7026" customWidth="1" width="9.140625"/>
    <col min="7027" max="7027" customWidth="1" width="9.140625"/>
    <col min="7028" max="7028" customWidth="1" width="9.140625"/>
    <col min="7029" max="7029" customWidth="1" width="9.140625"/>
    <col min="7030" max="7030" customWidth="1" width="9.140625"/>
    <col min="7031" max="7031" customWidth="1" width="9.140625"/>
    <col min="7032" max="7032" customWidth="1" width="9.140625"/>
    <col min="7033" max="7033" customWidth="1" width="9.140625"/>
    <col min="7034" max="7034" customWidth="1" width="9.140625"/>
    <col min="7035" max="7035" customWidth="1" width="9.140625"/>
    <col min="7036" max="7036" customWidth="1" width="9.140625"/>
    <col min="7037" max="7037" customWidth="1" width="9.140625"/>
    <col min="7038" max="7038" customWidth="1" width="9.140625"/>
    <col min="7039" max="7039" customWidth="1" width="9.140625"/>
    <col min="7040" max="7040" customWidth="1" width="9.140625"/>
    <col min="7041" max="7041" customWidth="1" width="9.140625"/>
    <col min="7042" max="7042" customWidth="1" width="9.140625"/>
    <col min="7043" max="7043" customWidth="1" width="9.140625"/>
    <col min="7044" max="7044" customWidth="1" width="9.140625"/>
    <col min="7045" max="7045" customWidth="1" width="9.140625"/>
    <col min="7046" max="7046" customWidth="1" width="9.140625"/>
    <col min="7047" max="7047" customWidth="1" width="9.140625"/>
    <col min="7048" max="7048" customWidth="1" width="9.140625"/>
    <col min="7049" max="7049" customWidth="1" width="9.140625"/>
    <col min="7050" max="7050" customWidth="1" width="9.140625"/>
    <col min="7051" max="7051" customWidth="1" width="9.140625"/>
    <col min="7052" max="7052" customWidth="1" width="9.140625"/>
    <col min="7053" max="7053" customWidth="1" width="9.140625"/>
    <col min="7054" max="7054" customWidth="1" width="9.140625"/>
    <col min="7055" max="7055" customWidth="1" width="9.140625"/>
    <col min="7056" max="7056" customWidth="1" width="9.140625"/>
    <col min="7057" max="7057" customWidth="1" width="9.140625"/>
    <col min="7058" max="7058" customWidth="1" width="9.140625"/>
    <col min="7059" max="7059" customWidth="1" width="9.140625"/>
    <col min="7060" max="7060" customWidth="1" width="9.140625"/>
    <col min="7061" max="7061" customWidth="1" width="9.140625"/>
    <col min="7062" max="7062" customWidth="1" width="9.140625"/>
    <col min="7063" max="7063" customWidth="1" width="9.140625"/>
    <col min="7064" max="7064" customWidth="1" width="9.140625"/>
    <col min="7065" max="7065" customWidth="1" width="9.140625"/>
    <col min="7066" max="7066" customWidth="1" width="9.140625"/>
    <col min="7067" max="7067" customWidth="1" width="9.140625"/>
    <col min="7068" max="7068" customWidth="1" width="9.140625"/>
    <col min="7069" max="7069" customWidth="1" width="9.140625"/>
    <col min="7070" max="7070" customWidth="1" width="9.140625"/>
    <col min="7071" max="7071" customWidth="1" width="9.140625"/>
    <col min="7072" max="7072" customWidth="1" width="9.140625"/>
    <col min="7073" max="7073" customWidth="1" width="9.140625"/>
    <col min="7074" max="7074" customWidth="1" width="9.140625"/>
    <col min="7075" max="7075" customWidth="1" width="9.140625"/>
    <col min="7076" max="7076" customWidth="1" width="9.140625"/>
    <col min="7077" max="7077" customWidth="1" width="9.140625"/>
    <col min="7078" max="7078" customWidth="1" width="9.140625"/>
    <col min="7079" max="7079" customWidth="1" width="9.140625"/>
    <col min="7080" max="7080" customWidth="1" width="9.140625"/>
    <col min="7081" max="7081" customWidth="1" width="9.140625"/>
    <col min="7082" max="7082" customWidth="1" width="9.140625"/>
    <col min="7083" max="7083" customWidth="1" width="9.140625"/>
    <col min="7084" max="7084" customWidth="1" width="9.140625"/>
    <col min="7085" max="7085" customWidth="1" width="9.140625"/>
    <col min="7086" max="7086" customWidth="1" width="9.140625"/>
    <col min="7087" max="7087" customWidth="1" width="9.140625"/>
    <col min="7088" max="7088" customWidth="1" width="9.140625"/>
    <col min="7089" max="7089" customWidth="1" width="9.140625"/>
    <col min="7090" max="7090" customWidth="1" width="9.140625"/>
    <col min="7091" max="7091" customWidth="1" width="9.140625"/>
    <col min="7092" max="7092" customWidth="1" width="9.140625"/>
    <col min="7093" max="7093" customWidth="1" width="9.140625"/>
    <col min="7094" max="7094" customWidth="1" width="9.140625"/>
    <col min="7095" max="7095" customWidth="1" width="9.140625"/>
    <col min="7096" max="7096" customWidth="1" width="9.140625"/>
    <col min="7097" max="7097" customWidth="1" width="9.140625"/>
    <col min="7098" max="7098" customWidth="1" width="9.140625"/>
    <col min="7099" max="7099" customWidth="1" width="9.140625"/>
    <col min="7100" max="7100" customWidth="1" width="9.140625"/>
    <col min="7101" max="7101" customWidth="1" width="9.140625"/>
    <col min="7102" max="7102" customWidth="1" width="9.140625"/>
    <col min="7103" max="7103" customWidth="1" width="9.140625"/>
    <col min="7104" max="7104" customWidth="1" width="9.140625"/>
    <col min="7105" max="7105" customWidth="1" width="9.140625"/>
    <col min="7106" max="7106" customWidth="1" width="9.140625"/>
    <col min="7107" max="7107" customWidth="1" width="9.140625"/>
    <col min="7108" max="7108" customWidth="1" width="9.140625"/>
    <col min="7109" max="7109" customWidth="1" width="9.140625"/>
    <col min="7110" max="7110" customWidth="1" width="9.140625"/>
    <col min="7111" max="7111" customWidth="1" width="9.140625"/>
    <col min="7112" max="7112" customWidth="1" width="9.140625"/>
    <col min="7113" max="7113" customWidth="1" width="9.140625"/>
    <col min="7114" max="7114" customWidth="1" width="9.140625"/>
    <col min="7115" max="7115" customWidth="1" width="9.140625"/>
    <col min="7116" max="7116" customWidth="1" width="9.140625"/>
    <col min="7117" max="7117" customWidth="1" width="9.140625"/>
    <col min="7118" max="7118" customWidth="1" width="9.140625"/>
    <col min="7119" max="7119" customWidth="1" width="9.140625"/>
    <col min="7120" max="7120" customWidth="1" width="9.140625"/>
    <col min="7121" max="7121" customWidth="1" width="9.140625"/>
    <col min="7122" max="7122" customWidth="1" width="9.140625"/>
    <col min="7123" max="7123" customWidth="1" width="9.140625"/>
    <col min="7124" max="7124" customWidth="1" width="9.140625"/>
    <col min="7125" max="7125" customWidth="1" width="9.140625"/>
    <col min="7126" max="7126" customWidth="1" width="9.140625"/>
    <col min="7127" max="7127" customWidth="1" width="9.140625"/>
    <col min="7128" max="7128" customWidth="1" width="9.140625"/>
    <col min="7129" max="7129" customWidth="1" width="9.140625"/>
    <col min="7130" max="7130" customWidth="1" width="9.140625"/>
    <col min="7131" max="7131" customWidth="1" width="9.140625"/>
    <col min="7132" max="7132" customWidth="1" width="9.140625"/>
    <col min="7133" max="7133" customWidth="1" width="9.140625"/>
    <col min="7134" max="7134" customWidth="1" width="9.140625"/>
    <col min="7135" max="7135" customWidth="1" width="9.140625"/>
    <col min="7136" max="7136" customWidth="1" width="9.140625"/>
    <col min="7137" max="7137" customWidth="1" width="9.140625"/>
    <col min="7138" max="7138" customWidth="1" width="9.140625"/>
    <col min="7139" max="7139" customWidth="1" width="9.140625"/>
    <col min="7140" max="7140" customWidth="1" width="9.140625"/>
    <col min="7141" max="7141" customWidth="1" width="9.140625"/>
    <col min="7142" max="7142" customWidth="1" width="9.140625"/>
    <col min="7143" max="7143" customWidth="1" width="9.140625"/>
    <col min="7144" max="7144" customWidth="1" width="9.140625"/>
    <col min="7145" max="7145" customWidth="1" width="9.140625"/>
    <col min="7146" max="7146" customWidth="1" width="9.140625"/>
    <col min="7147" max="7147" customWidth="1" width="9.140625"/>
    <col min="7148" max="7148" customWidth="1" width="9.140625"/>
    <col min="7149" max="7149" customWidth="1" width="9.140625"/>
    <col min="7150" max="7150" customWidth="1" width="9.140625"/>
    <col min="7151" max="7151" customWidth="1" width="9.140625"/>
    <col min="7152" max="7152" customWidth="1" width="9.140625"/>
    <col min="7153" max="7153" customWidth="1" width="9.140625"/>
    <col min="7154" max="7154" customWidth="1" width="9.140625"/>
    <col min="7155" max="7155" customWidth="1" width="9.140625"/>
    <col min="7156" max="7156" customWidth="1" width="9.140625"/>
    <col min="7157" max="7157" customWidth="1" width="9.140625"/>
    <col min="7158" max="7158" customWidth="1" width="9.140625"/>
    <col min="7159" max="7159" customWidth="1" width="9.140625"/>
    <col min="7160" max="7160" customWidth="1" width="9.140625"/>
    <col min="7161" max="7161" customWidth="1" width="9.140625"/>
    <col min="7162" max="7162" customWidth="1" width="9.140625"/>
    <col min="7163" max="7163" customWidth="1" width="9.140625"/>
    <col min="7164" max="7164" customWidth="1" width="9.140625"/>
    <col min="7165" max="7165" customWidth="1" width="9.140625"/>
    <col min="7166" max="7166" customWidth="1" width="9.140625"/>
    <col min="7167" max="7167" customWidth="1" width="9.140625"/>
    <col min="7168" max="7168" customWidth="1" width="9.140625"/>
    <col min="7169" max="7169" customWidth="1" width="9.140625"/>
    <col min="7170" max="7170" customWidth="1" width="9.140625"/>
    <col min="7171" max="7171" customWidth="1" width="9.140625"/>
    <col min="7172" max="7172" customWidth="1" width="9.140625"/>
    <col min="7173" max="7173" customWidth="1" width="9.140625"/>
    <col min="7174" max="7174" customWidth="1" width="9.140625"/>
    <col min="7175" max="7175" customWidth="1" width="9.140625"/>
    <col min="7176" max="7176" customWidth="1" width="9.140625"/>
    <col min="7177" max="7177" customWidth="1" width="9.140625"/>
    <col min="7178" max="7178" customWidth="1" width="9.140625"/>
    <col min="7179" max="7179" customWidth="1" width="9.140625"/>
    <col min="7180" max="7180" customWidth="1" width="9.140625"/>
    <col min="7181" max="7181" customWidth="1" width="9.140625"/>
    <col min="7182" max="7182" customWidth="1" width="9.140625"/>
    <col min="7183" max="7183" customWidth="1" width="9.140625"/>
    <col min="7184" max="7184" customWidth="1" width="9.140625"/>
    <col min="7185" max="7185" customWidth="1" width="9.140625"/>
    <col min="7186" max="7186" customWidth="1" width="9.140625"/>
    <col min="7187" max="7187" customWidth="1" width="9.140625"/>
    <col min="7188" max="7188" customWidth="1" width="9.140625"/>
    <col min="7189" max="7189" customWidth="1" width="9.140625"/>
    <col min="7190" max="7190" customWidth="1" width="9.140625"/>
    <col min="7191" max="7191" customWidth="1" width="9.140625"/>
    <col min="7192" max="7192" customWidth="1" width="9.140625"/>
    <col min="7193" max="7193" customWidth="1" width="9.140625"/>
    <col min="7194" max="7194" customWidth="1" width="9.140625"/>
    <col min="7195" max="7195" customWidth="1" width="9.140625"/>
    <col min="7196" max="7196" customWidth="1" width="9.140625"/>
    <col min="7197" max="7197" customWidth="1" width="9.140625"/>
    <col min="7198" max="7198" customWidth="1" width="9.140625"/>
    <col min="7199" max="7199" customWidth="1" width="9.140625"/>
    <col min="7200" max="7200" customWidth="1" width="9.140625"/>
    <col min="7201" max="7201" customWidth="1" width="9.140625"/>
    <col min="7202" max="7202" customWidth="1" width="9.140625"/>
    <col min="7203" max="7203" customWidth="1" width="9.140625"/>
    <col min="7204" max="7204" customWidth="1" width="9.140625"/>
    <col min="7205" max="7205" customWidth="1" width="9.140625"/>
    <col min="7206" max="7206" customWidth="1" width="9.140625"/>
    <col min="7207" max="7207" customWidth="1" width="9.140625"/>
    <col min="7208" max="7208" customWidth="1" width="9.140625"/>
    <col min="7209" max="7209" customWidth="1" width="9.140625"/>
    <col min="7210" max="7210" customWidth="1" width="9.140625"/>
    <col min="7211" max="7211" customWidth="1" width="9.140625"/>
    <col min="7212" max="7212" customWidth="1" width="9.140625"/>
    <col min="7213" max="7213" customWidth="1" width="9.140625"/>
    <col min="7214" max="7214" customWidth="1" width="9.140625"/>
    <col min="7215" max="7215" customWidth="1" width="9.140625"/>
    <col min="7216" max="7216" customWidth="1" width="9.140625"/>
    <col min="7217" max="7217" customWidth="1" width="9.140625"/>
    <col min="7218" max="7218" customWidth="1" width="9.140625"/>
    <col min="7219" max="7219" customWidth="1" width="9.140625"/>
    <col min="7220" max="7220" customWidth="1" width="9.140625"/>
    <col min="7221" max="7221" customWidth="1" width="9.140625"/>
    <col min="7222" max="7222" customWidth="1" width="9.140625"/>
    <col min="7223" max="7223" customWidth="1" width="9.140625"/>
    <col min="7224" max="7224" customWidth="1" width="9.140625"/>
    <col min="7225" max="7225" customWidth="1" width="9.140625"/>
    <col min="7226" max="7226" customWidth="1" width="9.140625"/>
    <col min="7227" max="7227" customWidth="1" width="9.140625"/>
    <col min="7228" max="7228" customWidth="1" width="9.140625"/>
    <col min="7229" max="7229" customWidth="1" width="9.140625"/>
    <col min="7230" max="7230" customWidth="1" width="9.140625"/>
    <col min="7231" max="7231" customWidth="1" width="9.140625"/>
    <col min="7232" max="7232" customWidth="1" width="9.140625"/>
    <col min="7233" max="7233" customWidth="1" width="9.140625"/>
    <col min="7234" max="7234" customWidth="1" width="9.140625"/>
    <col min="7235" max="7235" customWidth="1" width="9.140625"/>
    <col min="7236" max="7236" customWidth="1" width="9.140625"/>
    <col min="7237" max="7237" customWidth="1" width="9.140625"/>
    <col min="7238" max="7238" customWidth="1" width="9.140625"/>
    <col min="7239" max="7239" customWidth="1" width="9.140625"/>
    <col min="7240" max="7240" customWidth="1" width="9.140625"/>
    <col min="7241" max="7241" customWidth="1" width="9.140625"/>
    <col min="7242" max="7242" customWidth="1" width="9.140625"/>
    <col min="7243" max="7243" customWidth="1" width="9.140625"/>
    <col min="7244" max="7244" customWidth="1" width="9.140625"/>
    <col min="7245" max="7245" customWidth="1" width="9.140625"/>
    <col min="7246" max="7246" customWidth="1" width="9.140625"/>
    <col min="7247" max="7247" customWidth="1" width="9.140625"/>
    <col min="7248" max="7248" customWidth="1" width="9.140625"/>
    <col min="7249" max="7249" customWidth="1" width="9.140625"/>
    <col min="7250" max="7250" customWidth="1" width="9.140625"/>
    <col min="7251" max="7251" customWidth="1" width="9.140625"/>
    <col min="7252" max="7252" customWidth="1" width="9.140625"/>
    <col min="7253" max="7253" customWidth="1" width="9.140625"/>
    <col min="7254" max="7254" customWidth="1" width="9.140625"/>
    <col min="7255" max="7255" customWidth="1" width="9.140625"/>
    <col min="7256" max="7256" customWidth="1" width="9.140625"/>
    <col min="7257" max="7257" customWidth="1" width="9.140625"/>
    <col min="7258" max="7258" customWidth="1" width="9.140625"/>
    <col min="7259" max="7259" customWidth="1" width="9.140625"/>
    <col min="7260" max="7260" customWidth="1" width="9.140625"/>
    <col min="7261" max="7261" customWidth="1" width="9.140625"/>
    <col min="7262" max="7262" customWidth="1" width="9.140625"/>
    <col min="7263" max="7263" customWidth="1" width="9.140625"/>
    <col min="7264" max="7264" customWidth="1" width="9.140625"/>
    <col min="7265" max="7265" customWidth="1" width="9.140625"/>
    <col min="7266" max="7266" customWidth="1" width="9.140625"/>
    <col min="7267" max="7267" customWidth="1" width="9.140625"/>
    <col min="7268" max="7268" customWidth="1" width="9.140625"/>
    <col min="7269" max="7269" customWidth="1" width="9.140625"/>
    <col min="7270" max="7270" customWidth="1" width="9.140625"/>
    <col min="7271" max="7271" customWidth="1" width="9.140625"/>
    <col min="7272" max="7272" customWidth="1" width="9.140625"/>
    <col min="7273" max="7273" customWidth="1" width="9.140625"/>
    <col min="7274" max="7274" customWidth="1" width="9.140625"/>
    <col min="7275" max="7275" customWidth="1" width="9.140625"/>
    <col min="7276" max="7276" customWidth="1" width="9.140625"/>
    <col min="7277" max="7277" customWidth="1" width="9.140625"/>
    <col min="7278" max="7278" customWidth="1" width="9.140625"/>
    <col min="7279" max="7279" customWidth="1" width="9.140625"/>
    <col min="7280" max="7280" customWidth="1" width="9.140625"/>
    <col min="7281" max="7281" customWidth="1" width="9.140625"/>
    <col min="7282" max="7282" customWidth="1" width="9.140625"/>
    <col min="7283" max="7283" customWidth="1" width="9.140625"/>
    <col min="7284" max="7284" customWidth="1" width="9.140625"/>
    <col min="7285" max="7285" customWidth="1" width="9.140625"/>
    <col min="7286" max="7286" customWidth="1" width="9.140625"/>
    <col min="7287" max="7287" customWidth="1" width="9.140625"/>
    <col min="7288" max="7288" customWidth="1" width="9.140625"/>
    <col min="7289" max="7289" customWidth="1" width="9.140625"/>
    <col min="7290" max="7290" customWidth="1" width="9.140625"/>
    <col min="7291" max="7291" customWidth="1" width="9.140625"/>
    <col min="7292" max="7292" customWidth="1" width="9.140625"/>
    <col min="7293" max="7293" customWidth="1" width="9.140625"/>
    <col min="7294" max="7294" customWidth="1" width="9.140625"/>
    <col min="7295" max="7295" customWidth="1" width="9.140625"/>
    <col min="7296" max="7296" customWidth="1" width="9.140625"/>
    <col min="7297" max="7297" customWidth="1" width="9.140625"/>
    <col min="7298" max="7298" customWidth="1" width="9.140625"/>
    <col min="7299" max="7299" customWidth="1" width="9.140625"/>
    <col min="7300" max="7300" customWidth="1" width="9.140625"/>
    <col min="7301" max="7301" customWidth="1" width="9.140625"/>
    <col min="7302" max="7302" customWidth="1" width="9.140625"/>
    <col min="7303" max="7303" customWidth="1" width="9.140625"/>
    <col min="7304" max="7304" customWidth="1" width="9.140625"/>
    <col min="7305" max="7305" customWidth="1" width="9.140625"/>
    <col min="7306" max="7306" customWidth="1" width="9.140625"/>
    <col min="7307" max="7307" customWidth="1" width="9.140625"/>
    <col min="7308" max="7308" customWidth="1" width="9.140625"/>
    <col min="7309" max="7309" customWidth="1" width="9.140625"/>
    <col min="7310" max="7310" customWidth="1" width="9.140625"/>
    <col min="7311" max="7311" customWidth="1" width="9.140625"/>
    <col min="7312" max="7312" customWidth="1" width="9.140625"/>
    <col min="7313" max="7313" customWidth="1" width="9.140625"/>
    <col min="7314" max="7314" customWidth="1" width="9.140625"/>
    <col min="7315" max="7315" customWidth="1" width="9.140625"/>
    <col min="7316" max="7316" customWidth="1" width="9.140625"/>
    <col min="7317" max="7317" customWidth="1" width="9.140625"/>
    <col min="7318" max="7318" customWidth="1" width="9.140625"/>
    <col min="7319" max="7319" customWidth="1" width="9.140625"/>
    <col min="7320" max="7320" customWidth="1" width="9.140625"/>
    <col min="7321" max="7321" customWidth="1" width="9.140625"/>
    <col min="7322" max="7322" customWidth="1" width="9.140625"/>
    <col min="7323" max="7323" customWidth="1" width="9.140625"/>
    <col min="7324" max="7324" customWidth="1" width="9.140625"/>
    <col min="7325" max="7325" customWidth="1" width="9.140625"/>
    <col min="7326" max="7326" customWidth="1" width="9.140625"/>
    <col min="7327" max="7327" customWidth="1" width="9.140625"/>
    <col min="7328" max="7328" customWidth="1" width="9.140625"/>
    <col min="7329" max="7329" customWidth="1" width="9.140625"/>
    <col min="7330" max="7330" customWidth="1" width="9.140625"/>
    <col min="7331" max="7331" customWidth="1" width="9.140625"/>
    <col min="7332" max="7332" customWidth="1" width="9.140625"/>
    <col min="7333" max="7333" customWidth="1" width="9.140625"/>
    <col min="7334" max="7334" customWidth="1" width="9.140625"/>
    <col min="7335" max="7335" customWidth="1" width="9.140625"/>
    <col min="7336" max="7336" customWidth="1" width="9.140625"/>
    <col min="7337" max="7337" customWidth="1" width="9.140625"/>
    <col min="7338" max="7338" customWidth="1" width="9.140625"/>
    <col min="7339" max="7339" customWidth="1" width="9.140625"/>
    <col min="7340" max="7340" customWidth="1" width="9.140625"/>
    <col min="7341" max="7341" customWidth="1" width="9.140625"/>
    <col min="7342" max="7342" customWidth="1" width="9.140625"/>
    <col min="7343" max="7343" customWidth="1" width="9.140625"/>
    <col min="7344" max="7344" customWidth="1" width="9.140625"/>
    <col min="7345" max="7345" customWidth="1" width="9.140625"/>
    <col min="7346" max="7346" customWidth="1" width="9.140625"/>
    <col min="7347" max="7347" customWidth="1" width="9.140625"/>
    <col min="7348" max="7348" customWidth="1" width="9.140625"/>
    <col min="7349" max="7349" customWidth="1" width="9.140625"/>
    <col min="7350" max="7350" customWidth="1" width="9.140625"/>
    <col min="7351" max="7351" customWidth="1" width="9.140625"/>
    <col min="7352" max="7352" customWidth="1" width="9.140625"/>
    <col min="7353" max="7353" customWidth="1" width="9.140625"/>
    <col min="7354" max="7354" customWidth="1" width="9.140625"/>
    <col min="7355" max="7355" customWidth="1" width="9.140625"/>
    <col min="7356" max="7356" customWidth="1" width="9.140625"/>
    <col min="7357" max="7357" customWidth="1" width="9.140625"/>
    <col min="7358" max="7358" customWidth="1" width="9.140625"/>
    <col min="7359" max="7359" customWidth="1" width="9.140625"/>
    <col min="7360" max="7360" customWidth="1" width="9.140625"/>
    <col min="7361" max="7361" customWidth="1" width="9.140625"/>
    <col min="7362" max="7362" customWidth="1" width="9.140625"/>
    <col min="7363" max="7363" customWidth="1" width="9.140625"/>
    <col min="7364" max="7364" customWidth="1" width="9.140625"/>
    <col min="7365" max="7365" customWidth="1" width="9.140625"/>
    <col min="7366" max="7366" customWidth="1" width="9.140625"/>
    <col min="7367" max="7367" customWidth="1" width="9.140625"/>
    <col min="7368" max="7368" customWidth="1" width="9.140625"/>
    <col min="7369" max="7369" customWidth="1" width="9.140625"/>
    <col min="7370" max="7370" customWidth="1" width="9.140625"/>
    <col min="7371" max="7371" customWidth="1" width="9.140625"/>
    <col min="7372" max="7372" customWidth="1" width="9.140625"/>
    <col min="7373" max="7373" customWidth="1" width="9.140625"/>
    <col min="7374" max="7374" customWidth="1" width="9.140625"/>
    <col min="7375" max="7375" customWidth="1" width="9.140625"/>
    <col min="7376" max="7376" customWidth="1" width="9.140625"/>
    <col min="7377" max="7377" customWidth="1" width="9.140625"/>
    <col min="7378" max="7378" customWidth="1" width="9.140625"/>
    <col min="7379" max="7379" customWidth="1" width="9.140625"/>
    <col min="7380" max="7380" customWidth="1" width="9.140625"/>
    <col min="7381" max="7381" customWidth="1" width="9.140625"/>
    <col min="7382" max="7382" customWidth="1" width="9.140625"/>
    <col min="7383" max="7383" customWidth="1" width="9.140625"/>
    <col min="7384" max="7384" customWidth="1" width="9.140625"/>
    <col min="7385" max="7385" customWidth="1" width="9.140625"/>
    <col min="7386" max="7386" customWidth="1" width="9.140625"/>
    <col min="7387" max="7387" customWidth="1" width="9.140625"/>
    <col min="7388" max="7388" customWidth="1" width="9.140625"/>
    <col min="7389" max="7389" customWidth="1" width="9.140625"/>
    <col min="7390" max="7390" customWidth="1" width="9.140625"/>
    <col min="7391" max="7391" customWidth="1" width="9.140625"/>
    <col min="7392" max="7392" customWidth="1" width="9.140625"/>
    <col min="7393" max="7393" customWidth="1" width="9.140625"/>
    <col min="7394" max="7394" customWidth="1" width="9.140625"/>
    <col min="7395" max="7395" customWidth="1" width="9.140625"/>
    <col min="7396" max="7396" customWidth="1" width="9.140625"/>
    <col min="7397" max="7397" customWidth="1" width="9.140625"/>
    <col min="7398" max="7398" customWidth="1" width="9.140625"/>
    <col min="7399" max="7399" customWidth="1" width="9.140625"/>
    <col min="7400" max="7400" customWidth="1" width="9.140625"/>
    <col min="7401" max="7401" customWidth="1" width="9.140625"/>
    <col min="7402" max="7402" customWidth="1" width="9.140625"/>
    <col min="7403" max="7403" customWidth="1" width="9.140625"/>
    <col min="7404" max="7404" customWidth="1" width="9.140625"/>
    <col min="7405" max="7405" customWidth="1" width="9.140625"/>
    <col min="7406" max="7406" customWidth="1" width="9.140625"/>
    <col min="7407" max="7407" customWidth="1" width="9.140625"/>
    <col min="7408" max="7408" customWidth="1" width="9.140625"/>
    <col min="7409" max="7409" customWidth="1" width="9.140625"/>
    <col min="7410" max="7410" customWidth="1" width="9.140625"/>
    <col min="7411" max="7411" customWidth="1" width="9.140625"/>
    <col min="7412" max="7412" customWidth="1" width="9.140625"/>
    <col min="7413" max="7413" customWidth="1" width="9.140625"/>
    <col min="7414" max="7414" customWidth="1" width="9.140625"/>
    <col min="7415" max="7415" customWidth="1" width="9.140625"/>
    <col min="7416" max="7416" customWidth="1" width="9.140625"/>
    <col min="7417" max="7417" customWidth="1" width="9.140625"/>
    <col min="7418" max="7418" customWidth="1" width="9.140625"/>
    <col min="7419" max="7419" customWidth="1" width="9.140625"/>
    <col min="7420" max="7420" customWidth="1" width="9.140625"/>
    <col min="7421" max="7421" customWidth="1" width="9.140625"/>
    <col min="7422" max="7422" customWidth="1" width="9.140625"/>
    <col min="7423" max="7423" customWidth="1" width="9.140625"/>
    <col min="7424" max="7424" customWidth="1" width="9.140625"/>
    <col min="7425" max="7425" customWidth="1" width="9.140625"/>
    <col min="7426" max="7426" customWidth="1" width="9.140625"/>
    <col min="7427" max="7427" customWidth="1" width="9.140625"/>
    <col min="7428" max="7428" customWidth="1" width="9.140625"/>
    <col min="7429" max="7429" customWidth="1" width="9.140625"/>
    <col min="7430" max="7430" customWidth="1" width="9.140625"/>
    <col min="7431" max="7431" customWidth="1" width="9.140625"/>
    <col min="7432" max="7432" customWidth="1" width="9.140625"/>
    <col min="7433" max="7433" customWidth="1" width="9.140625"/>
    <col min="7434" max="7434" customWidth="1" width="9.140625"/>
    <col min="7435" max="7435" customWidth="1" width="9.140625"/>
    <col min="7436" max="7436" customWidth="1" width="9.140625"/>
    <col min="7437" max="7437" customWidth="1" width="9.140625"/>
    <col min="7438" max="7438" customWidth="1" width="9.140625"/>
    <col min="7439" max="7439" customWidth="1" width="9.140625"/>
    <col min="7440" max="7440" customWidth="1" width="9.140625"/>
    <col min="7441" max="7441" customWidth="1" width="9.140625"/>
    <col min="7442" max="7442" customWidth="1" width="9.140625"/>
    <col min="7443" max="7443" customWidth="1" width="9.140625"/>
    <col min="7444" max="7444" customWidth="1" width="9.140625"/>
    <col min="7445" max="7445" customWidth="1" width="9.140625"/>
    <col min="7446" max="7446" customWidth="1" width="9.140625"/>
    <col min="7447" max="7447" customWidth="1" width="9.140625"/>
    <col min="7448" max="7448" customWidth="1" width="9.140625"/>
    <col min="7449" max="7449" customWidth="1" width="9.140625"/>
    <col min="7450" max="7450" customWidth="1" width="9.140625"/>
    <col min="7451" max="7451" customWidth="1" width="9.140625"/>
    <col min="7452" max="7452" customWidth="1" width="9.140625"/>
    <col min="7453" max="7453" customWidth="1" width="9.140625"/>
    <col min="7454" max="7454" customWidth="1" width="9.140625"/>
    <col min="7455" max="7455" customWidth="1" width="9.140625"/>
    <col min="7456" max="7456" customWidth="1" width="9.140625"/>
    <col min="7457" max="7457" customWidth="1" width="9.140625"/>
    <col min="7458" max="7458" customWidth="1" width="9.140625"/>
    <col min="7459" max="7459" customWidth="1" width="9.140625"/>
    <col min="7460" max="7460" customWidth="1" width="9.140625"/>
    <col min="7461" max="7461" customWidth="1" width="9.140625"/>
    <col min="7462" max="7462" customWidth="1" width="9.140625"/>
    <col min="7463" max="7463" customWidth="1" width="9.140625"/>
    <col min="7464" max="7464" customWidth="1" width="9.140625"/>
    <col min="7465" max="7465" customWidth="1" width="9.140625"/>
    <col min="7466" max="7466" customWidth="1" width="9.140625"/>
    <col min="7467" max="7467" customWidth="1" width="9.140625"/>
    <col min="7468" max="7468" customWidth="1" width="9.140625"/>
    <col min="7469" max="7469" customWidth="1" width="9.140625"/>
    <col min="7470" max="7470" customWidth="1" width="9.140625"/>
    <col min="7471" max="7471" customWidth="1" width="9.140625"/>
    <col min="7472" max="7472" customWidth="1" width="9.140625"/>
    <col min="7473" max="7473" customWidth="1" width="9.140625"/>
    <col min="7474" max="7474" customWidth="1" width="9.140625"/>
    <col min="7475" max="7475" customWidth="1" width="9.140625"/>
    <col min="7476" max="7476" customWidth="1" width="9.140625"/>
    <col min="7477" max="7477" customWidth="1" width="9.140625"/>
    <col min="7478" max="7478" customWidth="1" width="9.140625"/>
    <col min="7479" max="7479" customWidth="1" width="9.140625"/>
    <col min="7480" max="7480" customWidth="1" width="9.140625"/>
    <col min="7481" max="7481" customWidth="1" width="9.140625"/>
    <col min="7482" max="7482" customWidth="1" width="9.140625"/>
    <col min="7483" max="7483" customWidth="1" width="9.140625"/>
    <col min="7484" max="7484" customWidth="1" width="9.140625"/>
    <col min="7485" max="7485" customWidth="1" width="9.140625"/>
    <col min="7486" max="7486" customWidth="1" width="9.140625"/>
    <col min="7487" max="7487" customWidth="1" width="9.140625"/>
    <col min="7488" max="7488" customWidth="1" width="9.140625"/>
    <col min="7489" max="7489" customWidth="1" width="9.140625"/>
    <col min="7490" max="7490" customWidth="1" width="9.140625"/>
    <col min="7491" max="7491" customWidth="1" width="9.140625"/>
    <col min="7492" max="7492" customWidth="1" width="9.140625"/>
    <col min="7493" max="7493" customWidth="1" width="9.140625"/>
    <col min="7494" max="7494" customWidth="1" width="9.140625"/>
    <col min="7495" max="7495" customWidth="1" width="9.140625"/>
    <col min="7496" max="7496" customWidth="1" width="9.140625"/>
    <col min="7497" max="7497" customWidth="1" width="9.140625"/>
    <col min="7498" max="7498" customWidth="1" width="9.140625"/>
    <col min="7499" max="7499" customWidth="1" width="9.140625"/>
    <col min="7500" max="7500" customWidth="1" width="9.140625"/>
    <col min="7501" max="7501" customWidth="1" width="9.140625"/>
    <col min="7502" max="7502" customWidth="1" width="9.140625"/>
    <col min="7503" max="7503" customWidth="1" width="9.140625"/>
    <col min="7504" max="7504" customWidth="1" width="9.140625"/>
    <col min="7505" max="7505" customWidth="1" width="9.140625"/>
    <col min="7506" max="7506" customWidth="1" width="9.140625"/>
    <col min="7507" max="7507" customWidth="1" width="9.140625"/>
    <col min="7508" max="7508" customWidth="1" width="9.140625"/>
    <col min="7509" max="7509" customWidth="1" width="9.140625"/>
    <col min="7510" max="7510" customWidth="1" width="9.140625"/>
    <col min="7511" max="7511" customWidth="1" width="9.140625"/>
    <col min="7512" max="7512" customWidth="1" width="9.140625"/>
    <col min="7513" max="7513" customWidth="1" width="9.140625"/>
    <col min="7514" max="7514" customWidth="1" width="9.140625"/>
    <col min="7515" max="7515" customWidth="1" width="9.140625"/>
    <col min="7516" max="7516" customWidth="1" width="9.140625"/>
    <col min="7517" max="7517" customWidth="1" width="9.140625"/>
    <col min="7518" max="7518" customWidth="1" width="9.140625"/>
    <col min="7519" max="7519" customWidth="1" width="9.140625"/>
    <col min="7520" max="7520" customWidth="1" width="9.140625"/>
    <col min="7521" max="7521" customWidth="1" width="9.140625"/>
    <col min="7522" max="7522" customWidth="1" width="9.140625"/>
    <col min="7523" max="7523" customWidth="1" width="9.140625"/>
    <col min="7524" max="7524" customWidth="1" width="9.140625"/>
    <col min="7525" max="7525" customWidth="1" width="9.140625"/>
    <col min="7526" max="7526" customWidth="1" width="9.140625"/>
    <col min="7527" max="7527" customWidth="1" width="9.140625"/>
    <col min="7528" max="7528" customWidth="1" width="9.140625"/>
    <col min="7529" max="7529" customWidth="1" width="9.140625"/>
    <col min="7530" max="7530" customWidth="1" width="9.140625"/>
    <col min="7531" max="7531" customWidth="1" width="9.140625"/>
    <col min="7532" max="7532" customWidth="1" width="9.140625"/>
    <col min="7533" max="7533" customWidth="1" width="9.140625"/>
    <col min="7534" max="7534" customWidth="1" width="9.140625"/>
    <col min="7535" max="7535" customWidth="1" width="9.140625"/>
    <col min="7536" max="7536" customWidth="1" width="9.140625"/>
    <col min="7537" max="7537" customWidth="1" width="9.140625"/>
    <col min="7538" max="7538" customWidth="1" width="9.140625"/>
    <col min="7539" max="7539" customWidth="1" width="9.140625"/>
    <col min="7540" max="7540" customWidth="1" width="9.140625"/>
    <col min="7541" max="7541" customWidth="1" width="9.140625"/>
    <col min="7542" max="7542" customWidth="1" width="9.140625"/>
    <col min="7543" max="7543" customWidth="1" width="9.140625"/>
    <col min="7544" max="7544" customWidth="1" width="9.140625"/>
    <col min="7545" max="7545" customWidth="1" width="9.140625"/>
    <col min="7546" max="7546" customWidth="1" width="9.140625"/>
    <col min="7547" max="7547" customWidth="1" width="9.140625"/>
    <col min="7548" max="7548" customWidth="1" width="9.140625"/>
    <col min="7549" max="7549" customWidth="1" width="9.140625"/>
    <col min="7550" max="7550" customWidth="1" width="9.140625"/>
    <col min="7551" max="7551" customWidth="1" width="9.140625"/>
    <col min="7552" max="7552" customWidth="1" width="9.140625"/>
    <col min="7553" max="7553" customWidth="1" width="9.140625"/>
    <col min="7554" max="7554" customWidth="1" width="9.140625"/>
    <col min="7555" max="7555" customWidth="1" width="9.140625"/>
    <col min="7556" max="7556" customWidth="1" width="9.140625"/>
    <col min="7557" max="7557" customWidth="1" width="9.140625"/>
    <col min="7558" max="7558" customWidth="1" width="9.140625"/>
    <col min="7559" max="7559" customWidth="1" width="9.140625"/>
    <col min="7560" max="7560" customWidth="1" width="9.140625"/>
    <col min="7561" max="7561" customWidth="1" width="9.140625"/>
    <col min="7562" max="7562" customWidth="1" width="9.140625"/>
    <col min="7563" max="7563" customWidth="1" width="9.140625"/>
    <col min="7564" max="7564" customWidth="1" width="9.140625"/>
    <col min="7565" max="7565" customWidth="1" width="9.140625"/>
    <col min="7566" max="7566" customWidth="1" width="9.140625"/>
    <col min="7567" max="7567" customWidth="1" width="9.140625"/>
    <col min="7568" max="7568" customWidth="1" width="9.140625"/>
    <col min="7569" max="7569" customWidth="1" width="9.140625"/>
    <col min="7570" max="7570" customWidth="1" width="9.140625"/>
    <col min="7571" max="7571" customWidth="1" width="9.140625"/>
    <col min="7572" max="7572" customWidth="1" width="9.140625"/>
    <col min="7573" max="7573" customWidth="1" width="9.140625"/>
    <col min="7574" max="7574" customWidth="1" width="9.140625"/>
    <col min="7575" max="7575" customWidth="1" width="9.140625"/>
    <col min="7576" max="7576" customWidth="1" width="9.140625"/>
    <col min="7577" max="7577" customWidth="1" width="9.140625"/>
    <col min="7578" max="7578" customWidth="1" width="9.140625"/>
    <col min="7579" max="7579" customWidth="1" width="9.140625"/>
    <col min="7580" max="7580" customWidth="1" width="9.140625"/>
    <col min="7581" max="7581" customWidth="1" width="9.140625"/>
    <col min="7582" max="7582" customWidth="1" width="9.140625"/>
    <col min="7583" max="7583" customWidth="1" width="9.140625"/>
    <col min="7584" max="7584" customWidth="1" width="9.140625"/>
    <col min="7585" max="7585" customWidth="1" width="9.140625"/>
    <col min="7586" max="7586" customWidth="1" width="9.140625"/>
    <col min="7587" max="7587" customWidth="1" width="9.140625"/>
    <col min="7588" max="7588" customWidth="1" width="9.140625"/>
    <col min="7589" max="7589" customWidth="1" width="9.140625"/>
    <col min="7590" max="7590" customWidth="1" width="9.140625"/>
    <col min="7591" max="7591" customWidth="1" width="9.140625"/>
    <col min="7592" max="7592" customWidth="1" width="9.140625"/>
    <col min="7593" max="7593" customWidth="1" width="9.140625"/>
    <col min="7594" max="7594" customWidth="1" width="9.140625"/>
    <col min="7595" max="7595" customWidth="1" width="9.140625"/>
    <col min="7596" max="7596" customWidth="1" width="9.140625"/>
    <col min="7597" max="7597" customWidth="1" width="9.140625"/>
    <col min="7598" max="7598" customWidth="1" width="9.140625"/>
    <col min="7599" max="7599" customWidth="1" width="9.140625"/>
    <col min="7600" max="7600" customWidth="1" width="9.140625"/>
    <col min="7601" max="7601" customWidth="1" width="9.140625"/>
    <col min="7602" max="7602" customWidth="1" width="9.140625"/>
    <col min="7603" max="7603" customWidth="1" width="9.140625"/>
    <col min="7604" max="7604" customWidth="1" width="9.140625"/>
    <col min="7605" max="7605" customWidth="1" width="9.140625"/>
    <col min="7606" max="7606" customWidth="1" width="9.140625"/>
    <col min="7607" max="7607" customWidth="1" width="9.140625"/>
    <col min="7608" max="7608" customWidth="1" width="9.140625"/>
    <col min="7609" max="7609" customWidth="1" width="9.140625"/>
    <col min="7610" max="7610" customWidth="1" width="9.140625"/>
    <col min="7611" max="7611" customWidth="1" width="9.140625"/>
    <col min="7612" max="7612" customWidth="1" width="9.140625"/>
    <col min="7613" max="7613" customWidth="1" width="9.140625"/>
    <col min="7614" max="7614" customWidth="1" width="9.140625"/>
    <col min="7615" max="7615" customWidth="1" width="9.140625"/>
    <col min="7616" max="7616" customWidth="1" width="9.140625"/>
    <col min="7617" max="7617" customWidth="1" width="9.140625"/>
    <col min="7618" max="7618" customWidth="1" width="9.140625"/>
    <col min="7619" max="7619" customWidth="1" width="9.140625"/>
    <col min="7620" max="7620" customWidth="1" width="9.140625"/>
    <col min="7621" max="7621" customWidth="1" width="9.140625"/>
    <col min="7622" max="7622" customWidth="1" width="9.140625"/>
    <col min="7623" max="7623" customWidth="1" width="9.140625"/>
    <col min="7624" max="7624" customWidth="1" width="9.140625"/>
    <col min="7625" max="7625" customWidth="1" width="9.140625"/>
    <col min="7626" max="7626" customWidth="1" width="9.140625"/>
    <col min="7627" max="7627" customWidth="1" width="9.140625"/>
    <col min="7628" max="7628" customWidth="1" width="9.140625"/>
    <col min="7629" max="7629" customWidth="1" width="9.140625"/>
    <col min="7630" max="7630" customWidth="1" width="9.140625"/>
    <col min="7631" max="7631" customWidth="1" width="9.140625"/>
    <col min="7632" max="7632" customWidth="1" width="9.140625"/>
    <col min="7633" max="7633" customWidth="1" width="9.140625"/>
    <col min="7634" max="7634" customWidth="1" width="9.140625"/>
    <col min="7635" max="7635" customWidth="1" width="9.140625"/>
    <col min="7636" max="7636" customWidth="1" width="9.140625"/>
    <col min="7637" max="7637" customWidth="1" width="9.140625"/>
    <col min="7638" max="7638" customWidth="1" width="9.140625"/>
    <col min="7639" max="7639" customWidth="1" width="9.140625"/>
    <col min="7640" max="7640" customWidth="1" width="9.140625"/>
    <col min="7641" max="7641" customWidth="1" width="9.140625"/>
    <col min="7642" max="7642" customWidth="1" width="9.140625"/>
    <col min="7643" max="7643" customWidth="1" width="9.140625"/>
    <col min="7644" max="7644" customWidth="1" width="9.140625"/>
    <col min="7645" max="7645" customWidth="1" width="9.140625"/>
    <col min="7646" max="7646" customWidth="1" width="9.140625"/>
    <col min="7647" max="7647" customWidth="1" width="9.140625"/>
    <col min="7648" max="7648" customWidth="1" width="9.140625"/>
    <col min="7649" max="7649" customWidth="1" width="9.140625"/>
    <col min="7650" max="7650" customWidth="1" width="9.140625"/>
    <col min="7651" max="7651" customWidth="1" width="9.140625"/>
    <col min="7652" max="7652" customWidth="1" width="9.140625"/>
    <col min="7653" max="7653" customWidth="1" width="9.140625"/>
    <col min="7654" max="7654" customWidth="1" width="9.140625"/>
    <col min="7655" max="7655" customWidth="1" width="9.140625"/>
    <col min="7656" max="7656" customWidth="1" width="9.140625"/>
    <col min="7657" max="7657" customWidth="1" width="9.140625"/>
    <col min="7658" max="7658" customWidth="1" width="9.140625"/>
    <col min="7659" max="7659" customWidth="1" width="9.140625"/>
    <col min="7660" max="7660" customWidth="1" width="9.140625"/>
    <col min="7661" max="7661" customWidth="1" width="9.140625"/>
    <col min="7662" max="7662" customWidth="1" width="9.140625"/>
    <col min="7663" max="7663" customWidth="1" width="9.140625"/>
    <col min="7664" max="7664" customWidth="1" width="9.140625"/>
    <col min="7665" max="7665" customWidth="1" width="9.140625"/>
    <col min="7666" max="7666" customWidth="1" width="9.140625"/>
    <col min="7667" max="7667" customWidth="1" width="9.140625"/>
    <col min="7668" max="7668" customWidth="1" width="9.140625"/>
    <col min="7669" max="7669" customWidth="1" width="9.140625"/>
    <col min="7670" max="7670" customWidth="1" width="9.140625"/>
    <col min="7671" max="7671" customWidth="1" width="9.140625"/>
    <col min="7672" max="7672" customWidth="1" width="9.140625"/>
    <col min="7673" max="7673" customWidth="1" width="9.140625"/>
    <col min="7674" max="7674" customWidth="1" width="9.140625"/>
    <col min="7675" max="7675" customWidth="1" width="9.140625"/>
    <col min="7676" max="7676" customWidth="1" width="9.140625"/>
    <col min="7677" max="7677" customWidth="1" width="9.140625"/>
    <col min="7678" max="7678" customWidth="1" width="9.140625"/>
    <col min="7679" max="7679" customWidth="1" width="9.140625"/>
    <col min="7680" max="7680" customWidth="1" width="9.140625"/>
    <col min="7681" max="7681" customWidth="1" width="9.140625"/>
    <col min="7682" max="7682" customWidth="1" width="9.140625"/>
    <col min="7683" max="7683" customWidth="1" width="9.140625"/>
    <col min="7684" max="7684" customWidth="1" width="9.140625"/>
    <col min="7685" max="7685" customWidth="1" width="9.140625"/>
    <col min="7686" max="7686" customWidth="1" width="9.140625"/>
    <col min="7687" max="7687" customWidth="1" width="9.140625"/>
    <col min="7688" max="7688" customWidth="1" width="9.140625"/>
    <col min="7689" max="7689" customWidth="1" width="9.140625"/>
    <col min="7690" max="7690" customWidth="1" width="9.140625"/>
    <col min="7691" max="7691" customWidth="1" width="9.140625"/>
    <col min="7692" max="7692" customWidth="1" width="9.140625"/>
    <col min="7693" max="7693" customWidth="1" width="9.140625"/>
    <col min="7694" max="7694" customWidth="1" width="9.140625"/>
    <col min="7695" max="7695" customWidth="1" width="9.140625"/>
    <col min="7696" max="7696" customWidth="1" width="9.140625"/>
    <col min="7697" max="7697" customWidth="1" width="9.140625"/>
    <col min="7698" max="7698" customWidth="1" width="9.140625"/>
    <col min="7699" max="7699" customWidth="1" width="9.140625"/>
    <col min="7700" max="7700" customWidth="1" width="9.140625"/>
    <col min="7701" max="7701" customWidth="1" width="9.140625"/>
    <col min="7702" max="7702" customWidth="1" width="9.140625"/>
    <col min="7703" max="7703" customWidth="1" width="9.140625"/>
    <col min="7704" max="7704" customWidth="1" width="9.140625"/>
    <col min="7705" max="7705" customWidth="1" width="9.140625"/>
    <col min="7706" max="7706" customWidth="1" width="9.140625"/>
    <col min="7707" max="7707" customWidth="1" width="9.140625"/>
    <col min="7708" max="7708" customWidth="1" width="9.140625"/>
    <col min="7709" max="7709" customWidth="1" width="9.140625"/>
    <col min="7710" max="7710" customWidth="1" width="9.140625"/>
    <col min="7711" max="7711" customWidth="1" width="9.140625"/>
    <col min="7712" max="7712" customWidth="1" width="9.140625"/>
    <col min="7713" max="7713" customWidth="1" width="9.140625"/>
    <col min="7714" max="7714" customWidth="1" width="9.140625"/>
    <col min="7715" max="7715" customWidth="1" width="9.140625"/>
    <col min="7716" max="7716" customWidth="1" width="9.140625"/>
    <col min="7717" max="7717" customWidth="1" width="9.140625"/>
    <col min="7718" max="7718" customWidth="1" width="9.140625"/>
    <col min="7719" max="7719" customWidth="1" width="9.140625"/>
    <col min="7720" max="7720" customWidth="1" width="9.140625"/>
    <col min="7721" max="7721" customWidth="1" width="9.140625"/>
    <col min="7722" max="7722" customWidth="1" width="9.140625"/>
    <col min="7723" max="7723" customWidth="1" width="9.140625"/>
    <col min="7724" max="7724" customWidth="1" width="9.140625"/>
    <col min="7725" max="7725" customWidth="1" width="9.140625"/>
    <col min="7726" max="7726" customWidth="1" width="9.140625"/>
    <col min="7727" max="7727" customWidth="1" width="9.140625"/>
    <col min="7728" max="7728" customWidth="1" width="9.140625"/>
    <col min="7729" max="7729" customWidth="1" width="9.140625"/>
    <col min="7730" max="7730" customWidth="1" width="9.140625"/>
    <col min="7731" max="7731" customWidth="1" width="9.140625"/>
    <col min="7732" max="7732" customWidth="1" width="9.140625"/>
    <col min="7733" max="7733" customWidth="1" width="9.140625"/>
    <col min="7734" max="7734" customWidth="1" width="9.140625"/>
    <col min="7735" max="7735" customWidth="1" width="9.140625"/>
    <col min="7736" max="7736" customWidth="1" width="9.140625"/>
    <col min="7737" max="7737" customWidth="1" width="9.140625"/>
    <col min="7738" max="7738" customWidth="1" width="9.140625"/>
    <col min="7739" max="7739" customWidth="1" width="9.140625"/>
    <col min="7740" max="7740" customWidth="1" width="9.140625"/>
    <col min="7741" max="7741" customWidth="1" width="9.140625"/>
    <col min="7742" max="7742" customWidth="1" width="9.140625"/>
    <col min="7743" max="7743" customWidth="1" width="9.140625"/>
    <col min="7744" max="7744" customWidth="1" width="9.140625"/>
    <col min="7745" max="7745" customWidth="1" width="9.140625"/>
    <col min="7746" max="7746" customWidth="1" width="9.140625"/>
    <col min="7747" max="7747" customWidth="1" width="9.140625"/>
    <col min="7748" max="7748" customWidth="1" width="9.140625"/>
    <col min="7749" max="7749" customWidth="1" width="9.140625"/>
    <col min="7750" max="7750" customWidth="1" width="9.140625"/>
    <col min="7751" max="7751" customWidth="1" width="9.140625"/>
    <col min="7752" max="7752" customWidth="1" width="9.140625"/>
    <col min="7753" max="7753" customWidth="1" width="9.140625"/>
    <col min="7754" max="7754" customWidth="1" width="9.140625"/>
    <col min="7755" max="7755" customWidth="1" width="9.140625"/>
    <col min="7756" max="7756" customWidth="1" width="9.140625"/>
    <col min="7757" max="7757" customWidth="1" width="9.140625"/>
    <col min="7758" max="7758" customWidth="1" width="9.140625"/>
    <col min="7759" max="7759" customWidth="1" width="9.140625"/>
    <col min="7760" max="7760" customWidth="1" width="9.140625"/>
    <col min="7761" max="7761" customWidth="1" width="9.140625"/>
    <col min="7762" max="7762" customWidth="1" width="9.140625"/>
    <col min="7763" max="7763" customWidth="1" width="9.140625"/>
    <col min="7764" max="7764" customWidth="1" width="9.140625"/>
    <col min="7765" max="7765" customWidth="1" width="9.140625"/>
    <col min="7766" max="7766" customWidth="1" width="9.140625"/>
    <col min="7767" max="7767" customWidth="1" width="9.140625"/>
    <col min="7768" max="7768" customWidth="1" width="9.140625"/>
    <col min="7769" max="7769" customWidth="1" width="9.140625"/>
    <col min="7770" max="7770" customWidth="1" width="9.140625"/>
    <col min="7771" max="7771" customWidth="1" width="9.140625"/>
    <col min="7772" max="7772" customWidth="1" width="9.140625"/>
    <col min="7773" max="7773" customWidth="1" width="9.140625"/>
    <col min="7774" max="7774" customWidth="1" width="9.140625"/>
    <col min="7775" max="7775" customWidth="1" width="9.140625"/>
    <col min="7776" max="7776" customWidth="1" width="9.140625"/>
    <col min="7777" max="7777" customWidth="1" width="9.140625"/>
    <col min="7778" max="7778" customWidth="1" width="9.140625"/>
    <col min="7779" max="7779" customWidth="1" width="9.140625"/>
    <col min="7780" max="7780" customWidth="1" width="9.140625"/>
    <col min="7781" max="7781" customWidth="1" width="9.140625"/>
    <col min="7782" max="7782" customWidth="1" width="9.140625"/>
    <col min="7783" max="7783" customWidth="1" width="9.140625"/>
    <col min="7784" max="7784" customWidth="1" width="9.140625"/>
    <col min="7785" max="7785" customWidth="1" width="9.140625"/>
    <col min="7786" max="7786" customWidth="1" width="9.140625"/>
    <col min="7787" max="7787" customWidth="1" width="9.140625"/>
    <col min="7788" max="7788" customWidth="1" width="9.140625"/>
    <col min="7789" max="7789" customWidth="1" width="9.140625"/>
    <col min="7790" max="7790" customWidth="1" width="9.140625"/>
    <col min="7791" max="7791" customWidth="1" width="9.140625"/>
    <col min="7792" max="7792" customWidth="1" width="9.140625"/>
    <col min="7793" max="7793" customWidth="1" width="9.140625"/>
    <col min="7794" max="7794" customWidth="1" width="9.140625"/>
    <col min="7795" max="7795" customWidth="1" width="9.140625"/>
    <col min="7796" max="7796" customWidth="1" width="9.140625"/>
    <col min="7797" max="7797" customWidth="1" width="9.140625"/>
    <col min="7798" max="7798" customWidth="1" width="9.140625"/>
    <col min="7799" max="7799" customWidth="1" width="9.140625"/>
    <col min="7800" max="7800" customWidth="1" width="9.140625"/>
    <col min="7801" max="7801" customWidth="1" width="9.140625"/>
    <col min="7802" max="7802" customWidth="1" width="9.140625"/>
    <col min="7803" max="7803" customWidth="1" width="9.140625"/>
    <col min="7804" max="7804" customWidth="1" width="9.140625"/>
    <col min="7805" max="7805" customWidth="1" width="9.140625"/>
    <col min="7806" max="7806" customWidth="1" width="9.140625"/>
    <col min="7807" max="7807" customWidth="1" width="9.140625"/>
    <col min="7808" max="7808" customWidth="1" width="9.140625"/>
    <col min="7809" max="7809" customWidth="1" width="9.140625"/>
    <col min="7810" max="7810" customWidth="1" width="9.140625"/>
    <col min="7811" max="7811" customWidth="1" width="9.140625"/>
    <col min="7812" max="7812" customWidth="1" width="9.140625"/>
    <col min="7813" max="7813" customWidth="1" width="9.140625"/>
    <col min="7814" max="7814" customWidth="1" width="9.140625"/>
    <col min="7815" max="7815" customWidth="1" width="9.140625"/>
    <col min="7816" max="7816" customWidth="1" width="9.140625"/>
    <col min="7817" max="7817" customWidth="1" width="9.140625"/>
    <col min="7818" max="7818" customWidth="1" width="9.140625"/>
    <col min="7819" max="7819" customWidth="1" width="9.140625"/>
    <col min="7820" max="7820" customWidth="1" width="9.140625"/>
    <col min="7821" max="7821" customWidth="1" width="9.140625"/>
    <col min="7822" max="7822" customWidth="1" width="9.140625"/>
    <col min="7823" max="7823" customWidth="1" width="9.140625"/>
    <col min="7824" max="7824" customWidth="1" width="9.140625"/>
    <col min="7825" max="7825" customWidth="1" width="9.140625"/>
    <col min="7826" max="7826" customWidth="1" width="9.140625"/>
    <col min="7827" max="7827" customWidth="1" width="9.140625"/>
    <col min="7828" max="7828" customWidth="1" width="9.140625"/>
    <col min="7829" max="7829" customWidth="1" width="9.140625"/>
    <col min="7830" max="7830" customWidth="1" width="9.140625"/>
    <col min="7831" max="7831" customWidth="1" width="9.140625"/>
    <col min="7832" max="7832" customWidth="1" width="9.140625"/>
    <col min="7833" max="7833" customWidth="1" width="9.140625"/>
    <col min="7834" max="7834" customWidth="1" width="9.140625"/>
    <col min="7835" max="7835" customWidth="1" width="9.140625"/>
    <col min="7836" max="7836" customWidth="1" width="9.140625"/>
    <col min="7837" max="7837" customWidth="1" width="9.140625"/>
    <col min="7838" max="7838" customWidth="1" width="9.140625"/>
    <col min="7839" max="7839" customWidth="1" width="9.140625"/>
    <col min="7840" max="7840" customWidth="1" width="9.140625"/>
    <col min="7841" max="7841" customWidth="1" width="9.140625"/>
    <col min="7842" max="7842" customWidth="1" width="9.140625"/>
    <col min="7843" max="7843" customWidth="1" width="9.140625"/>
    <col min="7844" max="7844" customWidth="1" width="9.140625"/>
    <col min="7845" max="7845" customWidth="1" width="9.140625"/>
    <col min="7846" max="7846" customWidth="1" width="9.140625"/>
    <col min="7847" max="7847" customWidth="1" width="9.140625"/>
    <col min="7848" max="7848" customWidth="1" width="9.140625"/>
    <col min="7849" max="7849" customWidth="1" width="9.140625"/>
    <col min="7850" max="7850" customWidth="1" width="9.140625"/>
    <col min="7851" max="7851" customWidth="1" width="9.140625"/>
    <col min="7852" max="7852" customWidth="1" width="9.140625"/>
    <col min="7853" max="7853" customWidth="1" width="9.140625"/>
    <col min="7854" max="7854" customWidth="1" width="9.140625"/>
    <col min="7855" max="7855" customWidth="1" width="9.140625"/>
    <col min="7856" max="7856" customWidth="1" width="9.140625"/>
    <col min="7857" max="7857" customWidth="1" width="9.140625"/>
    <col min="7858" max="7858" customWidth="1" width="9.140625"/>
    <col min="7859" max="7859" customWidth="1" width="9.140625"/>
    <col min="7860" max="7860" customWidth="1" width="9.140625"/>
    <col min="7861" max="7861" customWidth="1" width="9.140625"/>
    <col min="7862" max="7862" customWidth="1" width="9.140625"/>
    <col min="7863" max="7863" customWidth="1" width="9.140625"/>
    <col min="7864" max="7864" customWidth="1" width="9.140625"/>
    <col min="7865" max="7865" customWidth="1" width="9.140625"/>
    <col min="7866" max="7866" customWidth="1" width="9.140625"/>
    <col min="7867" max="7867" customWidth="1" width="9.140625"/>
    <col min="7868" max="7868" customWidth="1" width="9.140625"/>
    <col min="7869" max="7869" customWidth="1" width="9.140625"/>
    <col min="7870" max="7870" customWidth="1" width="9.140625"/>
    <col min="7871" max="7871" customWidth="1" width="9.140625"/>
    <col min="7872" max="7872" customWidth="1" width="9.140625"/>
    <col min="7873" max="7873" customWidth="1" width="9.140625"/>
    <col min="7874" max="7874" customWidth="1" width="9.140625"/>
    <col min="7875" max="7875" customWidth="1" width="9.140625"/>
    <col min="7876" max="7876" customWidth="1" width="9.140625"/>
    <col min="7877" max="7877" customWidth="1" width="9.140625"/>
    <col min="7878" max="7878" customWidth="1" width="9.140625"/>
    <col min="7879" max="7879" customWidth="1" width="9.140625"/>
    <col min="7880" max="7880" customWidth="1" width="9.140625"/>
    <col min="7881" max="7881" customWidth="1" width="9.140625"/>
    <col min="7882" max="7882" customWidth="1" width="9.140625"/>
    <col min="7883" max="7883" customWidth="1" width="9.140625"/>
    <col min="7884" max="7884" customWidth="1" width="9.140625"/>
    <col min="7885" max="7885" customWidth="1" width="9.140625"/>
    <col min="7886" max="7886" customWidth="1" width="9.140625"/>
    <col min="7887" max="7887" customWidth="1" width="9.140625"/>
    <col min="7888" max="7888" customWidth="1" width="9.140625"/>
    <col min="7889" max="7889" customWidth="1" width="9.140625"/>
    <col min="7890" max="7890" customWidth="1" width="9.140625"/>
    <col min="7891" max="7891" customWidth="1" width="9.140625"/>
    <col min="7892" max="7892" customWidth="1" width="9.140625"/>
    <col min="7893" max="7893" customWidth="1" width="9.140625"/>
    <col min="7894" max="7894" customWidth="1" width="9.140625"/>
    <col min="7895" max="7895" customWidth="1" width="9.140625"/>
    <col min="7896" max="7896" customWidth="1" width="9.140625"/>
    <col min="7897" max="7897" customWidth="1" width="9.140625"/>
    <col min="7898" max="7898" customWidth="1" width="9.140625"/>
    <col min="7899" max="7899" customWidth="1" width="9.140625"/>
    <col min="7900" max="7900" customWidth="1" width="9.140625"/>
    <col min="7901" max="7901" customWidth="1" width="9.140625"/>
    <col min="7902" max="7902" customWidth="1" width="9.140625"/>
    <col min="7903" max="7903" customWidth="1" width="9.140625"/>
    <col min="7904" max="7904" customWidth="1" width="9.140625"/>
    <col min="7905" max="7905" customWidth="1" width="9.140625"/>
    <col min="7906" max="7906" customWidth="1" width="9.140625"/>
    <col min="7907" max="7907" customWidth="1" width="9.140625"/>
    <col min="7908" max="7908" customWidth="1" width="9.140625"/>
    <col min="7909" max="7909" customWidth="1" width="9.140625"/>
    <col min="7910" max="7910" customWidth="1" width="9.140625"/>
    <col min="7911" max="7911" customWidth="1" width="9.140625"/>
    <col min="7912" max="7912" customWidth="1" width="9.140625"/>
    <col min="7913" max="7913" customWidth="1" width="9.140625"/>
    <col min="7914" max="7914" customWidth="1" width="9.140625"/>
    <col min="7915" max="7915" customWidth="1" width="9.140625"/>
    <col min="7916" max="7916" customWidth="1" width="9.140625"/>
    <col min="7917" max="7917" customWidth="1" width="9.140625"/>
    <col min="7918" max="7918" customWidth="1" width="9.140625"/>
    <col min="7919" max="7919" customWidth="1" width="9.140625"/>
    <col min="7920" max="7920" customWidth="1" width="9.140625"/>
    <col min="7921" max="7921" customWidth="1" width="9.140625"/>
    <col min="7922" max="7922" customWidth="1" width="9.140625"/>
    <col min="7923" max="7923" customWidth="1" width="9.140625"/>
    <col min="7924" max="7924" customWidth="1" width="9.140625"/>
    <col min="7925" max="7925" customWidth="1" width="9.140625"/>
    <col min="7926" max="7926" customWidth="1" width="9.140625"/>
    <col min="7927" max="7927" customWidth="1" width="9.140625"/>
    <col min="7928" max="7928" customWidth="1" width="9.140625"/>
    <col min="7929" max="7929" customWidth="1" width="9.140625"/>
    <col min="7930" max="7930" customWidth="1" width="9.140625"/>
    <col min="7931" max="7931" customWidth="1" width="9.140625"/>
    <col min="7932" max="7932" customWidth="1" width="9.140625"/>
    <col min="7933" max="7933" customWidth="1" width="9.140625"/>
    <col min="7934" max="7934" customWidth="1" width="9.140625"/>
    <col min="7935" max="7935" customWidth="1" width="9.140625"/>
    <col min="7936" max="7936" customWidth="1" width="9.140625"/>
    <col min="7937" max="7937" customWidth="1" width="9.140625"/>
    <col min="7938" max="7938" customWidth="1" width="9.140625"/>
    <col min="7939" max="7939" customWidth="1" width="9.140625"/>
    <col min="7940" max="7940" customWidth="1" width="9.140625"/>
    <col min="7941" max="7941" customWidth="1" width="9.140625"/>
    <col min="7942" max="7942" customWidth="1" width="9.140625"/>
    <col min="7943" max="7943" customWidth="1" width="9.140625"/>
    <col min="7944" max="7944" customWidth="1" width="9.140625"/>
    <col min="7945" max="7945" customWidth="1" width="9.140625"/>
    <col min="7946" max="7946" customWidth="1" width="9.140625"/>
    <col min="7947" max="7947" customWidth="1" width="9.140625"/>
    <col min="7948" max="7948" customWidth="1" width="9.140625"/>
    <col min="7949" max="7949" customWidth="1" width="9.140625"/>
    <col min="7950" max="7950" customWidth="1" width="9.140625"/>
    <col min="7951" max="7951" customWidth="1" width="9.140625"/>
    <col min="7952" max="7952" customWidth="1" width="9.140625"/>
    <col min="7953" max="7953" customWidth="1" width="9.140625"/>
    <col min="7954" max="7954" customWidth="1" width="9.140625"/>
    <col min="7955" max="7955" customWidth="1" width="9.140625"/>
    <col min="7956" max="7956" customWidth="1" width="9.140625"/>
    <col min="7957" max="7957" customWidth="1" width="9.140625"/>
    <col min="7958" max="7958" customWidth="1" width="9.140625"/>
    <col min="7959" max="7959" customWidth="1" width="9.140625"/>
    <col min="7960" max="7960" customWidth="1" width="9.140625"/>
    <col min="7961" max="7961" customWidth="1" width="9.140625"/>
    <col min="7962" max="7962" customWidth="1" width="9.140625"/>
    <col min="7963" max="7963" customWidth="1" width="9.140625"/>
    <col min="7964" max="7964" customWidth="1" width="9.140625"/>
    <col min="7965" max="7965" customWidth="1" width="9.140625"/>
    <col min="7966" max="7966" customWidth="1" width="9.140625"/>
    <col min="7967" max="7967" customWidth="1" width="9.140625"/>
    <col min="7968" max="7968" customWidth="1" width="9.140625"/>
    <col min="7969" max="7969" customWidth="1" width="9.140625"/>
    <col min="7970" max="7970" customWidth="1" width="9.140625"/>
    <col min="7971" max="7971" customWidth="1" width="9.140625"/>
    <col min="7972" max="7972" customWidth="1" width="9.140625"/>
    <col min="7973" max="7973" customWidth="1" width="9.140625"/>
    <col min="7974" max="7974" customWidth="1" width="9.140625"/>
    <col min="7975" max="7975" customWidth="1" width="9.140625"/>
    <col min="7976" max="7976" customWidth="1" width="9.140625"/>
    <col min="7977" max="7977" customWidth="1" width="9.140625"/>
    <col min="7978" max="7978" customWidth="1" width="9.140625"/>
    <col min="7979" max="7979" customWidth="1" width="9.140625"/>
    <col min="7980" max="7980" customWidth="1" width="9.140625"/>
    <col min="7981" max="7981" customWidth="1" width="9.140625"/>
    <col min="7982" max="7982" customWidth="1" width="9.140625"/>
    <col min="7983" max="7983" customWidth="1" width="9.140625"/>
    <col min="7984" max="7984" customWidth="1" width="9.140625"/>
    <col min="7985" max="7985" customWidth="1" width="9.140625"/>
    <col min="7986" max="7986" customWidth="1" width="9.140625"/>
    <col min="7987" max="7987" customWidth="1" width="9.140625"/>
    <col min="7988" max="7988" customWidth="1" width="9.140625"/>
    <col min="7989" max="7989" customWidth="1" width="9.140625"/>
    <col min="7990" max="7990" customWidth="1" width="9.140625"/>
    <col min="7991" max="7991" customWidth="1" width="9.140625"/>
    <col min="7992" max="7992" customWidth="1" width="9.140625"/>
    <col min="7993" max="7993" customWidth="1" width="9.140625"/>
    <col min="7994" max="7994" customWidth="1" width="9.140625"/>
    <col min="7995" max="7995" customWidth="1" width="9.140625"/>
    <col min="7996" max="7996" customWidth="1" width="9.140625"/>
    <col min="7997" max="7997" customWidth="1" width="9.140625"/>
    <col min="7998" max="7998" customWidth="1" width="9.140625"/>
    <col min="7999" max="7999" customWidth="1" width="9.140625"/>
    <col min="8000" max="8000" customWidth="1" width="9.140625"/>
    <col min="8001" max="8001" customWidth="1" width="9.140625"/>
    <col min="8002" max="8002" customWidth="1" width="9.140625"/>
    <col min="8003" max="8003" customWidth="1" width="9.140625"/>
    <col min="8004" max="8004" customWidth="1" width="9.140625"/>
    <col min="8005" max="8005" customWidth="1" width="9.140625"/>
    <col min="8006" max="8006" customWidth="1" width="9.140625"/>
    <col min="8007" max="8007" customWidth="1" width="9.140625"/>
    <col min="8008" max="8008" customWidth="1" width="9.140625"/>
    <col min="8009" max="8009" customWidth="1" width="9.140625"/>
    <col min="8010" max="8010" customWidth="1" width="9.140625"/>
    <col min="8011" max="8011" customWidth="1" width="9.140625"/>
    <col min="8012" max="8012" customWidth="1" width="9.140625"/>
    <col min="8013" max="8013" customWidth="1" width="9.140625"/>
    <col min="8014" max="8014" customWidth="1" width="9.140625"/>
    <col min="8015" max="8015" customWidth="1" width="9.140625"/>
    <col min="8016" max="8016" customWidth="1" width="9.140625"/>
    <col min="8017" max="8017" customWidth="1" width="9.140625"/>
    <col min="8018" max="8018" customWidth="1" width="9.140625"/>
    <col min="8019" max="8019" customWidth="1" width="9.140625"/>
    <col min="8020" max="8020" customWidth="1" width="9.140625"/>
    <col min="8021" max="8021" customWidth="1" width="9.140625"/>
    <col min="8022" max="8022" customWidth="1" width="9.140625"/>
    <col min="8023" max="8023" customWidth="1" width="9.140625"/>
    <col min="8024" max="8024" customWidth="1" width="9.140625"/>
    <col min="8025" max="8025" customWidth="1" width="9.140625"/>
    <col min="8026" max="8026" customWidth="1" width="9.140625"/>
    <col min="8027" max="8027" customWidth="1" width="9.140625"/>
    <col min="8028" max="8028" customWidth="1" width="9.140625"/>
    <col min="8029" max="8029" customWidth="1" width="9.140625"/>
    <col min="8030" max="8030" customWidth="1" width="9.140625"/>
    <col min="8031" max="8031" customWidth="1" width="9.140625"/>
    <col min="8032" max="8032" customWidth="1" width="9.140625"/>
    <col min="8033" max="8033" customWidth="1" width="9.140625"/>
    <col min="8034" max="8034" customWidth="1" width="9.140625"/>
    <col min="8035" max="8035" customWidth="1" width="9.140625"/>
    <col min="8036" max="8036" customWidth="1" width="9.140625"/>
    <col min="8037" max="8037" customWidth="1" width="9.140625"/>
    <col min="8038" max="8038" customWidth="1" width="9.140625"/>
    <col min="8039" max="8039" customWidth="1" width="9.140625"/>
    <col min="8040" max="8040" customWidth="1" width="9.140625"/>
    <col min="8041" max="8041" customWidth="1" width="9.140625"/>
    <col min="8042" max="8042" customWidth="1" width="9.140625"/>
    <col min="8043" max="8043" customWidth="1" width="9.140625"/>
    <col min="8044" max="8044" customWidth="1" width="9.140625"/>
    <col min="8045" max="8045" customWidth="1" width="9.140625"/>
    <col min="8046" max="8046" customWidth="1" width="9.140625"/>
    <col min="8047" max="8047" customWidth="1" width="9.140625"/>
    <col min="8048" max="8048" customWidth="1" width="9.140625"/>
    <col min="8049" max="8049" customWidth="1" width="9.140625"/>
    <col min="8050" max="8050" customWidth="1" width="9.140625"/>
    <col min="8051" max="8051" customWidth="1" width="9.140625"/>
    <col min="8052" max="8052" customWidth="1" width="9.140625"/>
    <col min="8053" max="8053" customWidth="1" width="9.140625"/>
    <col min="8054" max="8054" customWidth="1" width="9.140625"/>
    <col min="8055" max="8055" customWidth="1" width="9.140625"/>
    <col min="8056" max="8056" customWidth="1" width="9.140625"/>
    <col min="8057" max="8057" customWidth="1" width="9.140625"/>
    <col min="8058" max="8058" customWidth="1" width="9.140625"/>
    <col min="8059" max="8059" customWidth="1" width="9.140625"/>
    <col min="8060" max="8060" customWidth="1" width="9.140625"/>
    <col min="8061" max="8061" customWidth="1" width="9.140625"/>
    <col min="8062" max="8062" customWidth="1" width="9.140625"/>
    <col min="8063" max="8063" customWidth="1" width="9.140625"/>
    <col min="8064" max="8064" customWidth="1" width="9.140625"/>
    <col min="8065" max="8065" customWidth="1" width="9.140625"/>
    <col min="8066" max="8066" customWidth="1" width="9.140625"/>
    <col min="8067" max="8067" customWidth="1" width="9.140625"/>
    <col min="8068" max="8068" customWidth="1" width="9.140625"/>
    <col min="8069" max="8069" customWidth="1" width="9.140625"/>
    <col min="8070" max="8070" customWidth="1" width="9.140625"/>
    <col min="8071" max="8071" customWidth="1" width="9.140625"/>
    <col min="8072" max="8072" customWidth="1" width="9.140625"/>
    <col min="8073" max="8073" customWidth="1" width="9.140625"/>
    <col min="8074" max="8074" customWidth="1" width="9.140625"/>
    <col min="8075" max="8075" customWidth="1" width="9.140625"/>
    <col min="8076" max="8076" customWidth="1" width="9.140625"/>
    <col min="8077" max="8077" customWidth="1" width="9.140625"/>
    <col min="8078" max="8078" customWidth="1" width="9.140625"/>
    <col min="8079" max="8079" customWidth="1" width="9.140625"/>
    <col min="8080" max="8080" customWidth="1" width="9.140625"/>
    <col min="8081" max="8081" customWidth="1" width="9.140625"/>
    <col min="8082" max="8082" customWidth="1" width="9.140625"/>
    <col min="8083" max="8083" customWidth="1" width="9.140625"/>
    <col min="8084" max="8084" customWidth="1" width="9.140625"/>
    <col min="8085" max="8085" customWidth="1" width="9.140625"/>
    <col min="8086" max="8086" customWidth="1" width="9.140625"/>
    <col min="8087" max="8087" customWidth="1" width="9.140625"/>
    <col min="8088" max="8088" customWidth="1" width="9.140625"/>
    <col min="8089" max="8089" customWidth="1" width="9.140625"/>
    <col min="8090" max="8090" customWidth="1" width="9.140625"/>
    <col min="8091" max="8091" customWidth="1" width="9.140625"/>
    <col min="8092" max="8092" customWidth="1" width="9.140625"/>
    <col min="8093" max="8093" customWidth="1" width="9.140625"/>
    <col min="8094" max="8094" customWidth="1" width="9.140625"/>
    <col min="8095" max="8095" customWidth="1" width="9.140625"/>
    <col min="8096" max="8096" customWidth="1" width="9.140625"/>
    <col min="8097" max="8097" customWidth="1" width="9.140625"/>
    <col min="8098" max="8098" customWidth="1" width="9.140625"/>
    <col min="8099" max="8099" customWidth="1" width="9.140625"/>
    <col min="8100" max="8100" customWidth="1" width="9.140625"/>
    <col min="8101" max="8101" customWidth="1" width="9.140625"/>
    <col min="8102" max="8102" customWidth="1" width="9.140625"/>
    <col min="8103" max="8103" customWidth="1" width="9.140625"/>
    <col min="8104" max="8104" customWidth="1" width="9.140625"/>
    <col min="8105" max="8105" customWidth="1" width="9.140625"/>
    <col min="8106" max="8106" customWidth="1" width="9.140625"/>
    <col min="8107" max="8107" customWidth="1" width="9.140625"/>
    <col min="8108" max="8108" customWidth="1" width="9.140625"/>
    <col min="8109" max="8109" customWidth="1" width="9.140625"/>
    <col min="8110" max="8110" customWidth="1" width="9.140625"/>
    <col min="8111" max="8111" customWidth="1" width="9.140625"/>
    <col min="8112" max="8112" customWidth="1" width="9.140625"/>
    <col min="8113" max="8113" customWidth="1" width="9.140625"/>
    <col min="8114" max="8114" customWidth="1" width="9.140625"/>
    <col min="8115" max="8115" customWidth="1" width="9.140625"/>
    <col min="8116" max="8116" customWidth="1" width="9.140625"/>
    <col min="8117" max="8117" customWidth="1" width="9.140625"/>
    <col min="8118" max="8118" customWidth="1" width="9.140625"/>
    <col min="8119" max="8119" customWidth="1" width="9.140625"/>
    <col min="8120" max="8120" customWidth="1" width="9.140625"/>
    <col min="8121" max="8121" customWidth="1" width="9.140625"/>
    <col min="8122" max="8122" customWidth="1" width="9.140625"/>
    <col min="8123" max="8123" customWidth="1" width="9.140625"/>
    <col min="8124" max="8124" customWidth="1" width="9.140625"/>
    <col min="8125" max="8125" customWidth="1" width="9.140625"/>
    <col min="8126" max="8126" customWidth="1" width="9.140625"/>
    <col min="8127" max="8127" customWidth="1" width="9.140625"/>
    <col min="8128" max="8128" customWidth="1" width="9.140625"/>
    <col min="8129" max="8129" customWidth="1" width="9.140625"/>
    <col min="8130" max="8130" customWidth="1" width="9.140625"/>
    <col min="8131" max="8131" customWidth="1" width="9.140625"/>
    <col min="8132" max="8132" customWidth="1" width="9.140625"/>
    <col min="8133" max="8133" customWidth="1" width="9.140625"/>
    <col min="8134" max="8134" customWidth="1" width="9.140625"/>
    <col min="8135" max="8135" customWidth="1" width="9.140625"/>
    <col min="8136" max="8136" customWidth="1" width="9.140625"/>
    <col min="8137" max="8137" customWidth="1" width="9.140625"/>
    <col min="8138" max="8138" customWidth="1" width="9.140625"/>
    <col min="8139" max="8139" customWidth="1" width="9.140625"/>
    <col min="8140" max="8140" customWidth="1" width="9.140625"/>
    <col min="8141" max="8141" customWidth="1" width="9.140625"/>
    <col min="8142" max="8142" customWidth="1" width="9.140625"/>
    <col min="8143" max="8143" customWidth="1" width="9.140625"/>
    <col min="8144" max="8144" customWidth="1" width="9.140625"/>
    <col min="8145" max="8145" customWidth="1" width="9.140625"/>
    <col min="8146" max="8146" customWidth="1" width="9.140625"/>
    <col min="8147" max="8147" customWidth="1" width="9.140625"/>
    <col min="8148" max="8148" customWidth="1" width="9.140625"/>
    <col min="8149" max="8149" customWidth="1" width="9.140625"/>
    <col min="8150" max="8150" customWidth="1" width="9.140625"/>
    <col min="8151" max="8151" customWidth="1" width="9.140625"/>
    <col min="8152" max="8152" customWidth="1" width="9.140625"/>
    <col min="8153" max="8153" customWidth="1" width="9.140625"/>
    <col min="8154" max="8154" customWidth="1" width="9.140625"/>
    <col min="8155" max="8155" customWidth="1" width="9.140625"/>
    <col min="8156" max="8156" customWidth="1" width="9.140625"/>
    <col min="8157" max="8157" customWidth="1" width="9.140625"/>
    <col min="8158" max="8158" customWidth="1" width="9.140625"/>
    <col min="8159" max="8159" customWidth="1" width="9.140625"/>
    <col min="8160" max="8160" customWidth="1" width="9.140625"/>
    <col min="8161" max="8161" customWidth="1" width="9.140625"/>
    <col min="8162" max="8162" customWidth="1" width="9.140625"/>
    <col min="8163" max="8163" customWidth="1" width="9.140625"/>
    <col min="8164" max="8164" customWidth="1" width="9.140625"/>
    <col min="8165" max="8165" customWidth="1" width="9.140625"/>
    <col min="8166" max="8166" customWidth="1" width="9.140625"/>
    <col min="8167" max="8167" customWidth="1" width="9.140625"/>
    <col min="8168" max="8168" customWidth="1" width="9.140625"/>
    <col min="8169" max="8169" customWidth="1" width="9.140625"/>
    <col min="8170" max="8170" customWidth="1" width="9.140625"/>
    <col min="8171" max="8171" customWidth="1" width="9.140625"/>
    <col min="8172" max="8172" customWidth="1" width="9.140625"/>
    <col min="8173" max="8173" customWidth="1" width="9.140625"/>
    <col min="8174" max="8174" customWidth="1" width="9.140625"/>
    <col min="8175" max="8175" customWidth="1" width="9.140625"/>
    <col min="8176" max="8176" customWidth="1" width="9.140625"/>
    <col min="8177" max="8177" customWidth="1" width="9.140625"/>
    <col min="8178" max="8178" customWidth="1" width="9.140625"/>
    <col min="8179" max="8179" customWidth="1" width="9.140625"/>
    <col min="8180" max="8180" customWidth="1" width="9.140625"/>
    <col min="8181" max="8181" customWidth="1" width="9.140625"/>
    <col min="8182" max="8182" customWidth="1" width="9.140625"/>
    <col min="8183" max="8183" customWidth="1" width="9.140625"/>
    <col min="8184" max="8184" customWidth="1" width="9.140625"/>
    <col min="8185" max="8185" customWidth="1" width="9.140625"/>
    <col min="8186" max="8186" customWidth="1" width="9.140625"/>
    <col min="8187" max="8187" customWidth="1" width="9.140625"/>
    <col min="8188" max="8188" customWidth="1" width="9.140625"/>
    <col min="8189" max="8189" customWidth="1" width="9.140625"/>
    <col min="8190" max="8190" customWidth="1" width="9.140625"/>
    <col min="8191" max="8191" customWidth="1" width="9.140625"/>
    <col min="8192" max="8192" customWidth="1" width="9.140625"/>
    <col min="8193" max="8193" customWidth="1" width="9.140625"/>
    <col min="8194" max="8194" customWidth="1" width="9.140625"/>
    <col min="8195" max="8195" customWidth="1" width="9.140625"/>
    <col min="8196" max="8196" customWidth="1" width="9.140625"/>
    <col min="8197" max="8197" customWidth="1" width="9.140625"/>
    <col min="8198" max="8198" customWidth="1" width="9.140625"/>
    <col min="8199" max="8199" customWidth="1" width="9.140625"/>
    <col min="8200" max="8200" customWidth="1" width="9.140625"/>
    <col min="8201" max="8201" customWidth="1" width="9.140625"/>
    <col min="8202" max="8202" customWidth="1" width="9.140625"/>
    <col min="8203" max="8203" customWidth="1" width="9.140625"/>
    <col min="8204" max="8204" customWidth="1" width="9.140625"/>
    <col min="8205" max="8205" customWidth="1" width="9.140625"/>
    <col min="8206" max="8206" customWidth="1" width="9.140625"/>
    <col min="8207" max="8207" customWidth="1" width="9.140625"/>
    <col min="8208" max="8208" customWidth="1" width="9.140625"/>
    <col min="8209" max="8209" customWidth="1" width="9.140625"/>
    <col min="8210" max="8210" customWidth="1" width="9.140625"/>
    <col min="8211" max="8211" customWidth="1" width="9.140625"/>
    <col min="8212" max="8212" customWidth="1" width="9.140625"/>
    <col min="8213" max="8213" customWidth="1" width="9.140625"/>
    <col min="8214" max="8214" customWidth="1" width="9.140625"/>
    <col min="8215" max="8215" customWidth="1" width="9.140625"/>
    <col min="8216" max="8216" customWidth="1" width="9.140625"/>
    <col min="8217" max="8217" customWidth="1" width="9.140625"/>
    <col min="8218" max="8218" customWidth="1" width="9.140625"/>
    <col min="8219" max="8219" customWidth="1" width="9.140625"/>
    <col min="8220" max="8220" customWidth="1" width="9.140625"/>
    <col min="8221" max="8221" customWidth="1" width="9.140625"/>
    <col min="8222" max="8222" customWidth="1" width="9.140625"/>
    <col min="8223" max="8223" customWidth="1" width="9.140625"/>
    <col min="8224" max="8224" customWidth="1" width="9.140625"/>
    <col min="8225" max="8225" customWidth="1" width="9.140625"/>
    <col min="8226" max="8226" customWidth="1" width="9.140625"/>
    <col min="8227" max="8227" customWidth="1" width="9.140625"/>
    <col min="8228" max="8228" customWidth="1" width="9.140625"/>
    <col min="8229" max="8229" customWidth="1" width="9.140625"/>
    <col min="8230" max="8230" customWidth="1" width="9.140625"/>
    <col min="8231" max="8231" customWidth="1" width="9.140625"/>
    <col min="8232" max="8232" customWidth="1" width="9.140625"/>
    <col min="8233" max="8233" customWidth="1" width="9.140625"/>
    <col min="8234" max="8234" customWidth="1" width="9.140625"/>
    <col min="8235" max="8235" customWidth="1" width="9.140625"/>
    <col min="8236" max="8236" customWidth="1" width="9.140625"/>
    <col min="8237" max="8237" customWidth="1" width="9.140625"/>
    <col min="8238" max="8238" customWidth="1" width="9.140625"/>
    <col min="8239" max="8239" customWidth="1" width="9.140625"/>
    <col min="8240" max="8240" customWidth="1" width="9.140625"/>
    <col min="8241" max="8241" customWidth="1" width="9.140625"/>
    <col min="8242" max="8242" customWidth="1" width="9.140625"/>
    <col min="8243" max="8243" customWidth="1" width="9.140625"/>
    <col min="8244" max="8244" customWidth="1" width="9.140625"/>
    <col min="8245" max="8245" customWidth="1" width="9.140625"/>
    <col min="8246" max="8246" customWidth="1" width="9.140625"/>
    <col min="8247" max="8247" customWidth="1" width="9.140625"/>
    <col min="8248" max="8248" customWidth="1" width="9.140625"/>
    <col min="8249" max="8249" customWidth="1" width="9.140625"/>
    <col min="8250" max="8250" customWidth="1" width="9.140625"/>
    <col min="8251" max="8251" customWidth="1" width="9.140625"/>
    <col min="8252" max="8252" customWidth="1" width="9.140625"/>
    <col min="8253" max="8253" customWidth="1" width="9.140625"/>
    <col min="8254" max="8254" customWidth="1" width="9.140625"/>
    <col min="8255" max="8255" customWidth="1" width="9.140625"/>
    <col min="8256" max="8256" customWidth="1" width="9.140625"/>
    <col min="8257" max="8257" customWidth="1" width="9.140625"/>
    <col min="8258" max="8258" customWidth="1" width="9.140625"/>
    <col min="8259" max="8259" customWidth="1" width="9.140625"/>
    <col min="8260" max="8260" customWidth="1" width="9.140625"/>
    <col min="8261" max="8261" customWidth="1" width="9.140625"/>
    <col min="8262" max="8262" customWidth="1" width="9.140625"/>
    <col min="8263" max="8263" customWidth="1" width="9.140625"/>
    <col min="8264" max="8264" customWidth="1" width="9.140625"/>
    <col min="8265" max="8265" customWidth="1" width="9.140625"/>
    <col min="8266" max="8266" customWidth="1" width="9.140625"/>
    <col min="8267" max="8267" customWidth="1" width="9.140625"/>
    <col min="8268" max="8268" customWidth="1" width="9.140625"/>
    <col min="8269" max="8269" customWidth="1" width="9.140625"/>
    <col min="8270" max="8270" customWidth="1" width="9.140625"/>
    <col min="8271" max="8271" customWidth="1" width="9.140625"/>
    <col min="8272" max="8272" customWidth="1" width="9.140625"/>
    <col min="8273" max="8273" customWidth="1" width="9.140625"/>
    <col min="8274" max="8274" customWidth="1" width="9.140625"/>
    <col min="8275" max="8275" customWidth="1" width="9.140625"/>
    <col min="8276" max="8276" customWidth="1" width="9.140625"/>
    <col min="8277" max="8277" customWidth="1" width="9.140625"/>
    <col min="8278" max="8278" customWidth="1" width="9.140625"/>
    <col min="8279" max="8279" customWidth="1" width="9.140625"/>
    <col min="8280" max="8280" customWidth="1" width="9.140625"/>
    <col min="8281" max="8281" customWidth="1" width="9.140625"/>
    <col min="8282" max="8282" customWidth="1" width="9.140625"/>
    <col min="8283" max="8283" customWidth="1" width="9.140625"/>
    <col min="8284" max="8284" customWidth="1" width="9.140625"/>
    <col min="8285" max="8285" customWidth="1" width="9.140625"/>
    <col min="8286" max="8286" customWidth="1" width="9.140625"/>
    <col min="8287" max="8287" customWidth="1" width="9.140625"/>
    <col min="8288" max="8288" customWidth="1" width="9.140625"/>
    <col min="8289" max="8289" customWidth="1" width="9.140625"/>
    <col min="8290" max="8290" customWidth="1" width="9.140625"/>
    <col min="8291" max="8291" customWidth="1" width="9.140625"/>
    <col min="8292" max="8292" customWidth="1" width="9.140625"/>
    <col min="8293" max="8293" customWidth="1" width="9.140625"/>
    <col min="8294" max="8294" customWidth="1" width="9.140625"/>
    <col min="8295" max="8295" customWidth="1" width="9.140625"/>
    <col min="8296" max="8296" customWidth="1" width="9.140625"/>
    <col min="8297" max="8297" customWidth="1" width="9.140625"/>
    <col min="8298" max="8298" customWidth="1" width="9.140625"/>
    <col min="8299" max="8299" customWidth="1" width="9.140625"/>
    <col min="8300" max="8300" customWidth="1" width="9.140625"/>
    <col min="8301" max="8301" customWidth="1" width="9.140625"/>
    <col min="8302" max="8302" customWidth="1" width="9.140625"/>
    <col min="8303" max="8303" customWidth="1" width="9.140625"/>
    <col min="8304" max="8304" customWidth="1" width="9.140625"/>
    <col min="8305" max="8305" customWidth="1" width="9.140625"/>
    <col min="8306" max="8306" customWidth="1" width="9.140625"/>
    <col min="8307" max="8307" customWidth="1" width="9.140625"/>
    <col min="8308" max="8308" customWidth="1" width="9.140625"/>
    <col min="8309" max="8309" customWidth="1" width="9.140625"/>
    <col min="8310" max="8310" customWidth="1" width="9.140625"/>
    <col min="8311" max="8311" customWidth="1" width="9.140625"/>
    <col min="8312" max="8312" customWidth="1" width="9.140625"/>
    <col min="8313" max="8313" customWidth="1" width="9.140625"/>
    <col min="8314" max="8314" customWidth="1" width="9.140625"/>
    <col min="8315" max="8315" customWidth="1" width="9.140625"/>
    <col min="8316" max="8316" customWidth="1" width="9.140625"/>
    <col min="8317" max="8317" customWidth="1" width="9.140625"/>
    <col min="8318" max="8318" customWidth="1" width="9.140625"/>
    <col min="8319" max="8319" customWidth="1" width="9.140625"/>
    <col min="8320" max="8320" customWidth="1" width="9.140625"/>
    <col min="8321" max="8321" customWidth="1" width="9.140625"/>
    <col min="8322" max="8322" customWidth="1" width="9.140625"/>
    <col min="8323" max="8323" customWidth="1" width="9.140625"/>
    <col min="8324" max="8324" customWidth="1" width="9.140625"/>
    <col min="8325" max="8325" customWidth="1" width="9.140625"/>
    <col min="8326" max="8326" customWidth="1" width="9.140625"/>
    <col min="8327" max="8327" customWidth="1" width="9.140625"/>
    <col min="8328" max="8328" customWidth="1" width="9.140625"/>
    <col min="8329" max="8329" customWidth="1" width="9.140625"/>
    <col min="8330" max="8330" customWidth="1" width="9.140625"/>
    <col min="8331" max="8331" customWidth="1" width="9.140625"/>
    <col min="8332" max="8332" customWidth="1" width="9.140625"/>
    <col min="8333" max="8333" customWidth="1" width="9.140625"/>
    <col min="8334" max="8334" customWidth="1" width="9.140625"/>
    <col min="8335" max="8335" customWidth="1" width="9.140625"/>
    <col min="8336" max="8336" customWidth="1" width="9.140625"/>
    <col min="8337" max="8337" customWidth="1" width="9.140625"/>
    <col min="8338" max="8338" customWidth="1" width="9.140625"/>
    <col min="8339" max="8339" customWidth="1" width="9.140625"/>
    <col min="8340" max="8340" customWidth="1" width="9.140625"/>
    <col min="8341" max="8341" customWidth="1" width="9.140625"/>
    <col min="8342" max="8342" customWidth="1" width="9.140625"/>
    <col min="8343" max="8343" customWidth="1" width="9.140625"/>
    <col min="8344" max="8344" customWidth="1" width="9.140625"/>
    <col min="8345" max="8345" customWidth="1" width="9.140625"/>
    <col min="8346" max="8346" customWidth="1" width="9.140625"/>
    <col min="8347" max="8347" customWidth="1" width="9.140625"/>
    <col min="8348" max="8348" customWidth="1" width="9.140625"/>
    <col min="8349" max="8349" customWidth="1" width="9.140625"/>
    <col min="8350" max="8350" customWidth="1" width="9.140625"/>
    <col min="8351" max="8351" customWidth="1" width="9.140625"/>
    <col min="8352" max="8352" customWidth="1" width="9.140625"/>
    <col min="8353" max="8353" customWidth="1" width="9.140625"/>
    <col min="8354" max="8354" customWidth="1" width="9.140625"/>
    <col min="8355" max="8355" customWidth="1" width="9.140625"/>
    <col min="8356" max="8356" customWidth="1" width="9.140625"/>
    <col min="8357" max="8357" customWidth="1" width="9.140625"/>
    <col min="8358" max="8358" customWidth="1" width="9.140625"/>
    <col min="8359" max="8359" customWidth="1" width="9.140625"/>
    <col min="8360" max="8360" customWidth="1" width="9.140625"/>
    <col min="8361" max="8361" customWidth="1" width="9.140625"/>
    <col min="8362" max="8362" customWidth="1" width="9.140625"/>
    <col min="8363" max="8363" customWidth="1" width="9.140625"/>
    <col min="8364" max="8364" customWidth="1" width="9.140625"/>
    <col min="8365" max="8365" customWidth="1" width="9.140625"/>
    <col min="8366" max="8366" customWidth="1" width="9.140625"/>
    <col min="8367" max="8367" customWidth="1" width="9.140625"/>
    <col min="8368" max="8368" customWidth="1" width="9.140625"/>
    <col min="8369" max="8369" customWidth="1" width="9.140625"/>
    <col min="8370" max="8370" customWidth="1" width="9.140625"/>
    <col min="8371" max="8371" customWidth="1" width="9.140625"/>
    <col min="8372" max="8372" customWidth="1" width="9.140625"/>
    <col min="8373" max="8373" customWidth="1" width="9.140625"/>
    <col min="8374" max="8374" customWidth="1" width="9.140625"/>
    <col min="8375" max="8375" customWidth="1" width="9.140625"/>
    <col min="8376" max="8376" customWidth="1" width="9.140625"/>
    <col min="8377" max="8377" customWidth="1" width="9.140625"/>
    <col min="8378" max="8378" customWidth="1" width="9.140625"/>
    <col min="8379" max="8379" customWidth="1" width="9.140625"/>
    <col min="8380" max="8380" customWidth="1" width="9.140625"/>
    <col min="8381" max="8381" customWidth="1" width="9.140625"/>
    <col min="8382" max="8382" customWidth="1" width="9.140625"/>
    <col min="8383" max="8383" customWidth="1" width="9.140625"/>
    <col min="8384" max="8384" customWidth="1" width="9.140625"/>
    <col min="8385" max="8385" customWidth="1" width="9.140625"/>
    <col min="8386" max="8386" customWidth="1" width="9.140625"/>
    <col min="8387" max="8387" customWidth="1" width="9.140625"/>
    <col min="8388" max="8388" customWidth="1" width="9.140625"/>
    <col min="8389" max="8389" customWidth="1" width="9.140625"/>
    <col min="8390" max="8390" customWidth="1" width="9.140625"/>
    <col min="8391" max="8391" customWidth="1" width="9.140625"/>
    <col min="8392" max="8392" customWidth="1" width="9.140625"/>
    <col min="8393" max="8393" customWidth="1" width="9.140625"/>
    <col min="8394" max="8394" customWidth="1" width="9.140625"/>
    <col min="8395" max="8395" customWidth="1" width="9.140625"/>
    <col min="8396" max="8396" customWidth="1" width="9.140625"/>
    <col min="8397" max="8397" customWidth="1" width="9.140625"/>
    <col min="8398" max="8398" customWidth="1" width="9.140625"/>
    <col min="8399" max="8399" customWidth="1" width="9.140625"/>
    <col min="8400" max="8400" customWidth="1" width="9.140625"/>
    <col min="8401" max="8401" customWidth="1" width="9.140625"/>
    <col min="8402" max="8402" customWidth="1" width="9.140625"/>
    <col min="8403" max="8403" customWidth="1" width="9.140625"/>
    <col min="8404" max="8404" customWidth="1" width="9.140625"/>
    <col min="8405" max="8405" customWidth="1" width="9.140625"/>
    <col min="8406" max="8406" customWidth="1" width="9.140625"/>
    <col min="8407" max="8407" customWidth="1" width="9.140625"/>
    <col min="8408" max="8408" customWidth="1" width="9.140625"/>
    <col min="8409" max="8409" customWidth="1" width="9.140625"/>
    <col min="8410" max="8410" customWidth="1" width="9.140625"/>
    <col min="8411" max="8411" customWidth="1" width="9.140625"/>
    <col min="8412" max="8412" customWidth="1" width="9.140625"/>
    <col min="8413" max="8413" customWidth="1" width="9.140625"/>
    <col min="8414" max="8414" customWidth="1" width="9.140625"/>
    <col min="8415" max="8415" customWidth="1" width="9.140625"/>
    <col min="8416" max="8416" customWidth="1" width="9.140625"/>
    <col min="8417" max="8417" customWidth="1" width="9.140625"/>
    <col min="8418" max="8418" customWidth="1" width="9.140625"/>
    <col min="8419" max="8419" customWidth="1" width="9.140625"/>
    <col min="8420" max="8420" customWidth="1" width="9.140625"/>
    <col min="8421" max="8421" customWidth="1" width="9.140625"/>
    <col min="8422" max="8422" customWidth="1" width="9.140625"/>
    <col min="8423" max="8423" customWidth="1" width="9.140625"/>
    <col min="8424" max="8424" customWidth="1" width="9.140625"/>
    <col min="8425" max="8425" customWidth="1" width="9.140625"/>
    <col min="8426" max="8426" customWidth="1" width="9.140625"/>
    <col min="8427" max="8427" customWidth="1" width="9.140625"/>
    <col min="8428" max="8428" customWidth="1" width="9.140625"/>
    <col min="8429" max="8429" customWidth="1" width="9.140625"/>
    <col min="8430" max="8430" customWidth="1" width="9.140625"/>
    <col min="8431" max="8431" customWidth="1" width="9.140625"/>
    <col min="8432" max="8432" customWidth="1" width="9.140625"/>
    <col min="8433" max="8433" customWidth="1" width="9.140625"/>
    <col min="8434" max="8434" customWidth="1" width="9.140625"/>
    <col min="8435" max="8435" customWidth="1" width="9.140625"/>
    <col min="8436" max="8436" customWidth="1" width="9.140625"/>
    <col min="8437" max="8437" customWidth="1" width="9.140625"/>
    <col min="8438" max="8438" customWidth="1" width="9.140625"/>
    <col min="8439" max="8439" customWidth="1" width="9.140625"/>
    <col min="8440" max="8440" customWidth="1" width="9.140625"/>
    <col min="8441" max="8441" customWidth="1" width="9.140625"/>
    <col min="8442" max="8442" customWidth="1" width="9.140625"/>
    <col min="8443" max="8443" customWidth="1" width="9.140625"/>
    <col min="8444" max="8444" customWidth="1" width="9.140625"/>
    <col min="8445" max="8445" customWidth="1" width="9.140625"/>
    <col min="8446" max="8446" customWidth="1" width="9.140625"/>
    <col min="8447" max="8447" customWidth="1" width="9.140625"/>
    <col min="8448" max="8448" customWidth="1" width="9.140625"/>
    <col min="8449" max="8449" customWidth="1" width="9.140625"/>
    <col min="8450" max="8450" customWidth="1" width="9.140625"/>
    <col min="8451" max="8451" customWidth="1" width="9.140625"/>
    <col min="8452" max="8452" customWidth="1" width="9.140625"/>
    <col min="8453" max="8453" customWidth="1" width="9.140625"/>
    <col min="8454" max="8454" customWidth="1" width="9.140625"/>
    <col min="8455" max="8455" customWidth="1" width="9.140625"/>
    <col min="8456" max="8456" customWidth="1" width="9.140625"/>
    <col min="8457" max="8457" customWidth="1" width="9.140625"/>
    <col min="8458" max="8458" customWidth="1" width="9.140625"/>
    <col min="8459" max="8459" customWidth="1" width="9.140625"/>
    <col min="8460" max="8460" customWidth="1" width="9.140625"/>
    <col min="8461" max="8461" customWidth="1" width="9.140625"/>
    <col min="8462" max="8462" customWidth="1" width="9.140625"/>
    <col min="8463" max="8463" customWidth="1" width="9.140625"/>
    <col min="8464" max="8464" customWidth="1" width="9.140625"/>
    <col min="8465" max="8465" customWidth="1" width="9.140625"/>
    <col min="8466" max="8466" customWidth="1" width="9.140625"/>
    <col min="8467" max="8467" customWidth="1" width="9.140625"/>
    <col min="8468" max="8468" customWidth="1" width="9.140625"/>
    <col min="8469" max="8469" customWidth="1" width="9.140625"/>
    <col min="8470" max="8470" customWidth="1" width="9.140625"/>
    <col min="8471" max="8471" customWidth="1" width="9.140625"/>
    <col min="8472" max="8472" customWidth="1" width="9.140625"/>
    <col min="8473" max="8473" customWidth="1" width="9.140625"/>
    <col min="8474" max="8474" customWidth="1" width="9.140625"/>
    <col min="8475" max="8475" customWidth="1" width="9.140625"/>
    <col min="8476" max="8476" customWidth="1" width="9.140625"/>
    <col min="8477" max="8477" customWidth="1" width="9.140625"/>
    <col min="8478" max="8478" customWidth="1" width="9.140625"/>
    <col min="8479" max="8479" customWidth="1" width="9.140625"/>
    <col min="8480" max="8480" customWidth="1" width="9.140625"/>
    <col min="8481" max="8481" customWidth="1" width="9.140625"/>
    <col min="8482" max="8482" customWidth="1" width="9.140625"/>
    <col min="8483" max="8483" customWidth="1" width="9.140625"/>
    <col min="8484" max="8484" customWidth="1" width="9.140625"/>
    <col min="8485" max="8485" customWidth="1" width="9.140625"/>
    <col min="8486" max="8486" customWidth="1" width="9.140625"/>
    <col min="8487" max="8487" customWidth="1" width="9.140625"/>
    <col min="8488" max="8488" customWidth="1" width="9.140625"/>
    <col min="8489" max="8489" customWidth="1" width="9.140625"/>
    <col min="8490" max="8490" customWidth="1" width="9.140625"/>
    <col min="8491" max="8491" customWidth="1" width="9.140625"/>
    <col min="8492" max="8492" customWidth="1" width="9.140625"/>
    <col min="8493" max="8493" customWidth="1" width="9.140625"/>
    <col min="8494" max="8494" customWidth="1" width="9.140625"/>
    <col min="8495" max="8495" customWidth="1" width="9.140625"/>
    <col min="8496" max="8496" customWidth="1" width="9.140625"/>
    <col min="8497" max="8497" customWidth="1" width="9.140625"/>
    <col min="8498" max="8498" customWidth="1" width="9.140625"/>
    <col min="8499" max="8499" customWidth="1" width="9.140625"/>
    <col min="8500" max="8500" customWidth="1" width="9.140625"/>
    <col min="8501" max="8501" customWidth="1" width="9.140625"/>
    <col min="8502" max="8502" customWidth="1" width="9.140625"/>
    <col min="8503" max="8503" customWidth="1" width="9.140625"/>
    <col min="8504" max="8504" customWidth="1" width="9.140625"/>
    <col min="8505" max="8505" customWidth="1" width="9.140625"/>
    <col min="8506" max="8506" customWidth="1" width="9.140625"/>
    <col min="8507" max="8507" customWidth="1" width="9.140625"/>
    <col min="8508" max="8508" customWidth="1" width="9.140625"/>
    <col min="8509" max="8509" customWidth="1" width="9.140625"/>
    <col min="8510" max="8510" customWidth="1" width="9.140625"/>
    <col min="8511" max="8511" customWidth="1" width="9.140625"/>
    <col min="8512" max="8512" customWidth="1" width="9.140625"/>
    <col min="8513" max="8513" customWidth="1" width="9.140625"/>
    <col min="8514" max="8514" customWidth="1" width="9.140625"/>
    <col min="8515" max="8515" customWidth="1" width="9.140625"/>
    <col min="8516" max="8516" customWidth="1" width="9.140625"/>
    <col min="8517" max="8517" customWidth="1" width="9.140625"/>
    <col min="8518" max="8518" customWidth="1" width="9.140625"/>
    <col min="8519" max="8519" customWidth="1" width="9.140625"/>
    <col min="8520" max="8520" customWidth="1" width="9.140625"/>
    <col min="8521" max="8521" customWidth="1" width="9.140625"/>
    <col min="8522" max="8522" customWidth="1" width="9.140625"/>
    <col min="8523" max="8523" customWidth="1" width="9.140625"/>
    <col min="8524" max="8524" customWidth="1" width="9.140625"/>
    <col min="8525" max="8525" customWidth="1" width="9.140625"/>
    <col min="8526" max="8526" customWidth="1" width="9.140625"/>
    <col min="8527" max="8527" customWidth="1" width="9.140625"/>
    <col min="8528" max="8528" customWidth="1" width="9.140625"/>
    <col min="8529" max="8529" customWidth="1" width="9.140625"/>
    <col min="8530" max="8530" customWidth="1" width="9.140625"/>
    <col min="8531" max="8531" customWidth="1" width="9.140625"/>
    <col min="8532" max="8532" customWidth="1" width="9.140625"/>
    <col min="8533" max="8533" customWidth="1" width="9.140625"/>
    <col min="8534" max="8534" customWidth="1" width="9.140625"/>
    <col min="8535" max="8535" customWidth="1" width="9.140625"/>
    <col min="8536" max="8536" customWidth="1" width="9.140625"/>
    <col min="8537" max="8537" customWidth="1" width="9.140625"/>
    <col min="8538" max="8538" customWidth="1" width="9.140625"/>
    <col min="8539" max="8539" customWidth="1" width="9.140625"/>
    <col min="8540" max="8540" customWidth="1" width="9.140625"/>
    <col min="8541" max="8541" customWidth="1" width="9.140625"/>
    <col min="8542" max="8542" customWidth="1" width="9.140625"/>
    <col min="8543" max="8543" customWidth="1" width="9.140625"/>
    <col min="8544" max="8544" customWidth="1" width="9.140625"/>
    <col min="8545" max="8545" customWidth="1" width="9.140625"/>
    <col min="8546" max="8546" customWidth="1" width="9.140625"/>
    <col min="8547" max="8547" customWidth="1" width="9.140625"/>
    <col min="8548" max="8548" customWidth="1" width="9.140625"/>
    <col min="8549" max="8549" customWidth="1" width="9.140625"/>
    <col min="8550" max="8550" customWidth="1" width="9.140625"/>
    <col min="8551" max="8551" customWidth="1" width="9.140625"/>
    <col min="8552" max="8552" customWidth="1" width="9.140625"/>
    <col min="8553" max="8553" customWidth="1" width="9.140625"/>
    <col min="8554" max="8554" customWidth="1" width="9.140625"/>
    <col min="8555" max="8555" customWidth="1" width="9.140625"/>
    <col min="8556" max="8556" customWidth="1" width="9.140625"/>
    <col min="8557" max="8557" customWidth="1" width="9.140625"/>
    <col min="8558" max="8558" customWidth="1" width="9.140625"/>
    <col min="8559" max="8559" customWidth="1" width="9.140625"/>
    <col min="8560" max="8560" customWidth="1" width="9.140625"/>
    <col min="8561" max="8561" customWidth="1" width="9.140625"/>
    <col min="8562" max="8562" customWidth="1" width="9.140625"/>
    <col min="8563" max="8563" customWidth="1" width="9.140625"/>
    <col min="8564" max="8564" customWidth="1" width="9.140625"/>
    <col min="8565" max="8565" customWidth="1" width="9.140625"/>
    <col min="8566" max="8566" customWidth="1" width="9.140625"/>
    <col min="8567" max="8567" customWidth="1" width="9.140625"/>
    <col min="8568" max="8568" customWidth="1" width="9.140625"/>
    <col min="8569" max="8569" customWidth="1" width="9.140625"/>
    <col min="8570" max="8570" customWidth="1" width="9.140625"/>
    <col min="8571" max="8571" customWidth="1" width="9.140625"/>
    <col min="8572" max="8572" customWidth="1" width="9.140625"/>
    <col min="8573" max="8573" customWidth="1" width="9.140625"/>
    <col min="8574" max="8574" customWidth="1" width="9.140625"/>
    <col min="8575" max="8575" customWidth="1" width="9.140625"/>
    <col min="8576" max="8576" customWidth="1" width="9.140625"/>
    <col min="8577" max="8577" customWidth="1" width="9.140625"/>
    <col min="8578" max="8578" customWidth="1" width="9.140625"/>
    <col min="8579" max="8579" customWidth="1" width="9.140625"/>
    <col min="8580" max="8580" customWidth="1" width="9.140625"/>
    <col min="8581" max="8581" customWidth="1" width="9.140625"/>
    <col min="8582" max="8582" customWidth="1" width="9.140625"/>
    <col min="8583" max="8583" customWidth="1" width="9.140625"/>
    <col min="8584" max="8584" customWidth="1" width="9.140625"/>
    <col min="8585" max="8585" customWidth="1" width="9.140625"/>
    <col min="8586" max="8586" customWidth="1" width="9.140625"/>
    <col min="8587" max="8587" customWidth="1" width="9.140625"/>
    <col min="8588" max="8588" customWidth="1" width="9.140625"/>
    <col min="8589" max="8589" customWidth="1" width="9.140625"/>
    <col min="8590" max="8590" customWidth="1" width="9.140625"/>
    <col min="8591" max="8591" customWidth="1" width="9.140625"/>
    <col min="8592" max="8592" customWidth="1" width="9.140625"/>
    <col min="8593" max="8593" customWidth="1" width="9.140625"/>
    <col min="8594" max="8594" customWidth="1" width="9.140625"/>
    <col min="8595" max="8595" customWidth="1" width="9.140625"/>
    <col min="8596" max="8596" customWidth="1" width="9.140625"/>
    <col min="8597" max="8597" customWidth="1" width="9.140625"/>
    <col min="8598" max="8598" customWidth="1" width="9.140625"/>
    <col min="8599" max="8599" customWidth="1" width="9.140625"/>
    <col min="8600" max="8600" customWidth="1" width="9.140625"/>
    <col min="8601" max="8601" customWidth="1" width="9.140625"/>
    <col min="8602" max="8602" customWidth="1" width="9.140625"/>
    <col min="8603" max="8603" customWidth="1" width="9.140625"/>
    <col min="8604" max="8604" customWidth="1" width="9.140625"/>
    <col min="8605" max="8605" customWidth="1" width="9.140625"/>
    <col min="8606" max="8606" customWidth="1" width="9.140625"/>
    <col min="8607" max="8607" customWidth="1" width="9.140625"/>
    <col min="8608" max="8608" customWidth="1" width="9.140625"/>
    <col min="8609" max="8609" customWidth="1" width="9.140625"/>
    <col min="8610" max="8610" customWidth="1" width="9.140625"/>
    <col min="8611" max="8611" customWidth="1" width="9.140625"/>
    <col min="8612" max="8612" customWidth="1" width="9.140625"/>
    <col min="8613" max="8613" customWidth="1" width="9.140625"/>
    <col min="8614" max="8614" customWidth="1" width="9.140625"/>
    <col min="8615" max="8615" customWidth="1" width="9.140625"/>
    <col min="8616" max="8616" customWidth="1" width="9.140625"/>
    <col min="8617" max="8617" customWidth="1" width="9.140625"/>
    <col min="8618" max="8618" customWidth="1" width="9.140625"/>
    <col min="8619" max="8619" customWidth="1" width="9.140625"/>
    <col min="8620" max="8620" customWidth="1" width="9.140625"/>
    <col min="8621" max="8621" customWidth="1" width="9.140625"/>
    <col min="8622" max="8622" customWidth="1" width="9.140625"/>
    <col min="8623" max="8623" customWidth="1" width="9.140625"/>
    <col min="8624" max="8624" customWidth="1" width="9.140625"/>
    <col min="8625" max="8625" customWidth="1" width="9.140625"/>
    <col min="8626" max="8626" customWidth="1" width="9.140625"/>
    <col min="8627" max="8627" customWidth="1" width="9.140625"/>
    <col min="8628" max="8628" customWidth="1" width="9.140625"/>
    <col min="8629" max="8629" customWidth="1" width="9.140625"/>
    <col min="8630" max="8630" customWidth="1" width="9.140625"/>
    <col min="8631" max="8631" customWidth="1" width="9.140625"/>
    <col min="8632" max="8632" customWidth="1" width="9.140625"/>
    <col min="8633" max="8633" customWidth="1" width="9.140625"/>
    <col min="8634" max="8634" customWidth="1" width="9.140625"/>
    <col min="8635" max="8635" customWidth="1" width="9.140625"/>
    <col min="8636" max="8636" customWidth="1" width="9.140625"/>
    <col min="8637" max="8637" customWidth="1" width="9.140625"/>
    <col min="8638" max="8638" customWidth="1" width="9.140625"/>
    <col min="8639" max="8639" customWidth="1" width="9.140625"/>
    <col min="8640" max="8640" customWidth="1" width="9.140625"/>
    <col min="8641" max="8641" customWidth="1" width="9.140625"/>
    <col min="8642" max="8642" customWidth="1" width="9.140625"/>
    <col min="8643" max="8643" customWidth="1" width="9.140625"/>
    <col min="8644" max="8644" customWidth="1" width="9.140625"/>
    <col min="8645" max="8645" customWidth="1" width="9.140625"/>
    <col min="8646" max="8646" customWidth="1" width="9.140625"/>
    <col min="8647" max="8647" customWidth="1" width="9.140625"/>
    <col min="8648" max="8648" customWidth="1" width="9.140625"/>
    <col min="8649" max="8649" customWidth="1" width="9.140625"/>
    <col min="8650" max="8650" customWidth="1" width="9.140625"/>
    <col min="8651" max="8651" customWidth="1" width="9.140625"/>
    <col min="8652" max="8652" customWidth="1" width="9.140625"/>
    <col min="8653" max="8653" customWidth="1" width="9.140625"/>
    <col min="8654" max="8654" customWidth="1" width="9.140625"/>
    <col min="8655" max="8655" customWidth="1" width="9.140625"/>
    <col min="8656" max="8656" customWidth="1" width="9.140625"/>
    <col min="8657" max="8657" customWidth="1" width="9.140625"/>
    <col min="8658" max="8658" customWidth="1" width="9.140625"/>
    <col min="8659" max="8659" customWidth="1" width="9.140625"/>
    <col min="8660" max="8660" customWidth="1" width="9.140625"/>
    <col min="8661" max="8661" customWidth="1" width="9.140625"/>
    <col min="8662" max="8662" customWidth="1" width="9.140625"/>
    <col min="8663" max="8663" customWidth="1" width="9.140625"/>
    <col min="8664" max="8664" customWidth="1" width="9.140625"/>
    <col min="8665" max="8665" customWidth="1" width="9.140625"/>
    <col min="8666" max="8666" customWidth="1" width="9.140625"/>
    <col min="8667" max="8667" customWidth="1" width="9.140625"/>
    <col min="8668" max="8668" customWidth="1" width="9.140625"/>
    <col min="8669" max="8669" customWidth="1" width="9.140625"/>
    <col min="8670" max="8670" customWidth="1" width="9.140625"/>
    <col min="8671" max="8671" customWidth="1" width="9.140625"/>
    <col min="8672" max="8672" customWidth="1" width="9.140625"/>
    <col min="8673" max="8673" customWidth="1" width="9.140625"/>
    <col min="8674" max="8674" customWidth="1" width="9.140625"/>
    <col min="8675" max="8675" customWidth="1" width="9.140625"/>
    <col min="8676" max="8676" customWidth="1" width="9.140625"/>
    <col min="8677" max="8677" customWidth="1" width="9.140625"/>
    <col min="8678" max="8678" customWidth="1" width="9.140625"/>
    <col min="8679" max="8679" customWidth="1" width="9.140625"/>
    <col min="8680" max="8680" customWidth="1" width="9.140625"/>
    <col min="8681" max="8681" customWidth="1" width="9.140625"/>
    <col min="8682" max="8682" customWidth="1" width="9.140625"/>
    <col min="8683" max="8683" customWidth="1" width="9.140625"/>
    <col min="8684" max="8684" customWidth="1" width="9.140625"/>
    <col min="8685" max="8685" customWidth="1" width="9.140625"/>
    <col min="8686" max="8686" customWidth="1" width="9.140625"/>
    <col min="8687" max="8687" customWidth="1" width="9.140625"/>
    <col min="8688" max="8688" customWidth="1" width="9.140625"/>
    <col min="8689" max="8689" customWidth="1" width="9.140625"/>
    <col min="8690" max="8690" customWidth="1" width="9.140625"/>
    <col min="8691" max="8691" customWidth="1" width="9.140625"/>
    <col min="8692" max="8692" customWidth="1" width="9.140625"/>
    <col min="8693" max="8693" customWidth="1" width="9.140625"/>
    <col min="8694" max="8694" customWidth="1" width="9.140625"/>
    <col min="8695" max="8695" customWidth="1" width="9.140625"/>
    <col min="8696" max="8696" customWidth="1" width="9.140625"/>
    <col min="8697" max="8697" customWidth="1" width="9.140625"/>
    <col min="8698" max="8698" customWidth="1" width="9.140625"/>
    <col min="8699" max="8699" customWidth="1" width="9.140625"/>
    <col min="8700" max="8700" customWidth="1" width="9.140625"/>
    <col min="8701" max="8701" customWidth="1" width="9.140625"/>
    <col min="8702" max="8702" customWidth="1" width="9.140625"/>
    <col min="8703" max="8703" customWidth="1" width="9.140625"/>
    <col min="8704" max="8704" customWidth="1" width="9.140625"/>
    <col min="8705" max="8705" customWidth="1" width="9.140625"/>
    <col min="8706" max="8706" customWidth="1" width="9.140625"/>
    <col min="8707" max="8707" customWidth="1" width="9.140625"/>
    <col min="8708" max="8708" customWidth="1" width="9.140625"/>
    <col min="8709" max="8709" customWidth="1" width="9.140625"/>
    <col min="8710" max="8710" customWidth="1" width="9.140625"/>
    <col min="8711" max="8711" customWidth="1" width="9.140625"/>
    <col min="8712" max="8712" customWidth="1" width="9.140625"/>
    <col min="8713" max="8713" customWidth="1" width="9.140625"/>
    <col min="8714" max="8714" customWidth="1" width="9.140625"/>
    <col min="8715" max="8715" customWidth="1" width="9.140625"/>
    <col min="8716" max="8716" customWidth="1" width="9.140625"/>
    <col min="8717" max="8717" customWidth="1" width="9.140625"/>
    <col min="8718" max="8718" customWidth="1" width="9.140625"/>
    <col min="8719" max="8719" customWidth="1" width="9.140625"/>
    <col min="8720" max="8720" customWidth="1" width="9.140625"/>
    <col min="8721" max="8721" customWidth="1" width="9.140625"/>
    <col min="8722" max="8722" customWidth="1" width="9.140625"/>
    <col min="8723" max="8723" customWidth="1" width="9.140625"/>
    <col min="8724" max="8724" customWidth="1" width="9.140625"/>
    <col min="8725" max="8725" customWidth="1" width="9.140625"/>
    <col min="8726" max="8726" customWidth="1" width="9.140625"/>
    <col min="8727" max="8727" customWidth="1" width="9.140625"/>
    <col min="8728" max="8728" customWidth="1" width="9.140625"/>
    <col min="8729" max="8729" customWidth="1" width="9.140625"/>
    <col min="8730" max="8730" customWidth="1" width="9.140625"/>
    <col min="8731" max="8731" customWidth="1" width="9.140625"/>
    <col min="8732" max="8732" customWidth="1" width="9.140625"/>
    <col min="8733" max="8733" customWidth="1" width="9.140625"/>
    <col min="8734" max="8734" customWidth="1" width="9.140625"/>
    <col min="8735" max="8735" customWidth="1" width="9.140625"/>
    <col min="8736" max="8736" customWidth="1" width="9.140625"/>
    <col min="8737" max="8737" customWidth="1" width="9.140625"/>
    <col min="8738" max="8738" customWidth="1" width="9.140625"/>
    <col min="8739" max="8739" customWidth="1" width="9.140625"/>
    <col min="8740" max="8740" customWidth="1" width="9.140625"/>
    <col min="8741" max="8741" customWidth="1" width="9.140625"/>
    <col min="8742" max="8742" customWidth="1" width="9.140625"/>
    <col min="8743" max="8743" customWidth="1" width="9.140625"/>
    <col min="8744" max="8744" customWidth="1" width="9.140625"/>
    <col min="8745" max="8745" customWidth="1" width="9.140625"/>
    <col min="8746" max="8746" customWidth="1" width="9.140625"/>
    <col min="8747" max="8747" customWidth="1" width="9.140625"/>
    <col min="8748" max="8748" customWidth="1" width="9.140625"/>
    <col min="8749" max="8749" customWidth="1" width="9.140625"/>
    <col min="8750" max="8750" customWidth="1" width="9.140625"/>
    <col min="8751" max="8751" customWidth="1" width="9.140625"/>
    <col min="8752" max="8752" customWidth="1" width="9.140625"/>
    <col min="8753" max="8753" customWidth="1" width="9.140625"/>
    <col min="8754" max="8754" customWidth="1" width="9.140625"/>
    <col min="8755" max="8755" customWidth="1" width="9.140625"/>
    <col min="8756" max="8756" customWidth="1" width="9.140625"/>
    <col min="8757" max="8757" customWidth="1" width="9.140625"/>
    <col min="8758" max="8758" customWidth="1" width="9.140625"/>
    <col min="8759" max="8759" customWidth="1" width="9.140625"/>
    <col min="8760" max="8760" customWidth="1" width="9.140625"/>
    <col min="8761" max="8761" customWidth="1" width="9.140625"/>
    <col min="8762" max="8762" customWidth="1" width="9.140625"/>
    <col min="8763" max="8763" customWidth="1" width="9.140625"/>
    <col min="8764" max="8764" customWidth="1" width="9.140625"/>
    <col min="8765" max="8765" customWidth="1" width="9.140625"/>
    <col min="8766" max="8766" customWidth="1" width="9.140625"/>
    <col min="8767" max="8767" customWidth="1" width="9.140625"/>
    <col min="8768" max="8768" customWidth="1" width="9.140625"/>
    <col min="8769" max="8769" customWidth="1" width="9.140625"/>
    <col min="8770" max="8770" customWidth="1" width="9.140625"/>
    <col min="8771" max="8771" customWidth="1" width="9.140625"/>
    <col min="8772" max="8772" customWidth="1" width="9.140625"/>
    <col min="8773" max="8773" customWidth="1" width="9.140625"/>
    <col min="8774" max="8774" customWidth="1" width="9.140625"/>
    <col min="8775" max="8775" customWidth="1" width="9.140625"/>
    <col min="8776" max="8776" customWidth="1" width="9.140625"/>
    <col min="8777" max="8777" customWidth="1" width="9.140625"/>
    <col min="8778" max="8778" customWidth="1" width="9.140625"/>
    <col min="8779" max="8779" customWidth="1" width="9.140625"/>
    <col min="8780" max="8780" customWidth="1" width="9.140625"/>
    <col min="8781" max="8781" customWidth="1" width="9.140625"/>
    <col min="8782" max="8782" customWidth="1" width="9.140625"/>
    <col min="8783" max="8783" customWidth="1" width="9.140625"/>
    <col min="8784" max="8784" customWidth="1" width="9.140625"/>
    <col min="8785" max="8785" customWidth="1" width="9.140625"/>
    <col min="8786" max="8786" customWidth="1" width="9.140625"/>
    <col min="8787" max="8787" customWidth="1" width="9.140625"/>
    <col min="8788" max="8788" customWidth="1" width="9.140625"/>
    <col min="8789" max="8789" customWidth="1" width="9.140625"/>
    <col min="8790" max="8790" customWidth="1" width="9.140625"/>
    <col min="8791" max="8791" customWidth="1" width="9.140625"/>
    <col min="8792" max="8792" customWidth="1" width="9.140625"/>
    <col min="8793" max="8793" customWidth="1" width="9.140625"/>
    <col min="8794" max="8794" customWidth="1" width="9.140625"/>
    <col min="8795" max="8795" customWidth="1" width="9.140625"/>
    <col min="8796" max="8796" customWidth="1" width="9.140625"/>
    <col min="8797" max="8797" customWidth="1" width="9.140625"/>
    <col min="8798" max="8798" customWidth="1" width="9.140625"/>
    <col min="8799" max="8799" customWidth="1" width="9.140625"/>
    <col min="8800" max="8800" customWidth="1" width="9.140625"/>
    <col min="8801" max="8801" customWidth="1" width="9.140625"/>
    <col min="8802" max="8802" customWidth="1" width="9.140625"/>
    <col min="8803" max="8803" customWidth="1" width="9.140625"/>
    <col min="8804" max="8804" customWidth="1" width="9.140625"/>
    <col min="8805" max="8805" customWidth="1" width="9.140625"/>
    <col min="8806" max="8806" customWidth="1" width="9.140625"/>
    <col min="8807" max="8807" customWidth="1" width="9.140625"/>
    <col min="8808" max="8808" customWidth="1" width="9.140625"/>
    <col min="8809" max="8809" customWidth="1" width="9.140625"/>
    <col min="8810" max="8810" customWidth="1" width="9.140625"/>
    <col min="8811" max="8811" customWidth="1" width="9.140625"/>
    <col min="8812" max="8812" customWidth="1" width="9.140625"/>
    <col min="8813" max="8813" customWidth="1" width="9.140625"/>
    <col min="8814" max="8814" customWidth="1" width="9.140625"/>
    <col min="8815" max="8815" customWidth="1" width="9.140625"/>
    <col min="8816" max="8816" customWidth="1" width="9.140625"/>
    <col min="8817" max="8817" customWidth="1" width="9.140625"/>
    <col min="8818" max="8818" customWidth="1" width="9.140625"/>
    <col min="8819" max="8819" customWidth="1" width="9.140625"/>
    <col min="8820" max="8820" customWidth="1" width="9.140625"/>
    <col min="8821" max="8821" customWidth="1" width="9.140625"/>
    <col min="8822" max="8822" customWidth="1" width="9.140625"/>
    <col min="8823" max="8823" customWidth="1" width="9.140625"/>
    <col min="8824" max="8824" customWidth="1" width="9.140625"/>
    <col min="8825" max="8825" customWidth="1" width="9.140625"/>
    <col min="8826" max="8826" customWidth="1" width="9.140625"/>
    <col min="8827" max="8827" customWidth="1" width="9.140625"/>
    <col min="8828" max="8828" customWidth="1" width="9.140625"/>
    <col min="8829" max="8829" customWidth="1" width="9.140625"/>
    <col min="8830" max="8830" customWidth="1" width="9.140625"/>
    <col min="8831" max="8831" customWidth="1" width="9.140625"/>
    <col min="8832" max="8832" customWidth="1" width="9.140625"/>
    <col min="8833" max="8833" customWidth="1" width="9.140625"/>
    <col min="8834" max="8834" customWidth="1" width="9.140625"/>
    <col min="8835" max="8835" customWidth="1" width="9.140625"/>
    <col min="8836" max="8836" customWidth="1" width="9.140625"/>
    <col min="8837" max="8837" customWidth="1" width="9.140625"/>
    <col min="8838" max="8838" customWidth="1" width="9.140625"/>
    <col min="8839" max="8839" customWidth="1" width="9.140625"/>
    <col min="8840" max="8840" customWidth="1" width="9.140625"/>
    <col min="8841" max="8841" customWidth="1" width="9.140625"/>
    <col min="8842" max="8842" customWidth="1" width="9.140625"/>
    <col min="8843" max="8843" customWidth="1" width="9.140625"/>
    <col min="8844" max="8844" customWidth="1" width="9.140625"/>
    <col min="8845" max="8845" customWidth="1" width="9.140625"/>
    <col min="8846" max="8846" customWidth="1" width="9.140625"/>
    <col min="8847" max="8847" customWidth="1" width="9.140625"/>
    <col min="8848" max="8848" customWidth="1" width="9.140625"/>
    <col min="8849" max="8849" customWidth="1" width="9.140625"/>
    <col min="8850" max="8850" customWidth="1" width="9.140625"/>
    <col min="8851" max="8851" customWidth="1" width="9.140625"/>
    <col min="8852" max="8852" customWidth="1" width="9.140625"/>
    <col min="8853" max="8853" customWidth="1" width="9.140625"/>
    <col min="8854" max="8854" customWidth="1" width="9.140625"/>
    <col min="8855" max="8855" customWidth="1" width="9.140625"/>
    <col min="8856" max="8856" customWidth="1" width="9.140625"/>
    <col min="8857" max="8857" customWidth="1" width="9.140625"/>
    <col min="8858" max="8858" customWidth="1" width="9.140625"/>
    <col min="8859" max="8859" customWidth="1" width="9.140625"/>
    <col min="8860" max="8860" customWidth="1" width="9.140625"/>
    <col min="8861" max="8861" customWidth="1" width="9.140625"/>
    <col min="8862" max="8862" customWidth="1" width="9.140625"/>
    <col min="8863" max="8863" customWidth="1" width="9.140625"/>
    <col min="8864" max="8864" customWidth="1" width="9.140625"/>
    <col min="8865" max="8865" customWidth="1" width="9.140625"/>
    <col min="8866" max="8866" customWidth="1" width="9.140625"/>
    <col min="8867" max="8867" customWidth="1" width="9.140625"/>
    <col min="8868" max="8868" customWidth="1" width="9.140625"/>
    <col min="8869" max="8869" customWidth="1" width="9.140625"/>
    <col min="8870" max="8870" customWidth="1" width="9.140625"/>
    <col min="8871" max="8871" customWidth="1" width="9.140625"/>
    <col min="8872" max="8872" customWidth="1" width="9.140625"/>
    <col min="8873" max="8873" customWidth="1" width="9.140625"/>
    <col min="8874" max="8874" customWidth="1" width="9.140625"/>
    <col min="8875" max="8875" customWidth="1" width="9.140625"/>
    <col min="8876" max="8876" customWidth="1" width="9.140625"/>
    <col min="8877" max="8877" customWidth="1" width="9.140625"/>
    <col min="8878" max="8878" customWidth="1" width="9.140625"/>
    <col min="8879" max="8879" customWidth="1" width="9.140625"/>
    <col min="8880" max="8880" customWidth="1" width="9.140625"/>
    <col min="8881" max="8881" customWidth="1" width="9.140625"/>
    <col min="8882" max="8882" customWidth="1" width="9.140625"/>
    <col min="8883" max="8883" customWidth="1" width="9.140625"/>
    <col min="8884" max="8884" customWidth="1" width="9.140625"/>
    <col min="8885" max="8885" customWidth="1" width="9.140625"/>
    <col min="8886" max="8886" customWidth="1" width="9.140625"/>
    <col min="8887" max="8887" customWidth="1" width="9.140625"/>
    <col min="8888" max="8888" customWidth="1" width="9.140625"/>
    <col min="8889" max="8889" customWidth="1" width="9.140625"/>
    <col min="8890" max="8890" customWidth="1" width="9.140625"/>
    <col min="8891" max="8891" customWidth="1" width="9.140625"/>
    <col min="8892" max="8892" customWidth="1" width="9.140625"/>
    <col min="8893" max="8893" customWidth="1" width="9.140625"/>
    <col min="8894" max="8894" customWidth="1" width="9.140625"/>
    <col min="8895" max="8895" customWidth="1" width="9.140625"/>
    <col min="8896" max="8896" customWidth="1" width="9.140625"/>
    <col min="8897" max="8897" customWidth="1" width="9.140625"/>
    <col min="8898" max="8898" customWidth="1" width="9.140625"/>
    <col min="8899" max="8899" customWidth="1" width="9.140625"/>
    <col min="8900" max="8900" customWidth="1" width="9.140625"/>
    <col min="8901" max="8901" customWidth="1" width="9.140625"/>
    <col min="8902" max="8902" customWidth="1" width="9.140625"/>
    <col min="8903" max="8903" customWidth="1" width="9.140625"/>
    <col min="8904" max="8904" customWidth="1" width="9.140625"/>
    <col min="8905" max="8905" customWidth="1" width="9.140625"/>
    <col min="8906" max="8906" customWidth="1" width="9.140625"/>
    <col min="8907" max="8907" customWidth="1" width="9.140625"/>
    <col min="8908" max="8908" customWidth="1" width="9.140625"/>
    <col min="8909" max="8909" customWidth="1" width="9.140625"/>
    <col min="8910" max="8910" customWidth="1" width="9.140625"/>
    <col min="8911" max="8911" customWidth="1" width="9.140625"/>
    <col min="8912" max="8912" customWidth="1" width="9.140625"/>
    <col min="8913" max="8913" customWidth="1" width="9.140625"/>
    <col min="8914" max="8914" customWidth="1" width="9.140625"/>
    <col min="8915" max="8915" customWidth="1" width="9.140625"/>
    <col min="8916" max="8916" customWidth="1" width="9.140625"/>
    <col min="8917" max="8917" customWidth="1" width="9.140625"/>
    <col min="8918" max="8918" customWidth="1" width="9.140625"/>
    <col min="8919" max="8919" customWidth="1" width="9.140625"/>
    <col min="8920" max="8920" customWidth="1" width="9.140625"/>
    <col min="8921" max="8921" customWidth="1" width="9.140625"/>
    <col min="8922" max="8922" customWidth="1" width="9.140625"/>
    <col min="8923" max="8923" customWidth="1" width="9.140625"/>
    <col min="8924" max="8924" customWidth="1" width="9.140625"/>
    <col min="8925" max="8925" customWidth="1" width="9.140625"/>
    <col min="8926" max="8926" customWidth="1" width="9.140625"/>
    <col min="8927" max="8927" customWidth="1" width="9.140625"/>
    <col min="8928" max="8928" customWidth="1" width="9.140625"/>
    <col min="8929" max="8929" customWidth="1" width="9.140625"/>
    <col min="8930" max="8930" customWidth="1" width="9.140625"/>
    <col min="8931" max="8931" customWidth="1" width="9.140625"/>
    <col min="8932" max="8932" customWidth="1" width="9.140625"/>
    <col min="8933" max="8933" customWidth="1" width="9.140625"/>
    <col min="8934" max="8934" customWidth="1" width="9.140625"/>
    <col min="8935" max="8935" customWidth="1" width="9.140625"/>
    <col min="8936" max="8936" customWidth="1" width="9.140625"/>
    <col min="8937" max="8937" customWidth="1" width="9.140625"/>
    <col min="8938" max="8938" customWidth="1" width="9.140625"/>
    <col min="8939" max="8939" customWidth="1" width="9.140625"/>
    <col min="8940" max="8940" customWidth="1" width="9.140625"/>
    <col min="8941" max="8941" customWidth="1" width="9.140625"/>
    <col min="8942" max="8942" customWidth="1" width="9.140625"/>
    <col min="8943" max="8943" customWidth="1" width="9.140625"/>
    <col min="8944" max="8944" customWidth="1" width="9.140625"/>
    <col min="8945" max="8945" customWidth="1" width="9.140625"/>
    <col min="8946" max="8946" customWidth="1" width="9.140625"/>
    <col min="8947" max="8947" customWidth="1" width="9.140625"/>
    <col min="8948" max="8948" customWidth="1" width="9.140625"/>
    <col min="8949" max="8949" customWidth="1" width="9.140625"/>
    <col min="8950" max="8950" customWidth="1" width="9.140625"/>
    <col min="8951" max="8951" customWidth="1" width="9.140625"/>
    <col min="8952" max="8952" customWidth="1" width="9.140625"/>
    <col min="8953" max="8953" customWidth="1" width="9.140625"/>
    <col min="8954" max="8954" customWidth="1" width="9.140625"/>
    <col min="8955" max="8955" customWidth="1" width="9.140625"/>
    <col min="8956" max="8956" customWidth="1" width="9.140625"/>
    <col min="8957" max="8957" customWidth="1" width="9.140625"/>
    <col min="8958" max="8958" customWidth="1" width="9.140625"/>
    <col min="8959" max="8959" customWidth="1" width="9.140625"/>
    <col min="8960" max="8960" customWidth="1" width="9.140625"/>
    <col min="8961" max="8961" customWidth="1" width="9.140625"/>
    <col min="8962" max="8962" customWidth="1" width="9.140625"/>
    <col min="8963" max="8963" customWidth="1" width="9.140625"/>
    <col min="8964" max="8964" customWidth="1" width="9.140625"/>
    <col min="8965" max="8965" customWidth="1" width="9.140625"/>
    <col min="8966" max="8966" customWidth="1" width="9.140625"/>
    <col min="8967" max="8967" customWidth="1" width="9.140625"/>
    <col min="8968" max="8968" customWidth="1" width="9.140625"/>
    <col min="8969" max="8969" customWidth="1" width="9.140625"/>
    <col min="8970" max="8970" customWidth="1" width="9.140625"/>
    <col min="8971" max="8971" customWidth="1" width="9.140625"/>
    <col min="8972" max="8972" customWidth="1" width="9.140625"/>
    <col min="8973" max="8973" customWidth="1" width="9.140625"/>
    <col min="8974" max="8974" customWidth="1" width="9.140625"/>
    <col min="8975" max="8975" customWidth="1" width="9.140625"/>
    <col min="8976" max="8976" customWidth="1" width="9.140625"/>
    <col min="8977" max="8977" customWidth="1" width="9.140625"/>
    <col min="8978" max="8978" customWidth="1" width="9.140625"/>
    <col min="8979" max="8979" customWidth="1" width="9.140625"/>
    <col min="8980" max="8980" customWidth="1" width="9.140625"/>
    <col min="8981" max="8981" customWidth="1" width="9.140625"/>
    <col min="8982" max="8982" customWidth="1" width="9.140625"/>
    <col min="8983" max="8983" customWidth="1" width="9.140625"/>
    <col min="8984" max="8984" customWidth="1" width="9.140625"/>
    <col min="8985" max="8985" customWidth="1" width="9.140625"/>
    <col min="8986" max="8986" customWidth="1" width="9.140625"/>
    <col min="8987" max="8987" customWidth="1" width="9.140625"/>
    <col min="8988" max="8988" customWidth="1" width="9.140625"/>
    <col min="8989" max="8989" customWidth="1" width="9.140625"/>
    <col min="8990" max="8990" customWidth="1" width="9.140625"/>
    <col min="8991" max="8991" customWidth="1" width="9.140625"/>
    <col min="8992" max="8992" customWidth="1" width="9.140625"/>
    <col min="8993" max="8993" customWidth="1" width="9.140625"/>
    <col min="8994" max="8994" customWidth="1" width="9.140625"/>
    <col min="8995" max="8995" customWidth="1" width="9.140625"/>
    <col min="8996" max="8996" customWidth="1" width="9.140625"/>
    <col min="8997" max="8997" customWidth="1" width="9.140625"/>
    <col min="8998" max="8998" customWidth="1" width="9.140625"/>
    <col min="8999" max="8999" customWidth="1" width="9.140625"/>
    <col min="9000" max="9000" customWidth="1" width="9.140625"/>
    <col min="9001" max="9001" customWidth="1" width="9.140625"/>
    <col min="9002" max="9002" customWidth="1" width="9.140625"/>
    <col min="9003" max="9003" customWidth="1" width="9.140625"/>
    <col min="9004" max="9004" customWidth="1" width="9.140625"/>
    <col min="9005" max="9005" customWidth="1" width="9.140625"/>
    <col min="9006" max="9006" customWidth="1" width="9.140625"/>
    <col min="9007" max="9007" customWidth="1" width="9.140625"/>
    <col min="9008" max="9008" customWidth="1" width="9.140625"/>
    <col min="9009" max="9009" customWidth="1" width="9.140625"/>
    <col min="9010" max="9010" customWidth="1" width="9.140625"/>
    <col min="9011" max="9011" customWidth="1" width="9.140625"/>
    <col min="9012" max="9012" customWidth="1" width="9.140625"/>
    <col min="9013" max="9013" customWidth="1" width="9.140625"/>
    <col min="9014" max="9014" customWidth="1" width="9.140625"/>
    <col min="9015" max="9015" customWidth="1" width="9.140625"/>
    <col min="9016" max="9016" customWidth="1" width="9.140625"/>
    <col min="9017" max="9017" customWidth="1" width="9.140625"/>
    <col min="9018" max="9018" customWidth="1" width="9.140625"/>
    <col min="9019" max="9019" customWidth="1" width="9.140625"/>
    <col min="9020" max="9020" customWidth="1" width="9.140625"/>
    <col min="9021" max="9021" customWidth="1" width="9.140625"/>
    <col min="9022" max="9022" customWidth="1" width="9.140625"/>
    <col min="9023" max="9023" customWidth="1" width="9.140625"/>
    <col min="9024" max="9024" customWidth="1" width="9.140625"/>
    <col min="9025" max="9025" customWidth="1" width="9.140625"/>
    <col min="9026" max="9026" customWidth="1" width="9.140625"/>
    <col min="9027" max="9027" customWidth="1" width="9.140625"/>
    <col min="9028" max="9028" customWidth="1" width="9.140625"/>
    <col min="9029" max="9029" customWidth="1" width="9.140625"/>
    <col min="9030" max="9030" customWidth="1" width="9.140625"/>
    <col min="9031" max="9031" customWidth="1" width="9.140625"/>
    <col min="9032" max="9032" customWidth="1" width="9.140625"/>
    <col min="9033" max="9033" customWidth="1" width="9.140625"/>
    <col min="9034" max="9034" customWidth="1" width="9.140625"/>
    <col min="9035" max="9035" customWidth="1" width="9.140625"/>
    <col min="9036" max="9036" customWidth="1" width="9.140625"/>
    <col min="9037" max="9037" customWidth="1" width="9.140625"/>
    <col min="9038" max="9038" customWidth="1" width="9.140625"/>
    <col min="9039" max="9039" customWidth="1" width="9.140625"/>
    <col min="9040" max="9040" customWidth="1" width="9.140625"/>
    <col min="9041" max="9041" customWidth="1" width="9.140625"/>
    <col min="9042" max="9042" customWidth="1" width="9.140625"/>
    <col min="9043" max="9043" customWidth="1" width="9.140625"/>
    <col min="9044" max="9044" customWidth="1" width="9.140625"/>
    <col min="9045" max="9045" customWidth="1" width="9.140625"/>
    <col min="9046" max="9046" customWidth="1" width="9.140625"/>
    <col min="9047" max="9047" customWidth="1" width="9.140625"/>
    <col min="9048" max="9048" customWidth="1" width="9.140625"/>
    <col min="9049" max="9049" customWidth="1" width="9.140625"/>
    <col min="9050" max="9050" customWidth="1" width="9.140625"/>
    <col min="9051" max="9051" customWidth="1" width="9.140625"/>
    <col min="9052" max="9052" customWidth="1" width="9.140625"/>
    <col min="9053" max="9053" customWidth="1" width="9.140625"/>
    <col min="9054" max="9054" customWidth="1" width="9.140625"/>
    <col min="9055" max="9055" customWidth="1" width="9.140625"/>
    <col min="9056" max="9056" customWidth="1" width="9.140625"/>
    <col min="9057" max="9057" customWidth="1" width="9.140625"/>
    <col min="9058" max="9058" customWidth="1" width="9.140625"/>
    <col min="9059" max="9059" customWidth="1" width="9.140625"/>
    <col min="9060" max="9060" customWidth="1" width="9.140625"/>
    <col min="9061" max="9061" customWidth="1" width="9.140625"/>
    <col min="9062" max="9062" customWidth="1" width="9.140625"/>
    <col min="9063" max="9063" customWidth="1" width="9.140625"/>
    <col min="9064" max="9064" customWidth="1" width="9.140625"/>
    <col min="9065" max="9065" customWidth="1" width="9.140625"/>
    <col min="9066" max="9066" customWidth="1" width="9.140625"/>
    <col min="9067" max="9067" customWidth="1" width="9.140625"/>
    <col min="9068" max="9068" customWidth="1" width="9.140625"/>
    <col min="9069" max="9069" customWidth="1" width="9.140625"/>
    <col min="9070" max="9070" customWidth="1" width="9.140625"/>
    <col min="9071" max="9071" customWidth="1" width="9.140625"/>
    <col min="9072" max="9072" customWidth="1" width="9.140625"/>
    <col min="9073" max="9073" customWidth="1" width="9.140625"/>
    <col min="9074" max="9074" customWidth="1" width="9.140625"/>
    <col min="9075" max="9075" customWidth="1" width="9.140625"/>
    <col min="9076" max="9076" customWidth="1" width="9.140625"/>
    <col min="9077" max="9077" customWidth="1" width="9.140625"/>
    <col min="9078" max="9078" customWidth="1" width="9.140625"/>
    <col min="9079" max="9079" customWidth="1" width="9.140625"/>
    <col min="9080" max="9080" customWidth="1" width="9.140625"/>
    <col min="9081" max="9081" customWidth="1" width="9.140625"/>
    <col min="9082" max="9082" customWidth="1" width="9.140625"/>
    <col min="9083" max="9083" customWidth="1" width="9.140625"/>
    <col min="9084" max="9084" customWidth="1" width="9.140625"/>
    <col min="9085" max="9085" customWidth="1" width="9.140625"/>
    <col min="9086" max="9086" customWidth="1" width="9.140625"/>
    <col min="9087" max="9087" customWidth="1" width="9.140625"/>
    <col min="9088" max="9088" customWidth="1" width="9.140625"/>
    <col min="9089" max="9089" customWidth="1" width="9.140625"/>
    <col min="9090" max="9090" customWidth="1" width="9.140625"/>
    <col min="9091" max="9091" customWidth="1" width="9.140625"/>
    <col min="9092" max="9092" customWidth="1" width="9.140625"/>
    <col min="9093" max="9093" customWidth="1" width="9.140625"/>
    <col min="9094" max="9094" customWidth="1" width="9.140625"/>
    <col min="9095" max="9095" customWidth="1" width="9.140625"/>
    <col min="9096" max="9096" customWidth="1" width="9.140625"/>
    <col min="9097" max="9097" customWidth="1" width="9.140625"/>
    <col min="9098" max="9098" customWidth="1" width="9.140625"/>
    <col min="9099" max="9099" customWidth="1" width="9.140625"/>
    <col min="9100" max="9100" customWidth="1" width="9.140625"/>
    <col min="9101" max="9101" customWidth="1" width="9.140625"/>
    <col min="9102" max="9102" customWidth="1" width="9.140625"/>
    <col min="9103" max="9103" customWidth="1" width="9.140625"/>
    <col min="9104" max="9104" customWidth="1" width="9.140625"/>
    <col min="9105" max="9105" customWidth="1" width="9.140625"/>
    <col min="9106" max="9106" customWidth="1" width="9.140625"/>
    <col min="9107" max="9107" customWidth="1" width="9.140625"/>
    <col min="9108" max="9108" customWidth="1" width="9.140625"/>
    <col min="9109" max="9109" customWidth="1" width="9.140625"/>
    <col min="9110" max="9110" customWidth="1" width="9.140625"/>
    <col min="9111" max="9111" customWidth="1" width="9.140625"/>
    <col min="9112" max="9112" customWidth="1" width="9.140625"/>
    <col min="9113" max="9113" customWidth="1" width="9.140625"/>
    <col min="9114" max="9114" customWidth="1" width="9.140625"/>
    <col min="9115" max="9115" customWidth="1" width="9.140625"/>
    <col min="9116" max="9116" customWidth="1" width="9.140625"/>
    <col min="9117" max="9117" customWidth="1" width="9.140625"/>
    <col min="9118" max="9118" customWidth="1" width="9.140625"/>
    <col min="9119" max="9119" customWidth="1" width="9.140625"/>
    <col min="9120" max="9120" customWidth="1" width="9.140625"/>
    <col min="9121" max="9121" customWidth="1" width="9.140625"/>
    <col min="9122" max="9122" customWidth="1" width="9.140625"/>
    <col min="9123" max="9123" customWidth="1" width="9.140625"/>
    <col min="9124" max="9124" customWidth="1" width="9.140625"/>
    <col min="9125" max="9125" customWidth="1" width="9.140625"/>
    <col min="9126" max="9126" customWidth="1" width="9.140625"/>
    <col min="9127" max="9127" customWidth="1" width="9.140625"/>
    <col min="9128" max="9128" customWidth="1" width="9.140625"/>
    <col min="9129" max="9129" customWidth="1" width="9.140625"/>
    <col min="9130" max="9130" customWidth="1" width="9.140625"/>
    <col min="9131" max="9131" customWidth="1" width="9.140625"/>
    <col min="9132" max="9132" customWidth="1" width="9.140625"/>
    <col min="9133" max="9133" customWidth="1" width="9.140625"/>
    <col min="9134" max="9134" customWidth="1" width="9.140625"/>
    <col min="9135" max="9135" customWidth="1" width="9.140625"/>
    <col min="9136" max="9136" customWidth="1" width="9.140625"/>
    <col min="9137" max="9137" customWidth="1" width="9.140625"/>
    <col min="9138" max="9138" customWidth="1" width="9.140625"/>
    <col min="9139" max="9139" customWidth="1" width="9.140625"/>
    <col min="9140" max="9140" customWidth="1" width="9.140625"/>
    <col min="9141" max="9141" customWidth="1" width="9.140625"/>
    <col min="9142" max="9142" customWidth="1" width="9.140625"/>
    <col min="9143" max="9143" customWidth="1" width="9.140625"/>
    <col min="9144" max="9144" customWidth="1" width="9.140625"/>
    <col min="9145" max="9145" customWidth="1" width="9.140625"/>
    <col min="9146" max="9146" customWidth="1" width="9.140625"/>
    <col min="9147" max="9147" customWidth="1" width="9.140625"/>
    <col min="9148" max="9148" customWidth="1" width="9.140625"/>
    <col min="9149" max="9149" customWidth="1" width="9.140625"/>
    <col min="9150" max="9150" customWidth="1" width="9.140625"/>
    <col min="9151" max="9151" customWidth="1" width="9.140625"/>
    <col min="9152" max="9152" customWidth="1" width="9.140625"/>
    <col min="9153" max="9153" customWidth="1" width="9.140625"/>
    <col min="9154" max="9154" customWidth="1" width="9.140625"/>
    <col min="9155" max="9155" customWidth="1" width="9.140625"/>
    <col min="9156" max="9156" customWidth="1" width="9.140625"/>
    <col min="9157" max="9157" customWidth="1" width="9.140625"/>
    <col min="9158" max="9158" customWidth="1" width="9.140625"/>
    <col min="9159" max="9159" customWidth="1" width="9.140625"/>
    <col min="9160" max="9160" customWidth="1" width="9.140625"/>
    <col min="9161" max="9161" customWidth="1" width="9.140625"/>
    <col min="9162" max="9162" customWidth="1" width="9.140625"/>
    <col min="9163" max="9163" customWidth="1" width="9.140625"/>
    <col min="9164" max="9164" customWidth="1" width="9.140625"/>
    <col min="9165" max="9165" customWidth="1" width="9.140625"/>
    <col min="9166" max="9166" customWidth="1" width="9.140625"/>
    <col min="9167" max="9167" customWidth="1" width="9.140625"/>
    <col min="9168" max="9168" customWidth="1" width="9.140625"/>
    <col min="9169" max="9169" customWidth="1" width="9.140625"/>
    <col min="9170" max="9170" customWidth="1" width="9.140625"/>
    <col min="9171" max="9171" customWidth="1" width="9.140625"/>
    <col min="9172" max="9172" customWidth="1" width="9.140625"/>
    <col min="9173" max="9173" customWidth="1" width="9.140625"/>
    <col min="9174" max="9174" customWidth="1" width="9.140625"/>
    <col min="9175" max="9175" customWidth="1" width="9.140625"/>
    <col min="9176" max="9176" customWidth="1" width="9.140625"/>
    <col min="9177" max="9177" customWidth="1" width="9.140625"/>
    <col min="9178" max="9178" customWidth="1" width="9.140625"/>
    <col min="9179" max="9179" customWidth="1" width="9.140625"/>
    <col min="9180" max="9180" customWidth="1" width="9.140625"/>
    <col min="9181" max="9181" customWidth="1" width="9.140625"/>
    <col min="9182" max="9182" customWidth="1" width="9.140625"/>
    <col min="9183" max="9183" customWidth="1" width="9.140625"/>
    <col min="9184" max="9184" customWidth="1" width="9.140625"/>
    <col min="9185" max="9185" customWidth="1" width="9.140625"/>
    <col min="9186" max="9186" customWidth="1" width="9.140625"/>
    <col min="9187" max="9187" customWidth="1" width="9.140625"/>
    <col min="9188" max="9188" customWidth="1" width="9.140625"/>
    <col min="9189" max="9189" customWidth="1" width="9.140625"/>
    <col min="9190" max="9190" customWidth="1" width="9.140625"/>
    <col min="9191" max="9191" customWidth="1" width="9.140625"/>
    <col min="9192" max="9192" customWidth="1" width="9.140625"/>
    <col min="9193" max="9193" customWidth="1" width="9.140625"/>
    <col min="9194" max="9194" customWidth="1" width="9.140625"/>
    <col min="9195" max="9195" customWidth="1" width="9.140625"/>
    <col min="9196" max="9196" customWidth="1" width="9.140625"/>
    <col min="9197" max="9197" customWidth="1" width="9.140625"/>
    <col min="9198" max="9198" customWidth="1" width="9.140625"/>
    <col min="9199" max="9199" customWidth="1" width="9.140625"/>
    <col min="9200" max="9200" customWidth="1" width="9.140625"/>
    <col min="9201" max="9201" customWidth="1" width="9.140625"/>
    <col min="9202" max="9202" customWidth="1" width="9.140625"/>
    <col min="9203" max="9203" customWidth="1" width="9.140625"/>
    <col min="9204" max="9204" customWidth="1" width="9.140625"/>
    <col min="9205" max="9205" customWidth="1" width="9.140625"/>
    <col min="9206" max="9206" customWidth="1" width="9.140625"/>
    <col min="9207" max="9207" customWidth="1" width="9.140625"/>
    <col min="9208" max="9208" customWidth="1" width="9.140625"/>
    <col min="9209" max="9209" customWidth="1" width="9.140625"/>
    <col min="9210" max="9210" customWidth="1" width="9.140625"/>
    <col min="9211" max="9211" customWidth="1" width="9.140625"/>
    <col min="9212" max="9212" customWidth="1" width="9.140625"/>
    <col min="9213" max="9213" customWidth="1" width="9.140625"/>
    <col min="9214" max="9214" customWidth="1" width="9.140625"/>
    <col min="9215" max="9215" customWidth="1" width="9.140625"/>
    <col min="9216" max="9216" customWidth="1" width="9.140625"/>
    <col min="9217" max="9217" customWidth="1" width="9.140625"/>
    <col min="9218" max="9218" customWidth="1" width="9.140625"/>
    <col min="9219" max="9219" customWidth="1" width="9.140625"/>
    <col min="9220" max="9220" customWidth="1" width="9.140625"/>
    <col min="9221" max="9221" customWidth="1" width="9.140625"/>
    <col min="9222" max="9222" customWidth="1" width="9.140625"/>
    <col min="9223" max="9223" customWidth="1" width="9.140625"/>
    <col min="9224" max="9224" customWidth="1" width="9.140625"/>
    <col min="9225" max="9225" customWidth="1" width="9.140625"/>
    <col min="9226" max="9226" customWidth="1" width="9.140625"/>
    <col min="9227" max="9227" customWidth="1" width="9.140625"/>
    <col min="9228" max="9228" customWidth="1" width="9.140625"/>
    <col min="9229" max="9229" customWidth="1" width="9.140625"/>
    <col min="9230" max="9230" customWidth="1" width="9.140625"/>
    <col min="9231" max="9231" customWidth="1" width="9.140625"/>
    <col min="9232" max="9232" customWidth="1" width="9.140625"/>
    <col min="9233" max="9233" customWidth="1" width="9.140625"/>
    <col min="9234" max="9234" customWidth="1" width="9.140625"/>
    <col min="9235" max="9235" customWidth="1" width="9.140625"/>
    <col min="9236" max="9236" customWidth="1" width="9.140625"/>
    <col min="9237" max="9237" customWidth="1" width="9.140625"/>
    <col min="9238" max="9238" customWidth="1" width="9.140625"/>
    <col min="9239" max="9239" customWidth="1" width="9.140625"/>
    <col min="9240" max="9240" customWidth="1" width="9.140625"/>
    <col min="9241" max="9241" customWidth="1" width="9.140625"/>
    <col min="9242" max="9242" customWidth="1" width="9.140625"/>
    <col min="9243" max="9243" customWidth="1" width="9.140625"/>
    <col min="9244" max="9244" customWidth="1" width="9.140625"/>
    <col min="9245" max="9245" customWidth="1" width="9.140625"/>
    <col min="9246" max="9246" customWidth="1" width="9.140625"/>
    <col min="9247" max="9247" customWidth="1" width="9.140625"/>
    <col min="9248" max="9248" customWidth="1" width="9.140625"/>
    <col min="9249" max="9249" customWidth="1" width="9.140625"/>
    <col min="9250" max="9250" customWidth="1" width="9.140625"/>
    <col min="9251" max="9251" customWidth="1" width="9.140625"/>
    <col min="9252" max="9252" customWidth="1" width="9.140625"/>
    <col min="9253" max="9253" customWidth="1" width="9.140625"/>
    <col min="9254" max="9254" customWidth="1" width="9.140625"/>
    <col min="9255" max="9255" customWidth="1" width="9.140625"/>
    <col min="9256" max="9256" customWidth="1" width="9.140625"/>
    <col min="9257" max="9257" customWidth="1" width="9.140625"/>
    <col min="9258" max="9258" customWidth="1" width="9.140625"/>
    <col min="9259" max="9259" customWidth="1" width="9.140625"/>
    <col min="9260" max="9260" customWidth="1" width="9.140625"/>
    <col min="9261" max="9261" customWidth="1" width="9.140625"/>
    <col min="9262" max="9262" customWidth="1" width="9.140625"/>
    <col min="9263" max="9263" customWidth="1" width="9.140625"/>
    <col min="9264" max="9264" customWidth="1" width="9.140625"/>
    <col min="9265" max="9265" customWidth="1" width="9.140625"/>
    <col min="9266" max="9266" customWidth="1" width="9.140625"/>
    <col min="9267" max="9267" customWidth="1" width="9.140625"/>
    <col min="9268" max="9268" customWidth="1" width="9.140625"/>
    <col min="9269" max="9269" customWidth="1" width="9.140625"/>
    <col min="9270" max="9270" customWidth="1" width="9.140625"/>
    <col min="9271" max="9271" customWidth="1" width="9.140625"/>
    <col min="9272" max="9272" customWidth="1" width="9.140625"/>
    <col min="9273" max="9273" customWidth="1" width="9.140625"/>
    <col min="9274" max="9274" customWidth="1" width="9.140625"/>
    <col min="9275" max="9275" customWidth="1" width="9.140625"/>
    <col min="9276" max="9276" customWidth="1" width="9.140625"/>
    <col min="9277" max="9277" customWidth="1" width="9.140625"/>
    <col min="9278" max="9278" customWidth="1" width="9.140625"/>
    <col min="9279" max="9279" customWidth="1" width="9.140625"/>
    <col min="9280" max="9280" customWidth="1" width="9.140625"/>
    <col min="9281" max="9281" customWidth="1" width="9.140625"/>
    <col min="9282" max="9282" customWidth="1" width="9.140625"/>
    <col min="9283" max="9283" customWidth="1" width="9.140625"/>
    <col min="9284" max="9284" customWidth="1" width="9.140625"/>
    <col min="9285" max="9285" customWidth="1" width="9.140625"/>
    <col min="9286" max="9286" customWidth="1" width="9.140625"/>
    <col min="9287" max="9287" customWidth="1" width="9.140625"/>
    <col min="9288" max="9288" customWidth="1" width="9.140625"/>
    <col min="9289" max="9289" customWidth="1" width="9.140625"/>
    <col min="9290" max="9290" customWidth="1" width="9.140625"/>
    <col min="9291" max="9291" customWidth="1" width="9.140625"/>
    <col min="9292" max="9292" customWidth="1" width="9.140625"/>
    <col min="9293" max="9293" customWidth="1" width="9.140625"/>
    <col min="9294" max="9294" customWidth="1" width="9.140625"/>
    <col min="9295" max="9295" customWidth="1" width="9.140625"/>
    <col min="9296" max="9296" customWidth="1" width="9.140625"/>
    <col min="9297" max="9297" customWidth="1" width="9.140625"/>
    <col min="9298" max="9298" customWidth="1" width="9.140625"/>
    <col min="9299" max="9299" customWidth="1" width="9.140625"/>
    <col min="9300" max="9300" customWidth="1" width="9.140625"/>
    <col min="9301" max="9301" customWidth="1" width="9.140625"/>
    <col min="9302" max="9302" customWidth="1" width="9.140625"/>
    <col min="9303" max="9303" customWidth="1" width="9.140625"/>
    <col min="9304" max="9304" customWidth="1" width="9.140625"/>
    <col min="9305" max="9305" customWidth="1" width="9.140625"/>
    <col min="9306" max="9306" customWidth="1" width="9.140625"/>
    <col min="9307" max="9307" customWidth="1" width="9.140625"/>
    <col min="9308" max="9308" customWidth="1" width="9.140625"/>
    <col min="9309" max="9309" customWidth="1" width="9.140625"/>
    <col min="9310" max="9310" customWidth="1" width="9.140625"/>
    <col min="9311" max="9311" customWidth="1" width="9.140625"/>
    <col min="9312" max="9312" customWidth="1" width="9.140625"/>
    <col min="9313" max="9313" customWidth="1" width="9.140625"/>
    <col min="9314" max="9314" customWidth="1" width="9.140625"/>
    <col min="9315" max="9315" customWidth="1" width="9.140625"/>
    <col min="9316" max="9316" customWidth="1" width="9.140625"/>
    <col min="9317" max="9317" customWidth="1" width="9.140625"/>
    <col min="9318" max="9318" customWidth="1" width="9.140625"/>
    <col min="9319" max="9319" customWidth="1" width="9.140625"/>
    <col min="9320" max="9320" customWidth="1" width="9.140625"/>
    <col min="9321" max="9321" customWidth="1" width="9.140625"/>
    <col min="9322" max="9322" customWidth="1" width="9.140625"/>
    <col min="9323" max="9323" customWidth="1" width="9.140625"/>
    <col min="9324" max="9324" customWidth="1" width="9.140625"/>
    <col min="9325" max="9325" customWidth="1" width="9.140625"/>
    <col min="9326" max="9326" customWidth="1" width="9.140625"/>
    <col min="9327" max="9327" customWidth="1" width="9.140625"/>
    <col min="9328" max="9328" customWidth="1" width="9.140625"/>
    <col min="9329" max="9329" customWidth="1" width="9.140625"/>
    <col min="9330" max="9330" customWidth="1" width="9.140625"/>
    <col min="9331" max="9331" customWidth="1" width="9.140625"/>
    <col min="9332" max="9332" customWidth="1" width="9.140625"/>
    <col min="9333" max="9333" customWidth="1" width="9.140625"/>
    <col min="9334" max="9334" customWidth="1" width="9.140625"/>
    <col min="9335" max="9335" customWidth="1" width="9.140625"/>
    <col min="9336" max="9336" customWidth="1" width="9.140625"/>
    <col min="9337" max="9337" customWidth="1" width="9.140625"/>
    <col min="9338" max="9338" customWidth="1" width="9.140625"/>
    <col min="9339" max="9339" customWidth="1" width="9.140625"/>
    <col min="9340" max="9340" customWidth="1" width="9.140625"/>
    <col min="9341" max="9341" customWidth="1" width="9.140625"/>
    <col min="9342" max="9342" customWidth="1" width="9.140625"/>
    <col min="9343" max="9343" customWidth="1" width="9.140625"/>
    <col min="9344" max="9344" customWidth="1" width="9.140625"/>
    <col min="9345" max="9345" customWidth="1" width="9.140625"/>
    <col min="9346" max="9346" customWidth="1" width="9.140625"/>
    <col min="9347" max="9347" customWidth="1" width="9.140625"/>
    <col min="9348" max="9348" customWidth="1" width="9.140625"/>
    <col min="9349" max="9349" customWidth="1" width="9.140625"/>
    <col min="9350" max="9350" customWidth="1" width="9.140625"/>
    <col min="9351" max="9351" customWidth="1" width="9.140625"/>
    <col min="9352" max="9352" customWidth="1" width="9.140625"/>
    <col min="9353" max="9353" customWidth="1" width="9.140625"/>
    <col min="9354" max="9354" customWidth="1" width="9.140625"/>
    <col min="9355" max="9355" customWidth="1" width="9.140625"/>
    <col min="9356" max="9356" customWidth="1" width="9.140625"/>
    <col min="9357" max="9357" customWidth="1" width="9.140625"/>
    <col min="9358" max="9358" customWidth="1" width="9.140625"/>
    <col min="9359" max="9359" customWidth="1" width="9.140625"/>
    <col min="9360" max="9360" customWidth="1" width="9.140625"/>
    <col min="9361" max="9361" customWidth="1" width="9.140625"/>
    <col min="9362" max="9362" customWidth="1" width="9.140625"/>
    <col min="9363" max="9363" customWidth="1" width="9.140625"/>
    <col min="9364" max="9364" customWidth="1" width="9.140625"/>
    <col min="9365" max="9365" customWidth="1" width="9.140625"/>
    <col min="9366" max="9366" customWidth="1" width="9.140625"/>
    <col min="9367" max="9367" customWidth="1" width="9.140625"/>
    <col min="9368" max="9368" customWidth="1" width="9.140625"/>
    <col min="9369" max="9369" customWidth="1" width="9.140625"/>
    <col min="9370" max="9370" customWidth="1" width="9.140625"/>
    <col min="9371" max="9371" customWidth="1" width="9.140625"/>
    <col min="9372" max="9372" customWidth="1" width="9.140625"/>
    <col min="9373" max="9373" customWidth="1" width="9.140625"/>
    <col min="9374" max="9374" customWidth="1" width="9.140625"/>
    <col min="9375" max="9375" customWidth="1" width="9.140625"/>
    <col min="9376" max="9376" customWidth="1" width="9.140625"/>
    <col min="9377" max="9377" customWidth="1" width="9.140625"/>
    <col min="9378" max="9378" customWidth="1" width="9.140625"/>
    <col min="9379" max="9379" customWidth="1" width="9.140625"/>
    <col min="9380" max="9380" customWidth="1" width="9.140625"/>
    <col min="9381" max="9381" customWidth="1" width="9.140625"/>
    <col min="9382" max="9382" customWidth="1" width="9.140625"/>
    <col min="9383" max="9383" customWidth="1" width="9.140625"/>
    <col min="9384" max="9384" customWidth="1" width="9.140625"/>
    <col min="9385" max="9385" customWidth="1" width="9.140625"/>
    <col min="9386" max="9386" customWidth="1" width="9.140625"/>
    <col min="9387" max="9387" customWidth="1" width="9.140625"/>
    <col min="9388" max="9388" customWidth="1" width="9.140625"/>
    <col min="9389" max="9389" customWidth="1" width="9.140625"/>
    <col min="9390" max="9390" customWidth="1" width="9.140625"/>
    <col min="9391" max="9391" customWidth="1" width="9.140625"/>
    <col min="9392" max="9392" customWidth="1" width="9.140625"/>
    <col min="9393" max="9393" customWidth="1" width="9.140625"/>
    <col min="9394" max="9394" customWidth="1" width="9.140625"/>
    <col min="9395" max="9395" customWidth="1" width="9.140625"/>
    <col min="9396" max="9396" customWidth="1" width="9.140625"/>
    <col min="9397" max="9397" customWidth="1" width="9.140625"/>
    <col min="9398" max="9398" customWidth="1" width="9.140625"/>
    <col min="9399" max="9399" customWidth="1" width="9.140625"/>
    <col min="9400" max="9400" customWidth="1" width="9.140625"/>
    <col min="9401" max="9401" customWidth="1" width="9.140625"/>
    <col min="9402" max="9402" customWidth="1" width="9.140625"/>
    <col min="9403" max="9403" customWidth="1" width="9.140625"/>
    <col min="9404" max="9404" customWidth="1" width="9.140625"/>
    <col min="9405" max="9405" customWidth="1" width="9.140625"/>
    <col min="9406" max="9406" customWidth="1" width="9.140625"/>
    <col min="9407" max="9407" customWidth="1" width="9.140625"/>
    <col min="9408" max="9408" customWidth="1" width="9.140625"/>
    <col min="9409" max="9409" customWidth="1" width="9.140625"/>
    <col min="9410" max="9410" customWidth="1" width="9.140625"/>
    <col min="9411" max="9411" customWidth="1" width="9.140625"/>
    <col min="9412" max="9412" customWidth="1" width="9.140625"/>
    <col min="9413" max="9413" customWidth="1" width="9.140625"/>
    <col min="9414" max="9414" customWidth="1" width="9.140625"/>
    <col min="9415" max="9415" customWidth="1" width="9.140625"/>
    <col min="9416" max="9416" customWidth="1" width="9.140625"/>
    <col min="9417" max="9417" customWidth="1" width="9.140625"/>
    <col min="9418" max="9418" customWidth="1" width="9.140625"/>
    <col min="9419" max="9419" customWidth="1" width="9.140625"/>
    <col min="9420" max="9420" customWidth="1" width="9.140625"/>
    <col min="9421" max="9421" customWidth="1" width="9.140625"/>
    <col min="9422" max="9422" customWidth="1" width="9.140625"/>
    <col min="9423" max="9423" customWidth="1" width="9.140625"/>
    <col min="9424" max="9424" customWidth="1" width="9.140625"/>
    <col min="9425" max="9425" customWidth="1" width="9.140625"/>
    <col min="9426" max="9426" customWidth="1" width="9.140625"/>
    <col min="9427" max="9427" customWidth="1" width="9.140625"/>
    <col min="9428" max="9428" customWidth="1" width="9.140625"/>
    <col min="9429" max="9429" customWidth="1" width="9.140625"/>
    <col min="9430" max="9430" customWidth="1" width="9.140625"/>
    <col min="9431" max="9431" customWidth="1" width="9.140625"/>
    <col min="9432" max="9432" customWidth="1" width="9.140625"/>
    <col min="9433" max="9433" customWidth="1" width="9.140625"/>
    <col min="9434" max="9434" customWidth="1" width="9.140625"/>
    <col min="9435" max="9435" customWidth="1" width="9.140625"/>
    <col min="9436" max="9436" customWidth="1" width="9.140625"/>
    <col min="9437" max="9437" customWidth="1" width="9.140625"/>
    <col min="9438" max="9438" customWidth="1" width="9.140625"/>
    <col min="9439" max="9439" customWidth="1" width="9.140625"/>
    <col min="9440" max="9440" customWidth="1" width="9.140625"/>
    <col min="9441" max="9441" customWidth="1" width="9.140625"/>
    <col min="9442" max="9442" customWidth="1" width="9.140625"/>
    <col min="9443" max="9443" customWidth="1" width="9.140625"/>
    <col min="9444" max="9444" customWidth="1" width="9.140625"/>
    <col min="9445" max="9445" customWidth="1" width="9.140625"/>
    <col min="9446" max="9446" customWidth="1" width="9.140625"/>
    <col min="9447" max="9447" customWidth="1" width="9.140625"/>
    <col min="9448" max="9448" customWidth="1" width="9.140625"/>
    <col min="9449" max="9449" customWidth="1" width="9.140625"/>
    <col min="9450" max="9450" customWidth="1" width="9.140625"/>
    <col min="9451" max="9451" customWidth="1" width="9.140625"/>
    <col min="9452" max="9452" customWidth="1" width="9.140625"/>
    <col min="9453" max="9453" customWidth="1" width="9.140625"/>
    <col min="9454" max="9454" customWidth="1" width="9.140625"/>
    <col min="9455" max="9455" customWidth="1" width="9.140625"/>
    <col min="9456" max="9456" customWidth="1" width="9.140625"/>
    <col min="9457" max="9457" customWidth="1" width="9.140625"/>
    <col min="9458" max="9458" customWidth="1" width="9.140625"/>
    <col min="9459" max="9459" customWidth="1" width="9.140625"/>
    <col min="9460" max="9460" customWidth="1" width="9.140625"/>
    <col min="9461" max="9461" customWidth="1" width="9.140625"/>
    <col min="9462" max="9462" customWidth="1" width="9.140625"/>
    <col min="9463" max="9463" customWidth="1" width="9.140625"/>
    <col min="9464" max="9464" customWidth="1" width="9.140625"/>
    <col min="9465" max="9465" customWidth="1" width="9.140625"/>
    <col min="9466" max="9466" customWidth="1" width="9.140625"/>
    <col min="9467" max="9467" customWidth="1" width="9.140625"/>
    <col min="9468" max="9468" customWidth="1" width="9.140625"/>
    <col min="9469" max="9469" customWidth="1" width="9.140625"/>
    <col min="9470" max="9470" customWidth="1" width="9.140625"/>
    <col min="9471" max="9471" customWidth="1" width="9.140625"/>
    <col min="9472" max="9472" customWidth="1" width="9.140625"/>
    <col min="9473" max="9473" customWidth="1" width="9.140625"/>
    <col min="9474" max="9474" customWidth="1" width="9.140625"/>
    <col min="9475" max="9475" customWidth="1" width="9.140625"/>
    <col min="9476" max="9476" customWidth="1" width="9.140625"/>
    <col min="9477" max="9477" customWidth="1" width="9.140625"/>
    <col min="9478" max="9478" customWidth="1" width="9.140625"/>
    <col min="9479" max="9479" customWidth="1" width="9.140625"/>
    <col min="9480" max="9480" customWidth="1" width="9.140625"/>
    <col min="9481" max="9481" customWidth="1" width="9.140625"/>
    <col min="9482" max="9482" customWidth="1" width="9.140625"/>
    <col min="9483" max="9483" customWidth="1" width="9.140625"/>
    <col min="9484" max="9484" customWidth="1" width="9.140625"/>
    <col min="9485" max="9485" customWidth="1" width="9.140625"/>
    <col min="9486" max="9486" customWidth="1" width="9.140625"/>
    <col min="9487" max="9487" customWidth="1" width="9.140625"/>
    <col min="9488" max="9488" customWidth="1" width="9.140625"/>
    <col min="9489" max="9489" customWidth="1" width="9.140625"/>
    <col min="9490" max="9490" customWidth="1" width="9.140625"/>
    <col min="9491" max="9491" customWidth="1" width="9.140625"/>
    <col min="9492" max="9492" customWidth="1" width="9.140625"/>
    <col min="9493" max="9493" customWidth="1" width="9.140625"/>
    <col min="9494" max="9494" customWidth="1" width="9.140625"/>
    <col min="9495" max="9495" customWidth="1" width="9.140625"/>
    <col min="9496" max="9496" customWidth="1" width="9.140625"/>
    <col min="9497" max="9497" customWidth="1" width="9.140625"/>
    <col min="9498" max="9498" customWidth="1" width="9.140625"/>
    <col min="9499" max="9499" customWidth="1" width="9.140625"/>
    <col min="9500" max="9500" customWidth="1" width="9.140625"/>
    <col min="9501" max="9501" customWidth="1" width="9.140625"/>
    <col min="9502" max="9502" customWidth="1" width="9.140625"/>
    <col min="9503" max="9503" customWidth="1" width="9.140625"/>
    <col min="9504" max="9504" customWidth="1" width="9.140625"/>
    <col min="9505" max="9505" customWidth="1" width="9.140625"/>
    <col min="9506" max="9506" customWidth="1" width="9.140625"/>
    <col min="9507" max="9507" customWidth="1" width="9.140625"/>
    <col min="9508" max="9508" customWidth="1" width="9.140625"/>
    <col min="9509" max="9509" customWidth="1" width="9.140625"/>
    <col min="9510" max="9510" customWidth="1" width="9.140625"/>
    <col min="9511" max="9511" customWidth="1" width="9.140625"/>
    <col min="9512" max="9512" customWidth="1" width="9.140625"/>
    <col min="9513" max="9513" customWidth="1" width="9.140625"/>
    <col min="9514" max="9514" customWidth="1" width="9.140625"/>
    <col min="9515" max="9515" customWidth="1" width="9.140625"/>
    <col min="9516" max="9516" customWidth="1" width="9.140625"/>
    <col min="9517" max="9517" customWidth="1" width="9.140625"/>
    <col min="9518" max="9518" customWidth="1" width="9.140625"/>
    <col min="9519" max="9519" customWidth="1" width="9.140625"/>
    <col min="9520" max="9520" customWidth="1" width="9.140625"/>
    <col min="9521" max="9521" customWidth="1" width="9.140625"/>
    <col min="9522" max="9522" customWidth="1" width="9.140625"/>
    <col min="9523" max="9523" customWidth="1" width="9.140625"/>
    <col min="9524" max="9524" customWidth="1" width="9.140625"/>
    <col min="9525" max="9525" customWidth="1" width="9.140625"/>
    <col min="9526" max="9526" customWidth="1" width="9.140625"/>
    <col min="9527" max="9527" customWidth="1" width="9.140625"/>
    <col min="9528" max="9528" customWidth="1" width="9.140625"/>
    <col min="9529" max="9529" customWidth="1" width="9.140625"/>
    <col min="9530" max="9530" customWidth="1" width="9.140625"/>
    <col min="9531" max="9531" customWidth="1" width="9.140625"/>
    <col min="9532" max="9532" customWidth="1" width="9.140625"/>
    <col min="9533" max="9533" customWidth="1" width="9.140625"/>
    <col min="9534" max="9534" customWidth="1" width="9.140625"/>
    <col min="9535" max="9535" customWidth="1" width="9.140625"/>
    <col min="9536" max="9536" customWidth="1" width="9.140625"/>
    <col min="9537" max="9537" customWidth="1" width="9.140625"/>
    <col min="9538" max="9538" customWidth="1" width="9.140625"/>
    <col min="9539" max="9539" customWidth="1" width="9.140625"/>
    <col min="9540" max="9540" customWidth="1" width="9.140625"/>
    <col min="9541" max="9541" customWidth="1" width="9.140625"/>
    <col min="9542" max="9542" customWidth="1" width="9.140625"/>
    <col min="9543" max="9543" customWidth="1" width="9.140625"/>
    <col min="9544" max="9544" customWidth="1" width="9.140625"/>
    <col min="9545" max="9545" customWidth="1" width="9.140625"/>
    <col min="9546" max="9546" customWidth="1" width="9.140625"/>
    <col min="9547" max="9547" customWidth="1" width="9.140625"/>
    <col min="9548" max="9548" customWidth="1" width="9.140625"/>
    <col min="9549" max="9549" customWidth="1" width="9.140625"/>
    <col min="9550" max="9550" customWidth="1" width="9.140625"/>
    <col min="9551" max="9551" customWidth="1" width="9.140625"/>
    <col min="9552" max="9552" customWidth="1" width="9.140625"/>
    <col min="9553" max="9553" customWidth="1" width="9.140625"/>
    <col min="9554" max="9554" customWidth="1" width="9.140625"/>
    <col min="9555" max="9555" customWidth="1" width="9.140625"/>
    <col min="9556" max="9556" customWidth="1" width="9.140625"/>
    <col min="9557" max="9557" customWidth="1" width="9.140625"/>
    <col min="9558" max="9558" customWidth="1" width="9.140625"/>
    <col min="9559" max="9559" customWidth="1" width="9.140625"/>
    <col min="9560" max="9560" customWidth="1" width="9.140625"/>
    <col min="9561" max="9561" customWidth="1" width="9.140625"/>
    <col min="9562" max="9562" customWidth="1" width="9.140625"/>
    <col min="9563" max="9563" customWidth="1" width="9.140625"/>
    <col min="9564" max="9564" customWidth="1" width="9.140625"/>
    <col min="9565" max="9565" customWidth="1" width="9.140625"/>
    <col min="9566" max="9566" customWidth="1" width="9.140625"/>
    <col min="9567" max="9567" customWidth="1" width="9.140625"/>
    <col min="9568" max="9568" customWidth="1" width="9.140625"/>
    <col min="9569" max="9569" customWidth="1" width="9.140625"/>
    <col min="9570" max="9570" customWidth="1" width="9.140625"/>
    <col min="9571" max="9571" customWidth="1" width="9.140625"/>
    <col min="9572" max="9572" customWidth="1" width="9.140625"/>
    <col min="9573" max="9573" customWidth="1" width="9.140625"/>
    <col min="9574" max="9574" customWidth="1" width="9.140625"/>
    <col min="9575" max="9575" customWidth="1" width="9.140625"/>
    <col min="9576" max="9576" customWidth="1" width="9.140625"/>
    <col min="9577" max="9577" customWidth="1" width="9.140625"/>
    <col min="9578" max="9578" customWidth="1" width="9.140625"/>
    <col min="9579" max="9579" customWidth="1" width="9.140625"/>
    <col min="9580" max="9580" customWidth="1" width="9.140625"/>
    <col min="9581" max="9581" customWidth="1" width="9.140625"/>
    <col min="9582" max="9582" customWidth="1" width="9.140625"/>
    <col min="9583" max="9583" customWidth="1" width="9.140625"/>
    <col min="9584" max="9584" customWidth="1" width="9.140625"/>
    <col min="9585" max="9585" customWidth="1" width="9.140625"/>
    <col min="9586" max="9586" customWidth="1" width="9.140625"/>
    <col min="9587" max="9587" customWidth="1" width="9.140625"/>
    <col min="9588" max="9588" customWidth="1" width="9.140625"/>
    <col min="9589" max="9589" customWidth="1" width="9.140625"/>
    <col min="9590" max="9590" customWidth="1" width="9.140625"/>
    <col min="9591" max="9591" customWidth="1" width="9.140625"/>
    <col min="9592" max="9592" customWidth="1" width="9.140625"/>
    <col min="9593" max="9593" customWidth="1" width="9.140625"/>
    <col min="9594" max="9594" customWidth="1" width="9.140625"/>
    <col min="9595" max="9595" customWidth="1" width="9.140625"/>
    <col min="9596" max="9596" customWidth="1" width="9.140625"/>
    <col min="9597" max="9597" customWidth="1" width="9.140625"/>
    <col min="9598" max="9598" customWidth="1" width="9.140625"/>
    <col min="9599" max="9599" customWidth="1" width="9.140625"/>
    <col min="9600" max="9600" customWidth="1" width="9.140625"/>
    <col min="9601" max="9601" customWidth="1" width="9.140625"/>
    <col min="9602" max="9602" customWidth="1" width="9.140625"/>
    <col min="9603" max="9603" customWidth="1" width="9.140625"/>
    <col min="9604" max="9604" customWidth="1" width="9.140625"/>
    <col min="9605" max="9605" customWidth="1" width="9.140625"/>
    <col min="9606" max="9606" customWidth="1" width="9.140625"/>
    <col min="9607" max="9607" customWidth="1" width="9.140625"/>
    <col min="9608" max="9608" customWidth="1" width="9.140625"/>
    <col min="9609" max="9609" customWidth="1" width="9.140625"/>
    <col min="9610" max="9610" customWidth="1" width="9.140625"/>
    <col min="9611" max="9611" customWidth="1" width="9.140625"/>
    <col min="9612" max="9612" customWidth="1" width="9.140625"/>
    <col min="9613" max="9613" customWidth="1" width="9.140625"/>
    <col min="9614" max="9614" customWidth="1" width="9.140625"/>
    <col min="9615" max="9615" customWidth="1" width="9.140625"/>
    <col min="9616" max="9616" customWidth="1" width="9.140625"/>
    <col min="9617" max="9617" customWidth="1" width="9.140625"/>
    <col min="9618" max="9618" customWidth="1" width="9.140625"/>
    <col min="9619" max="9619" customWidth="1" width="9.140625"/>
    <col min="9620" max="9620" customWidth="1" width="9.140625"/>
    <col min="9621" max="9621" customWidth="1" width="9.140625"/>
    <col min="9622" max="9622" customWidth="1" width="9.140625"/>
    <col min="9623" max="9623" customWidth="1" width="9.140625"/>
    <col min="9624" max="9624" customWidth="1" width="9.140625"/>
    <col min="9625" max="9625" customWidth="1" width="9.140625"/>
    <col min="9626" max="9626" customWidth="1" width="9.140625"/>
    <col min="9627" max="9627" customWidth="1" width="9.140625"/>
    <col min="9628" max="9628" customWidth="1" width="9.140625"/>
    <col min="9629" max="9629" customWidth="1" width="9.140625"/>
    <col min="9630" max="9630" customWidth="1" width="9.140625"/>
    <col min="9631" max="9631" customWidth="1" width="9.140625"/>
    <col min="9632" max="9632" customWidth="1" width="9.140625"/>
    <col min="9633" max="9633" customWidth="1" width="9.140625"/>
    <col min="9634" max="9634" customWidth="1" width="9.140625"/>
    <col min="9635" max="9635" customWidth="1" width="9.140625"/>
    <col min="9636" max="9636" customWidth="1" width="9.140625"/>
    <col min="9637" max="9637" customWidth="1" width="9.140625"/>
    <col min="9638" max="9638" customWidth="1" width="9.140625"/>
    <col min="9639" max="9639" customWidth="1" width="9.140625"/>
    <col min="9640" max="9640" customWidth="1" width="9.140625"/>
    <col min="9641" max="9641" customWidth="1" width="9.140625"/>
    <col min="9642" max="9642" customWidth="1" width="9.140625"/>
    <col min="9643" max="9643" customWidth="1" width="9.140625"/>
    <col min="9644" max="9644" customWidth="1" width="9.140625"/>
    <col min="9645" max="9645" customWidth="1" width="9.140625"/>
    <col min="9646" max="9646" customWidth="1" width="9.140625"/>
    <col min="9647" max="9647" customWidth="1" width="9.140625"/>
    <col min="9648" max="9648" customWidth="1" width="9.140625"/>
    <col min="9649" max="9649" customWidth="1" width="9.140625"/>
    <col min="9650" max="9650" customWidth="1" width="9.140625"/>
    <col min="9651" max="9651" customWidth="1" width="9.140625"/>
    <col min="9652" max="9652" customWidth="1" width="9.140625"/>
    <col min="9653" max="9653" customWidth="1" width="9.140625"/>
    <col min="9654" max="9654" customWidth="1" width="9.140625"/>
    <col min="9655" max="9655" customWidth="1" width="9.140625"/>
    <col min="9656" max="9656" customWidth="1" width="9.140625"/>
    <col min="9657" max="9657" customWidth="1" width="9.140625"/>
    <col min="9658" max="9658" customWidth="1" width="9.140625"/>
    <col min="9659" max="9659" customWidth="1" width="9.140625"/>
    <col min="9660" max="9660" customWidth="1" width="9.140625"/>
    <col min="9661" max="9661" customWidth="1" width="9.140625"/>
    <col min="9662" max="9662" customWidth="1" width="9.140625"/>
    <col min="9663" max="9663" customWidth="1" width="9.140625"/>
    <col min="9664" max="9664" customWidth="1" width="9.140625"/>
    <col min="9665" max="9665" customWidth="1" width="9.140625"/>
    <col min="9666" max="9666" customWidth="1" width="9.140625"/>
    <col min="9667" max="9667" customWidth="1" width="9.140625"/>
    <col min="9668" max="9668" customWidth="1" width="9.140625"/>
    <col min="9669" max="9669" customWidth="1" width="9.140625"/>
    <col min="9670" max="9670" customWidth="1" width="9.140625"/>
    <col min="9671" max="9671" customWidth="1" width="9.140625"/>
    <col min="9672" max="9672" customWidth="1" width="9.140625"/>
    <col min="9673" max="9673" customWidth="1" width="9.140625"/>
    <col min="9674" max="9674" customWidth="1" width="9.140625"/>
    <col min="9675" max="9675" customWidth="1" width="9.140625"/>
    <col min="9676" max="9676" customWidth="1" width="9.140625"/>
    <col min="9677" max="9677" customWidth="1" width="9.140625"/>
    <col min="9678" max="9678" customWidth="1" width="9.140625"/>
    <col min="9679" max="9679" customWidth="1" width="9.140625"/>
    <col min="9680" max="9680" customWidth="1" width="9.140625"/>
    <col min="9681" max="9681" customWidth="1" width="9.140625"/>
    <col min="9682" max="9682" customWidth="1" width="9.140625"/>
    <col min="9683" max="9683" customWidth="1" width="9.140625"/>
    <col min="9684" max="9684" customWidth="1" width="9.140625"/>
    <col min="9685" max="9685" customWidth="1" width="9.140625"/>
    <col min="9686" max="9686" customWidth="1" width="9.140625"/>
    <col min="9687" max="9687" customWidth="1" width="9.140625"/>
    <col min="9688" max="9688" customWidth="1" width="9.140625"/>
    <col min="9689" max="9689" customWidth="1" width="9.140625"/>
    <col min="9690" max="9690" customWidth="1" width="9.140625"/>
    <col min="9691" max="9691" customWidth="1" width="9.140625"/>
    <col min="9692" max="9692" customWidth="1" width="9.140625"/>
    <col min="9693" max="9693" customWidth="1" width="9.140625"/>
    <col min="9694" max="9694" customWidth="1" width="9.140625"/>
    <col min="9695" max="9695" customWidth="1" width="9.140625"/>
    <col min="9696" max="9696" customWidth="1" width="9.140625"/>
    <col min="9697" max="9697" customWidth="1" width="9.140625"/>
    <col min="9698" max="9698" customWidth="1" width="9.140625"/>
    <col min="9699" max="9699" customWidth="1" width="9.140625"/>
    <col min="9700" max="9700" customWidth="1" width="9.140625"/>
    <col min="9701" max="9701" customWidth="1" width="9.140625"/>
    <col min="9702" max="9702" customWidth="1" width="9.140625"/>
    <col min="9703" max="9703" customWidth="1" width="9.140625"/>
    <col min="9704" max="9704" customWidth="1" width="9.140625"/>
    <col min="9705" max="9705" customWidth="1" width="9.140625"/>
    <col min="9706" max="9706" customWidth="1" width="9.140625"/>
    <col min="9707" max="9707" customWidth="1" width="9.140625"/>
    <col min="9708" max="9708" customWidth="1" width="9.140625"/>
    <col min="9709" max="9709" customWidth="1" width="9.140625"/>
    <col min="9710" max="9710" customWidth="1" width="9.140625"/>
    <col min="9711" max="9711" customWidth="1" width="9.140625"/>
    <col min="9712" max="9712" customWidth="1" width="9.140625"/>
    <col min="9713" max="9713" customWidth="1" width="9.140625"/>
    <col min="9714" max="9714" customWidth="1" width="9.140625"/>
    <col min="9715" max="9715" customWidth="1" width="9.140625"/>
    <col min="9716" max="9716" customWidth="1" width="9.140625"/>
    <col min="9717" max="9717" customWidth="1" width="9.140625"/>
    <col min="9718" max="9718" customWidth="1" width="9.140625"/>
    <col min="9719" max="9719" customWidth="1" width="9.140625"/>
    <col min="9720" max="9720" customWidth="1" width="9.140625"/>
    <col min="9721" max="9721" customWidth="1" width="9.140625"/>
    <col min="9722" max="9722" customWidth="1" width="9.140625"/>
    <col min="9723" max="9723" customWidth="1" width="9.140625"/>
    <col min="9724" max="9724" customWidth="1" width="9.140625"/>
    <col min="9725" max="9725" customWidth="1" width="9.140625"/>
    <col min="9726" max="9726" customWidth="1" width="9.140625"/>
    <col min="9727" max="9727" customWidth="1" width="9.140625"/>
    <col min="9728" max="9728" customWidth="1" width="9.140625"/>
    <col min="9729" max="9729" customWidth="1" width="9.140625"/>
    <col min="9730" max="9730" customWidth="1" width="9.140625"/>
    <col min="9731" max="9731" customWidth="1" width="9.140625"/>
    <col min="9732" max="9732" customWidth="1" width="9.140625"/>
    <col min="9733" max="9733" customWidth="1" width="9.140625"/>
    <col min="9734" max="9734" customWidth="1" width="9.140625"/>
    <col min="9735" max="9735" customWidth="1" width="9.140625"/>
    <col min="9736" max="9736" customWidth="1" width="9.140625"/>
    <col min="9737" max="9737" customWidth="1" width="9.140625"/>
    <col min="9738" max="9738" customWidth="1" width="9.140625"/>
    <col min="9739" max="9739" customWidth="1" width="9.140625"/>
    <col min="9740" max="9740" customWidth="1" width="9.140625"/>
    <col min="9741" max="9741" customWidth="1" width="9.140625"/>
    <col min="9742" max="9742" customWidth="1" width="9.140625"/>
    <col min="9743" max="9743" customWidth="1" width="9.140625"/>
    <col min="9744" max="9744" customWidth="1" width="9.140625"/>
    <col min="9745" max="9745" customWidth="1" width="9.140625"/>
    <col min="9746" max="9746" customWidth="1" width="9.140625"/>
    <col min="9747" max="9747" customWidth="1" width="9.140625"/>
    <col min="9748" max="9748" customWidth="1" width="9.140625"/>
    <col min="9749" max="9749" customWidth="1" width="9.140625"/>
    <col min="9750" max="9750" customWidth="1" width="9.140625"/>
    <col min="9751" max="9751" customWidth="1" width="9.140625"/>
    <col min="9752" max="9752" customWidth="1" width="9.140625"/>
    <col min="9753" max="9753" customWidth="1" width="9.140625"/>
    <col min="9754" max="9754" customWidth="1" width="9.140625"/>
    <col min="9755" max="9755" customWidth="1" width="9.140625"/>
    <col min="9756" max="9756" customWidth="1" width="9.140625"/>
    <col min="9757" max="9757" customWidth="1" width="9.140625"/>
    <col min="9758" max="9758" customWidth="1" width="9.140625"/>
    <col min="9759" max="9759" customWidth="1" width="9.140625"/>
    <col min="9760" max="9760" customWidth="1" width="9.140625"/>
    <col min="9761" max="9761" customWidth="1" width="9.140625"/>
    <col min="9762" max="9762" customWidth="1" width="9.140625"/>
    <col min="9763" max="9763" customWidth="1" width="9.140625"/>
    <col min="9764" max="9764" customWidth="1" width="9.140625"/>
    <col min="9765" max="9765" customWidth="1" width="9.140625"/>
    <col min="9766" max="9766" customWidth="1" width="9.140625"/>
    <col min="9767" max="9767" customWidth="1" width="9.140625"/>
    <col min="9768" max="9768" customWidth="1" width="9.140625"/>
    <col min="9769" max="9769" customWidth="1" width="9.140625"/>
    <col min="9770" max="9770" customWidth="1" width="9.140625"/>
    <col min="9771" max="9771" customWidth="1" width="9.140625"/>
    <col min="9772" max="9772" customWidth="1" width="9.140625"/>
    <col min="9773" max="9773" customWidth="1" width="9.140625"/>
    <col min="9774" max="9774" customWidth="1" width="9.140625"/>
    <col min="9775" max="9775" customWidth="1" width="9.140625"/>
    <col min="9776" max="9776" customWidth="1" width="9.140625"/>
    <col min="9777" max="9777" customWidth="1" width="9.140625"/>
    <col min="9778" max="9778" customWidth="1" width="9.140625"/>
    <col min="9779" max="9779" customWidth="1" width="9.140625"/>
    <col min="9780" max="9780" customWidth="1" width="9.140625"/>
    <col min="9781" max="9781" customWidth="1" width="9.140625"/>
    <col min="9782" max="9782" customWidth="1" width="9.140625"/>
    <col min="9783" max="9783" customWidth="1" width="9.140625"/>
    <col min="9784" max="9784" customWidth="1" width="9.140625"/>
    <col min="9785" max="9785" customWidth="1" width="9.140625"/>
    <col min="9786" max="9786" customWidth="1" width="9.140625"/>
    <col min="9787" max="9787" customWidth="1" width="9.140625"/>
    <col min="9788" max="9788" customWidth="1" width="9.140625"/>
    <col min="9789" max="9789" customWidth="1" width="9.140625"/>
    <col min="9790" max="9790" customWidth="1" width="9.140625"/>
    <col min="9791" max="9791" customWidth="1" width="9.140625"/>
    <col min="9792" max="9792" customWidth="1" width="9.140625"/>
    <col min="9793" max="9793" customWidth="1" width="9.140625"/>
    <col min="9794" max="9794" customWidth="1" width="9.140625"/>
    <col min="9795" max="9795" customWidth="1" width="9.140625"/>
    <col min="9796" max="9796" customWidth="1" width="9.140625"/>
    <col min="9797" max="9797" customWidth="1" width="9.140625"/>
    <col min="9798" max="9798" customWidth="1" width="9.140625"/>
    <col min="9799" max="9799" customWidth="1" width="9.140625"/>
    <col min="9800" max="9800" customWidth="1" width="9.140625"/>
    <col min="9801" max="9801" customWidth="1" width="9.140625"/>
    <col min="9802" max="9802" customWidth="1" width="9.140625"/>
    <col min="9803" max="9803" customWidth="1" width="9.140625"/>
    <col min="9804" max="9804" customWidth="1" width="9.140625"/>
    <col min="9805" max="9805" customWidth="1" width="9.140625"/>
    <col min="9806" max="9806" customWidth="1" width="9.140625"/>
    <col min="9807" max="9807" customWidth="1" width="9.140625"/>
    <col min="9808" max="9808" customWidth="1" width="9.140625"/>
    <col min="9809" max="9809" customWidth="1" width="9.140625"/>
    <col min="9810" max="9810" customWidth="1" width="9.140625"/>
    <col min="9811" max="9811" customWidth="1" width="9.140625"/>
    <col min="9812" max="9812" customWidth="1" width="9.140625"/>
    <col min="9813" max="9813" customWidth="1" width="9.140625"/>
    <col min="9814" max="9814" customWidth="1" width="9.140625"/>
    <col min="9815" max="9815" customWidth="1" width="9.140625"/>
    <col min="9816" max="9816" customWidth="1" width="9.140625"/>
    <col min="9817" max="9817" customWidth="1" width="9.140625"/>
    <col min="9818" max="9818" customWidth="1" width="9.140625"/>
    <col min="9819" max="9819" customWidth="1" width="9.140625"/>
    <col min="9820" max="9820" customWidth="1" width="9.140625"/>
    <col min="9821" max="9821" customWidth="1" width="9.140625"/>
    <col min="9822" max="9822" customWidth="1" width="9.140625"/>
    <col min="9823" max="9823" customWidth="1" width="9.140625"/>
    <col min="9824" max="9824" customWidth="1" width="9.140625"/>
    <col min="9825" max="9825" customWidth="1" width="9.140625"/>
    <col min="9826" max="9826" customWidth="1" width="9.140625"/>
    <col min="9827" max="9827" customWidth="1" width="9.140625"/>
    <col min="9828" max="9828" customWidth="1" width="9.140625"/>
    <col min="9829" max="9829" customWidth="1" width="9.140625"/>
    <col min="9830" max="9830" customWidth="1" width="9.140625"/>
    <col min="9831" max="9831" customWidth="1" width="9.140625"/>
    <col min="9832" max="9832" customWidth="1" width="9.140625"/>
    <col min="9833" max="9833" customWidth="1" width="9.140625"/>
    <col min="9834" max="9834" customWidth="1" width="9.140625"/>
    <col min="9835" max="9835" customWidth="1" width="9.140625"/>
    <col min="9836" max="9836" customWidth="1" width="9.140625"/>
    <col min="9837" max="9837" customWidth="1" width="9.140625"/>
    <col min="9838" max="9838" customWidth="1" width="9.140625"/>
    <col min="9839" max="9839" customWidth="1" width="9.140625"/>
    <col min="9840" max="9840" customWidth="1" width="9.140625"/>
    <col min="9841" max="9841" customWidth="1" width="9.140625"/>
    <col min="9842" max="9842" customWidth="1" width="9.140625"/>
    <col min="9843" max="9843" customWidth="1" width="9.140625"/>
    <col min="9844" max="9844" customWidth="1" width="9.140625"/>
    <col min="9845" max="9845" customWidth="1" width="9.140625"/>
    <col min="9846" max="9846" customWidth="1" width="9.140625"/>
    <col min="9847" max="9847" customWidth="1" width="9.140625"/>
    <col min="9848" max="9848" customWidth="1" width="9.140625"/>
    <col min="9849" max="9849" customWidth="1" width="9.140625"/>
    <col min="9850" max="9850" customWidth="1" width="9.140625"/>
    <col min="9851" max="9851" customWidth="1" width="9.140625"/>
    <col min="9852" max="9852" customWidth="1" width="9.140625"/>
    <col min="9853" max="9853" customWidth="1" width="9.140625"/>
    <col min="9854" max="9854" customWidth="1" width="9.140625"/>
    <col min="9855" max="9855" customWidth="1" width="9.140625"/>
    <col min="9856" max="9856" customWidth="1" width="9.140625"/>
    <col min="9857" max="9857" customWidth="1" width="9.140625"/>
    <col min="9858" max="9858" customWidth="1" width="9.140625"/>
    <col min="9859" max="9859" customWidth="1" width="9.140625"/>
    <col min="9860" max="9860" customWidth="1" width="9.140625"/>
    <col min="9861" max="9861" customWidth="1" width="9.140625"/>
    <col min="9862" max="9862" customWidth="1" width="9.140625"/>
    <col min="9863" max="9863" customWidth="1" width="9.140625"/>
    <col min="9864" max="9864" customWidth="1" width="9.140625"/>
    <col min="9865" max="9865" customWidth="1" width="9.140625"/>
    <col min="9866" max="9866" customWidth="1" width="9.140625"/>
    <col min="9867" max="9867" customWidth="1" width="9.140625"/>
    <col min="9868" max="9868" customWidth="1" width="9.140625"/>
    <col min="9869" max="9869" customWidth="1" width="9.140625"/>
    <col min="9870" max="9870" customWidth="1" width="9.140625"/>
    <col min="9871" max="9871" customWidth="1" width="9.140625"/>
    <col min="9872" max="9872" customWidth="1" width="9.140625"/>
    <col min="9873" max="9873" customWidth="1" width="9.140625"/>
    <col min="9874" max="9874" customWidth="1" width="9.140625"/>
    <col min="9875" max="9875" customWidth="1" width="9.140625"/>
    <col min="9876" max="9876" customWidth="1" width="9.140625"/>
    <col min="9877" max="9877" customWidth="1" width="9.140625"/>
    <col min="9878" max="9878" customWidth="1" width="9.140625"/>
    <col min="9879" max="9879" customWidth="1" width="9.140625"/>
    <col min="9880" max="9880" customWidth="1" width="9.140625"/>
    <col min="9881" max="9881" customWidth="1" width="9.140625"/>
    <col min="9882" max="9882" customWidth="1" width="9.140625"/>
    <col min="9883" max="9883" customWidth="1" width="9.140625"/>
    <col min="9884" max="9884" customWidth="1" width="9.140625"/>
    <col min="9885" max="9885" customWidth="1" width="9.140625"/>
    <col min="9886" max="9886" customWidth="1" width="9.140625"/>
    <col min="9887" max="9887" customWidth="1" width="9.140625"/>
    <col min="9888" max="9888" customWidth="1" width="9.140625"/>
    <col min="9889" max="9889" customWidth="1" width="9.140625"/>
    <col min="9890" max="9890" customWidth="1" width="9.140625"/>
    <col min="9891" max="9891" customWidth="1" width="9.140625"/>
    <col min="9892" max="9892" customWidth="1" width="9.140625"/>
    <col min="9893" max="9893" customWidth="1" width="9.140625"/>
    <col min="9894" max="9894" customWidth="1" width="9.140625"/>
    <col min="9895" max="9895" customWidth="1" width="9.140625"/>
    <col min="9896" max="9896" customWidth="1" width="9.140625"/>
    <col min="9897" max="9897" customWidth="1" width="9.140625"/>
    <col min="9898" max="9898" customWidth="1" width="9.140625"/>
    <col min="9899" max="9899" customWidth="1" width="9.140625"/>
    <col min="9900" max="9900" customWidth="1" width="9.140625"/>
    <col min="9901" max="9901" customWidth="1" width="9.140625"/>
    <col min="9902" max="9902" customWidth="1" width="9.140625"/>
    <col min="9903" max="9903" customWidth="1" width="9.140625"/>
    <col min="9904" max="9904" customWidth="1" width="9.140625"/>
    <col min="9905" max="9905" customWidth="1" width="9.140625"/>
    <col min="9906" max="9906" customWidth="1" width="9.140625"/>
    <col min="9907" max="9907" customWidth="1" width="9.140625"/>
    <col min="9908" max="9908" customWidth="1" width="9.140625"/>
    <col min="9909" max="9909" customWidth="1" width="9.140625"/>
    <col min="9910" max="9910" customWidth="1" width="9.140625"/>
    <col min="9911" max="9911" customWidth="1" width="9.140625"/>
    <col min="9912" max="9912" customWidth="1" width="9.140625"/>
    <col min="9913" max="9913" customWidth="1" width="9.140625"/>
    <col min="9914" max="9914" customWidth="1" width="9.140625"/>
    <col min="9915" max="9915" customWidth="1" width="9.140625"/>
    <col min="9916" max="9916" customWidth="1" width="9.140625"/>
    <col min="9917" max="9917" customWidth="1" width="9.140625"/>
    <col min="9918" max="9918" customWidth="1" width="9.140625"/>
    <col min="9919" max="9919" customWidth="1" width="9.140625"/>
    <col min="9920" max="9920" customWidth="1" width="9.140625"/>
    <col min="9921" max="9921" customWidth="1" width="9.140625"/>
    <col min="9922" max="9922" customWidth="1" width="9.140625"/>
    <col min="9923" max="9923" customWidth="1" width="9.140625"/>
    <col min="9924" max="9924" customWidth="1" width="9.140625"/>
    <col min="9925" max="9925" customWidth="1" width="9.140625"/>
    <col min="9926" max="9926" customWidth="1" width="9.140625"/>
    <col min="9927" max="9927" customWidth="1" width="9.140625"/>
    <col min="9928" max="9928" customWidth="1" width="9.140625"/>
    <col min="9929" max="9929" customWidth="1" width="9.140625"/>
    <col min="9930" max="9930" customWidth="1" width="9.140625"/>
    <col min="9931" max="9931" customWidth="1" width="9.140625"/>
    <col min="9932" max="9932" customWidth="1" width="9.140625"/>
    <col min="9933" max="9933" customWidth="1" width="9.140625"/>
    <col min="9934" max="9934" customWidth="1" width="9.140625"/>
    <col min="9935" max="9935" customWidth="1" width="9.140625"/>
    <col min="9936" max="9936" customWidth="1" width="9.140625"/>
    <col min="9937" max="9937" customWidth="1" width="9.140625"/>
    <col min="9938" max="9938" customWidth="1" width="9.140625"/>
    <col min="9939" max="9939" customWidth="1" width="9.140625"/>
    <col min="9940" max="9940" customWidth="1" width="9.140625"/>
    <col min="9941" max="9941" customWidth="1" width="9.140625"/>
    <col min="9942" max="9942" customWidth="1" width="9.140625"/>
    <col min="9943" max="9943" customWidth="1" width="9.140625"/>
    <col min="9944" max="9944" customWidth="1" width="9.140625"/>
    <col min="9945" max="9945" customWidth="1" width="9.140625"/>
    <col min="9946" max="9946" customWidth="1" width="9.140625"/>
    <col min="9947" max="9947" customWidth="1" width="9.140625"/>
    <col min="9948" max="9948" customWidth="1" width="9.140625"/>
    <col min="9949" max="9949" customWidth="1" width="9.140625"/>
    <col min="9950" max="9950" customWidth="1" width="9.140625"/>
    <col min="9951" max="9951" customWidth="1" width="9.140625"/>
    <col min="9952" max="9952" customWidth="1" width="9.140625"/>
    <col min="9953" max="9953" customWidth="1" width="9.140625"/>
    <col min="9954" max="9954" customWidth="1" width="9.140625"/>
    <col min="9955" max="9955" customWidth="1" width="9.140625"/>
    <col min="9956" max="9956" customWidth="1" width="9.140625"/>
    <col min="9957" max="9957" customWidth="1" width="9.140625"/>
    <col min="9958" max="9958" customWidth="1" width="9.140625"/>
    <col min="9959" max="9959" customWidth="1" width="9.140625"/>
    <col min="9960" max="9960" customWidth="1" width="9.140625"/>
    <col min="9961" max="9961" customWidth="1" width="9.140625"/>
    <col min="9962" max="9962" customWidth="1" width="9.140625"/>
    <col min="9963" max="9963" customWidth="1" width="9.140625"/>
    <col min="9964" max="9964" customWidth="1" width="9.140625"/>
    <col min="9965" max="9965" customWidth="1" width="9.140625"/>
    <col min="9966" max="9966" customWidth="1" width="9.140625"/>
    <col min="9967" max="9967" customWidth="1" width="9.140625"/>
    <col min="9968" max="9968" customWidth="1" width="9.140625"/>
    <col min="9969" max="9969" customWidth="1" width="9.140625"/>
    <col min="9970" max="9970" customWidth="1" width="9.140625"/>
    <col min="9971" max="9971" customWidth="1" width="9.140625"/>
    <col min="9972" max="9972" customWidth="1" width="9.140625"/>
    <col min="9973" max="9973" customWidth="1" width="9.140625"/>
    <col min="9974" max="9974" customWidth="1" width="9.140625"/>
    <col min="9975" max="9975" customWidth="1" width="9.140625"/>
    <col min="9976" max="9976" customWidth="1" width="9.140625"/>
    <col min="9977" max="9977" customWidth="1" width="9.140625"/>
    <col min="9978" max="9978" customWidth="1" width="9.140625"/>
    <col min="9979" max="9979" customWidth="1" width="9.140625"/>
    <col min="9980" max="9980" customWidth="1" width="9.140625"/>
    <col min="9981" max="9981" customWidth="1" width="9.140625"/>
    <col min="9982" max="9982" customWidth="1" width="9.140625"/>
    <col min="9983" max="9983" customWidth="1" width="9.140625"/>
    <col min="9984" max="9984" customWidth="1" width="9.140625"/>
    <col min="9985" max="9985" customWidth="1" width="9.140625"/>
    <col min="9986" max="9986" customWidth="1" width="9.140625"/>
    <col min="9987" max="9987" customWidth="1" width="9.140625"/>
    <col min="9988" max="9988" customWidth="1" width="9.140625"/>
    <col min="9989" max="9989" customWidth="1" width="9.140625"/>
    <col min="9990" max="9990" customWidth="1" width="9.140625"/>
    <col min="9991" max="9991" customWidth="1" width="9.140625"/>
    <col min="9992" max="9992" customWidth="1" width="9.140625"/>
    <col min="9993" max="9993" customWidth="1" width="9.140625"/>
    <col min="9994" max="9994" customWidth="1" width="9.140625"/>
    <col min="9995" max="9995" customWidth="1" width="9.140625"/>
    <col min="9996" max="9996" customWidth="1" width="9.140625"/>
    <col min="9997" max="9997" customWidth="1" width="9.140625"/>
    <col min="9998" max="9998" customWidth="1" width="9.140625"/>
    <col min="9999" max="9999" customWidth="1" width="9.140625"/>
    <col min="10000" max="10000" customWidth="1" width="9.140625"/>
    <col min="10001" max="10001" customWidth="1" width="9.140625"/>
    <col min="10002" max="10002" customWidth="1" width="9.140625"/>
    <col min="10003" max="10003" customWidth="1" width="9.140625"/>
    <col min="10004" max="10004" customWidth="1" width="9.140625"/>
    <col min="10005" max="10005" customWidth="1" width="9.140625"/>
    <col min="10006" max="10006" customWidth="1" width="9.140625"/>
    <col min="10007" max="10007" customWidth="1" width="9.140625"/>
    <col min="10008" max="10008" customWidth="1" width="9.140625"/>
    <col min="10009" max="10009" customWidth="1" width="9.140625"/>
    <col min="10010" max="10010" customWidth="1" width="9.140625"/>
    <col min="10011" max="10011" customWidth="1" width="9.140625"/>
    <col min="10012" max="10012" customWidth="1" width="9.140625"/>
    <col min="10013" max="10013" customWidth="1" width="9.140625"/>
    <col min="10014" max="10014" customWidth="1" width="9.140625"/>
    <col min="10015" max="10015" customWidth="1" width="9.140625"/>
    <col min="10016" max="10016" customWidth="1" width="9.140625"/>
    <col min="10017" max="10017" customWidth="1" width="9.140625"/>
    <col min="10018" max="10018" customWidth="1" width="9.140625"/>
    <col min="10019" max="10019" customWidth="1" width="9.140625"/>
    <col min="10020" max="10020" customWidth="1" width="9.140625"/>
    <col min="10021" max="10021" customWidth="1" width="9.140625"/>
    <col min="10022" max="10022" customWidth="1" width="9.140625"/>
    <col min="10023" max="10023" customWidth="1" width="9.140625"/>
    <col min="10024" max="10024" customWidth="1" width="9.140625"/>
    <col min="10025" max="10025" customWidth="1" width="9.140625"/>
    <col min="10026" max="10026" customWidth="1" width="9.140625"/>
    <col min="10027" max="10027" customWidth="1" width="9.140625"/>
    <col min="10028" max="10028" customWidth="1" width="9.140625"/>
    <col min="10029" max="10029" customWidth="1" width="9.140625"/>
    <col min="10030" max="10030" customWidth="1" width="9.140625"/>
    <col min="10031" max="10031" customWidth="1" width="9.140625"/>
    <col min="10032" max="10032" customWidth="1" width="9.140625"/>
    <col min="10033" max="10033" customWidth="1" width="9.140625"/>
    <col min="10034" max="10034" customWidth="1" width="9.140625"/>
    <col min="10035" max="10035" customWidth="1" width="9.140625"/>
    <col min="10036" max="10036" customWidth="1" width="9.140625"/>
    <col min="10037" max="10037" customWidth="1" width="9.140625"/>
    <col min="10038" max="10038" customWidth="1" width="9.140625"/>
    <col min="10039" max="10039" customWidth="1" width="9.140625"/>
    <col min="10040" max="10040" customWidth="1" width="9.140625"/>
    <col min="10041" max="10041" customWidth="1" width="9.140625"/>
    <col min="10042" max="10042" customWidth="1" width="9.140625"/>
    <col min="10043" max="10043" customWidth="1" width="9.140625"/>
    <col min="10044" max="10044" customWidth="1" width="9.140625"/>
    <col min="10045" max="10045" customWidth="1" width="9.140625"/>
    <col min="10046" max="10046" customWidth="1" width="9.140625"/>
    <col min="10047" max="10047" customWidth="1" width="9.140625"/>
    <col min="10048" max="10048" customWidth="1" width="9.140625"/>
    <col min="10049" max="10049" customWidth="1" width="9.140625"/>
    <col min="10050" max="10050" customWidth="1" width="9.140625"/>
    <col min="10051" max="10051" customWidth="1" width="9.140625"/>
    <col min="10052" max="10052" customWidth="1" width="9.140625"/>
    <col min="10053" max="10053" customWidth="1" width="9.140625"/>
    <col min="10054" max="10054" customWidth="1" width="9.140625"/>
    <col min="10055" max="10055" customWidth="1" width="9.140625"/>
    <col min="10056" max="10056" customWidth="1" width="9.140625"/>
    <col min="10057" max="10057" customWidth="1" width="9.140625"/>
    <col min="10058" max="10058" customWidth="1" width="9.140625"/>
    <col min="10059" max="10059" customWidth="1" width="9.140625"/>
    <col min="10060" max="10060" customWidth="1" width="9.140625"/>
    <col min="10061" max="10061" customWidth="1" width="9.140625"/>
    <col min="10062" max="10062" customWidth="1" width="9.140625"/>
    <col min="10063" max="10063" customWidth="1" width="9.140625"/>
    <col min="10064" max="10064" customWidth="1" width="9.140625"/>
    <col min="10065" max="10065" customWidth="1" width="9.140625"/>
    <col min="10066" max="10066" customWidth="1" width="9.140625"/>
    <col min="10067" max="10067" customWidth="1" width="9.140625"/>
    <col min="10068" max="10068" customWidth="1" width="9.140625"/>
    <col min="10069" max="10069" customWidth="1" width="9.140625"/>
    <col min="10070" max="10070" customWidth="1" width="9.140625"/>
    <col min="10071" max="10071" customWidth="1" width="9.140625"/>
    <col min="10072" max="10072" customWidth="1" width="9.140625"/>
    <col min="10073" max="10073" customWidth="1" width="9.140625"/>
    <col min="10074" max="10074" customWidth="1" width="9.140625"/>
    <col min="10075" max="10075" customWidth="1" width="9.140625"/>
    <col min="10076" max="10076" customWidth="1" width="9.140625"/>
    <col min="10077" max="10077" customWidth="1" width="9.140625"/>
    <col min="10078" max="10078" customWidth="1" width="9.140625"/>
    <col min="10079" max="10079" customWidth="1" width="9.140625"/>
    <col min="10080" max="10080" customWidth="1" width="9.140625"/>
    <col min="10081" max="10081" customWidth="1" width="9.140625"/>
    <col min="10082" max="10082" customWidth="1" width="9.140625"/>
    <col min="10083" max="10083" customWidth="1" width="9.140625"/>
    <col min="10084" max="10084" customWidth="1" width="9.140625"/>
    <col min="10085" max="10085" customWidth="1" width="9.140625"/>
    <col min="10086" max="10086" customWidth="1" width="9.140625"/>
    <col min="10087" max="10087" customWidth="1" width="9.140625"/>
    <col min="10088" max="10088" customWidth="1" width="9.140625"/>
    <col min="10089" max="10089" customWidth="1" width="9.140625"/>
    <col min="10090" max="10090" customWidth="1" width="9.140625"/>
    <col min="10091" max="10091" customWidth="1" width="9.140625"/>
    <col min="10092" max="10092" customWidth="1" width="9.140625"/>
    <col min="10093" max="10093" customWidth="1" width="9.140625"/>
    <col min="10094" max="10094" customWidth="1" width="9.140625"/>
    <col min="10095" max="10095" customWidth="1" width="9.140625"/>
    <col min="10096" max="10096" customWidth="1" width="9.140625"/>
    <col min="10097" max="10097" customWidth="1" width="9.140625"/>
    <col min="10098" max="10098" customWidth="1" width="9.140625"/>
    <col min="10099" max="10099" customWidth="1" width="9.140625"/>
    <col min="10100" max="10100" customWidth="1" width="9.140625"/>
    <col min="10101" max="10101" customWidth="1" width="9.140625"/>
    <col min="10102" max="10102" customWidth="1" width="9.140625"/>
    <col min="10103" max="10103" customWidth="1" width="9.140625"/>
    <col min="10104" max="10104" customWidth="1" width="9.140625"/>
    <col min="10105" max="10105" customWidth="1" width="9.140625"/>
    <col min="10106" max="10106" customWidth="1" width="9.140625"/>
    <col min="10107" max="10107" customWidth="1" width="9.140625"/>
    <col min="10108" max="10108" customWidth="1" width="9.140625"/>
    <col min="10109" max="10109" customWidth="1" width="9.140625"/>
    <col min="10110" max="10110" customWidth="1" width="9.140625"/>
    <col min="10111" max="10111" customWidth="1" width="9.140625"/>
    <col min="10112" max="10112" customWidth="1" width="9.140625"/>
    <col min="10113" max="10113" customWidth="1" width="9.140625"/>
    <col min="10114" max="10114" customWidth="1" width="9.140625"/>
    <col min="10115" max="10115" customWidth="1" width="9.140625"/>
    <col min="10116" max="10116" customWidth="1" width="9.140625"/>
    <col min="10117" max="10117" customWidth="1" width="9.140625"/>
    <col min="10118" max="10118" customWidth="1" width="9.140625"/>
    <col min="10119" max="10119" customWidth="1" width="9.140625"/>
    <col min="10120" max="10120" customWidth="1" width="9.140625"/>
    <col min="10121" max="10121" customWidth="1" width="9.140625"/>
    <col min="10122" max="10122" customWidth="1" width="9.140625"/>
    <col min="10123" max="10123" customWidth="1" width="9.140625"/>
    <col min="10124" max="10124" customWidth="1" width="9.140625"/>
    <col min="10125" max="10125" customWidth="1" width="9.140625"/>
    <col min="10126" max="10126" customWidth="1" width="9.140625"/>
    <col min="10127" max="10127" customWidth="1" width="9.140625"/>
    <col min="10128" max="10128" customWidth="1" width="9.140625"/>
    <col min="10129" max="10129" customWidth="1" width="9.140625"/>
    <col min="10130" max="10130" customWidth="1" width="9.140625"/>
    <col min="10131" max="10131" customWidth="1" width="9.140625"/>
    <col min="10132" max="10132" customWidth="1" width="9.140625"/>
    <col min="10133" max="10133" customWidth="1" width="9.140625"/>
    <col min="10134" max="10134" customWidth="1" width="9.140625"/>
    <col min="10135" max="10135" customWidth="1" width="9.140625"/>
    <col min="10136" max="10136" customWidth="1" width="9.140625"/>
    <col min="10137" max="10137" customWidth="1" width="9.140625"/>
    <col min="10138" max="10138" customWidth="1" width="9.140625"/>
    <col min="10139" max="10139" customWidth="1" width="9.140625"/>
    <col min="10140" max="10140" customWidth="1" width="9.140625"/>
    <col min="10141" max="10141" customWidth="1" width="9.140625"/>
    <col min="10142" max="10142" customWidth="1" width="9.140625"/>
    <col min="10143" max="10143" customWidth="1" width="9.140625"/>
    <col min="10144" max="10144" customWidth="1" width="9.140625"/>
    <col min="10145" max="10145" customWidth="1" width="9.140625"/>
    <col min="10146" max="10146" customWidth="1" width="9.140625"/>
    <col min="10147" max="10147" customWidth="1" width="9.140625"/>
    <col min="10148" max="10148" customWidth="1" width="9.140625"/>
    <col min="10149" max="10149" customWidth="1" width="9.140625"/>
    <col min="10150" max="10150" customWidth="1" width="9.140625"/>
    <col min="10151" max="10151" customWidth="1" width="9.140625"/>
    <col min="10152" max="10152" customWidth="1" width="9.140625"/>
    <col min="10153" max="10153" customWidth="1" width="9.140625"/>
    <col min="10154" max="10154" customWidth="1" width="9.140625"/>
    <col min="10155" max="10155" customWidth="1" width="9.140625"/>
    <col min="10156" max="10156" customWidth="1" width="9.140625"/>
    <col min="10157" max="10157" customWidth="1" width="9.140625"/>
    <col min="10158" max="10158" customWidth="1" width="9.140625"/>
    <col min="10159" max="10159" customWidth="1" width="9.140625"/>
    <col min="10160" max="10160" customWidth="1" width="9.140625"/>
    <col min="10161" max="10161" customWidth="1" width="9.140625"/>
    <col min="10162" max="10162" customWidth="1" width="9.140625"/>
    <col min="10163" max="10163" customWidth="1" width="9.140625"/>
    <col min="10164" max="10164" customWidth="1" width="9.140625"/>
    <col min="10165" max="10165" customWidth="1" width="9.140625"/>
    <col min="10166" max="10166" customWidth="1" width="9.140625"/>
    <col min="10167" max="10167" customWidth="1" width="9.140625"/>
    <col min="10168" max="10168" customWidth="1" width="9.140625"/>
    <col min="10169" max="10169" customWidth="1" width="9.140625"/>
    <col min="10170" max="10170" customWidth="1" width="9.140625"/>
    <col min="10171" max="10171" customWidth="1" width="9.140625"/>
    <col min="10172" max="10172" customWidth="1" width="9.140625"/>
    <col min="10173" max="10173" customWidth="1" width="9.140625"/>
    <col min="10174" max="10174" customWidth="1" width="9.140625"/>
    <col min="10175" max="10175" customWidth="1" width="9.140625"/>
    <col min="10176" max="10176" customWidth="1" width="9.140625"/>
    <col min="10177" max="10177" customWidth="1" width="9.140625"/>
    <col min="10178" max="10178" customWidth="1" width="9.140625"/>
    <col min="10179" max="10179" customWidth="1" width="9.140625"/>
    <col min="10180" max="10180" customWidth="1" width="9.140625"/>
    <col min="10181" max="10181" customWidth="1" width="9.140625"/>
    <col min="10182" max="10182" customWidth="1" width="9.140625"/>
    <col min="10183" max="10183" customWidth="1" width="9.140625"/>
    <col min="10184" max="10184" customWidth="1" width="9.140625"/>
    <col min="10185" max="10185" customWidth="1" width="9.140625"/>
    <col min="10186" max="10186" customWidth="1" width="9.140625"/>
    <col min="10187" max="10187" customWidth="1" width="9.140625"/>
    <col min="10188" max="10188" customWidth="1" width="9.140625"/>
    <col min="10189" max="10189" customWidth="1" width="9.140625"/>
    <col min="10190" max="10190" customWidth="1" width="9.140625"/>
    <col min="10191" max="10191" customWidth="1" width="9.140625"/>
    <col min="10192" max="10192" customWidth="1" width="9.140625"/>
    <col min="10193" max="10193" customWidth="1" width="9.140625"/>
    <col min="10194" max="10194" customWidth="1" width="9.140625"/>
    <col min="10195" max="10195" customWidth="1" width="9.140625"/>
    <col min="10196" max="10196" customWidth="1" width="9.140625"/>
    <col min="10197" max="10197" customWidth="1" width="9.140625"/>
    <col min="10198" max="10198" customWidth="1" width="9.140625"/>
    <col min="10199" max="10199" customWidth="1" width="9.140625"/>
    <col min="10200" max="10200" customWidth="1" width="9.140625"/>
    <col min="10201" max="10201" customWidth="1" width="9.140625"/>
    <col min="10202" max="10202" customWidth="1" width="9.140625"/>
    <col min="10203" max="10203" customWidth="1" width="9.140625"/>
    <col min="10204" max="10204" customWidth="1" width="9.140625"/>
    <col min="10205" max="10205" customWidth="1" width="9.140625"/>
    <col min="10206" max="10206" customWidth="1" width="9.140625"/>
    <col min="10207" max="10207" customWidth="1" width="9.140625"/>
    <col min="10208" max="10208" customWidth="1" width="9.140625"/>
    <col min="10209" max="10209" customWidth="1" width="9.140625"/>
    <col min="10210" max="10210" customWidth="1" width="9.140625"/>
    <col min="10211" max="10211" customWidth="1" width="9.140625"/>
    <col min="10212" max="10212" customWidth="1" width="9.140625"/>
    <col min="10213" max="10213" customWidth="1" width="9.140625"/>
    <col min="10214" max="10214" customWidth="1" width="9.140625"/>
    <col min="10215" max="10215" customWidth="1" width="9.140625"/>
    <col min="10216" max="10216" customWidth="1" width="9.140625"/>
    <col min="10217" max="10217" customWidth="1" width="9.140625"/>
    <col min="10218" max="10218" customWidth="1" width="9.140625"/>
    <col min="10219" max="10219" customWidth="1" width="9.140625"/>
    <col min="10220" max="10220" customWidth="1" width="9.140625"/>
    <col min="10221" max="10221" customWidth="1" width="9.140625"/>
    <col min="10222" max="10222" customWidth="1" width="9.140625"/>
    <col min="10223" max="10223" customWidth="1" width="9.140625"/>
    <col min="10224" max="10224" customWidth="1" width="9.140625"/>
    <col min="10225" max="10225" customWidth="1" width="9.140625"/>
    <col min="10226" max="10226" customWidth="1" width="9.140625"/>
    <col min="10227" max="10227" customWidth="1" width="9.140625"/>
    <col min="10228" max="10228" customWidth="1" width="9.140625"/>
    <col min="10229" max="10229" customWidth="1" width="9.140625"/>
    <col min="10230" max="10230" customWidth="1" width="9.140625"/>
    <col min="10231" max="10231" customWidth="1" width="9.140625"/>
    <col min="10232" max="10232" customWidth="1" width="9.140625"/>
    <col min="10233" max="10233" customWidth="1" width="9.140625"/>
    <col min="10234" max="10234" customWidth="1" width="9.140625"/>
    <col min="10235" max="10235" customWidth="1" width="9.140625"/>
    <col min="10236" max="10236" customWidth="1" width="9.140625"/>
    <col min="10237" max="10237" customWidth="1" width="9.140625"/>
    <col min="10238" max="10238" customWidth="1" width="9.140625"/>
    <col min="10239" max="10239" customWidth="1" width="9.140625"/>
    <col min="10240" max="10240" customWidth="1" width="9.140625"/>
    <col min="10241" max="10241" customWidth="1" width="9.140625"/>
    <col min="10242" max="10242" customWidth="1" width="9.140625"/>
    <col min="10243" max="10243" customWidth="1" width="9.140625"/>
    <col min="10244" max="10244" customWidth="1" width="9.140625"/>
    <col min="10245" max="10245" customWidth="1" width="9.140625"/>
    <col min="10246" max="10246" customWidth="1" width="9.140625"/>
    <col min="10247" max="10247" customWidth="1" width="9.140625"/>
    <col min="10248" max="10248" customWidth="1" width="9.140625"/>
    <col min="10249" max="10249" customWidth="1" width="9.140625"/>
    <col min="10250" max="10250" customWidth="1" width="9.140625"/>
    <col min="10251" max="10251" customWidth="1" width="9.140625"/>
    <col min="10252" max="10252" customWidth="1" width="9.140625"/>
    <col min="10253" max="10253" customWidth="1" width="9.140625"/>
    <col min="10254" max="10254" customWidth="1" width="9.140625"/>
    <col min="10255" max="10255" customWidth="1" width="9.140625"/>
    <col min="10256" max="10256" customWidth="1" width="9.140625"/>
    <col min="10257" max="10257" customWidth="1" width="9.140625"/>
    <col min="10258" max="10258" customWidth="1" width="9.140625"/>
    <col min="10259" max="10259" customWidth="1" width="9.140625"/>
    <col min="10260" max="10260" customWidth="1" width="9.140625"/>
    <col min="10261" max="10261" customWidth="1" width="9.140625"/>
    <col min="10262" max="10262" customWidth="1" width="9.140625"/>
    <col min="10263" max="10263" customWidth="1" width="9.140625"/>
    <col min="10264" max="10264" customWidth="1" width="9.140625"/>
    <col min="10265" max="10265" customWidth="1" width="9.140625"/>
    <col min="10266" max="10266" customWidth="1" width="9.140625"/>
    <col min="10267" max="10267" customWidth="1" width="9.140625"/>
    <col min="10268" max="10268" customWidth="1" width="9.140625"/>
    <col min="10269" max="10269" customWidth="1" width="9.140625"/>
    <col min="10270" max="10270" customWidth="1" width="9.140625"/>
    <col min="10271" max="10271" customWidth="1" width="9.140625"/>
    <col min="10272" max="10272" customWidth="1" width="9.140625"/>
    <col min="10273" max="10273" customWidth="1" width="9.140625"/>
    <col min="10274" max="10274" customWidth="1" width="9.140625"/>
    <col min="10275" max="10275" customWidth="1" width="9.140625"/>
    <col min="10276" max="10276" customWidth="1" width="9.140625"/>
    <col min="10277" max="10277" customWidth="1" width="9.140625"/>
    <col min="10278" max="10278" customWidth="1" width="9.140625"/>
    <col min="10279" max="10279" customWidth="1" width="9.140625"/>
    <col min="10280" max="10280" customWidth="1" width="9.140625"/>
    <col min="10281" max="10281" customWidth="1" width="9.140625"/>
    <col min="10282" max="10282" customWidth="1" width="9.140625"/>
    <col min="10283" max="10283" customWidth="1" width="9.140625"/>
    <col min="10284" max="10284" customWidth="1" width="9.140625"/>
    <col min="10285" max="10285" customWidth="1" width="9.140625"/>
    <col min="10286" max="10286" customWidth="1" width="9.140625"/>
    <col min="10287" max="10287" customWidth="1" width="9.140625"/>
    <col min="10288" max="10288" customWidth="1" width="9.140625"/>
    <col min="10289" max="10289" customWidth="1" width="9.140625"/>
    <col min="10290" max="10290" customWidth="1" width="9.140625"/>
    <col min="10291" max="10291" customWidth="1" width="9.140625"/>
    <col min="10292" max="10292" customWidth="1" width="9.140625"/>
    <col min="10293" max="10293" customWidth="1" width="9.140625"/>
    <col min="10294" max="10294" customWidth="1" width="9.140625"/>
    <col min="10295" max="10295" customWidth="1" width="9.140625"/>
    <col min="10296" max="10296" customWidth="1" width="9.140625"/>
    <col min="10297" max="10297" customWidth="1" width="9.140625"/>
    <col min="10298" max="10298" customWidth="1" width="9.140625"/>
    <col min="10299" max="10299" customWidth="1" width="9.140625"/>
    <col min="10300" max="10300" customWidth="1" width="9.140625"/>
    <col min="10301" max="10301" customWidth="1" width="9.140625"/>
    <col min="10302" max="10302" customWidth="1" width="9.140625"/>
    <col min="10303" max="10303" customWidth="1" width="9.140625"/>
    <col min="10304" max="10304" customWidth="1" width="9.140625"/>
    <col min="10305" max="10305" customWidth="1" width="9.140625"/>
    <col min="10306" max="10306" customWidth="1" width="9.140625"/>
    <col min="10307" max="10307" customWidth="1" width="9.140625"/>
    <col min="10308" max="10308" customWidth="1" width="9.140625"/>
    <col min="10309" max="10309" customWidth="1" width="9.140625"/>
    <col min="10310" max="10310" customWidth="1" width="9.140625"/>
    <col min="10311" max="10311" customWidth="1" width="9.140625"/>
    <col min="10312" max="10312" customWidth="1" width="9.140625"/>
    <col min="10313" max="10313" customWidth="1" width="9.140625"/>
    <col min="10314" max="10314" customWidth="1" width="9.140625"/>
    <col min="10315" max="10315" customWidth="1" width="9.140625"/>
    <col min="10316" max="10316" customWidth="1" width="9.140625"/>
    <col min="10317" max="10317" customWidth="1" width="9.140625"/>
    <col min="10318" max="10318" customWidth="1" width="9.140625"/>
    <col min="10319" max="10319" customWidth="1" width="9.140625"/>
    <col min="10320" max="10320" customWidth="1" width="9.140625"/>
    <col min="10321" max="10321" customWidth="1" width="9.140625"/>
    <col min="10322" max="10322" customWidth="1" width="9.140625"/>
    <col min="10323" max="10323" customWidth="1" width="9.140625"/>
    <col min="10324" max="10324" customWidth="1" width="9.140625"/>
    <col min="10325" max="10325" customWidth="1" width="9.140625"/>
    <col min="10326" max="10326" customWidth="1" width="9.140625"/>
    <col min="10327" max="10327" customWidth="1" width="9.140625"/>
    <col min="10328" max="10328" customWidth="1" width="9.140625"/>
    <col min="10329" max="10329" customWidth="1" width="9.140625"/>
    <col min="10330" max="10330" customWidth="1" width="9.140625"/>
    <col min="10331" max="10331" customWidth="1" width="9.140625"/>
    <col min="10332" max="10332" customWidth="1" width="9.140625"/>
    <col min="10333" max="10333" customWidth="1" width="9.140625"/>
    <col min="10334" max="10334" customWidth="1" width="9.140625"/>
    <col min="10335" max="10335" customWidth="1" width="9.140625"/>
    <col min="10336" max="10336" customWidth="1" width="9.140625"/>
    <col min="10337" max="10337" customWidth="1" width="9.140625"/>
    <col min="10338" max="10338" customWidth="1" width="9.140625"/>
    <col min="10339" max="10339" customWidth="1" width="9.140625"/>
    <col min="10340" max="10340" customWidth="1" width="9.140625"/>
    <col min="10341" max="10341" customWidth="1" width="9.140625"/>
    <col min="10342" max="10342" customWidth="1" width="9.140625"/>
    <col min="10343" max="10343" customWidth="1" width="9.140625"/>
    <col min="10344" max="10344" customWidth="1" width="9.140625"/>
    <col min="10345" max="10345" customWidth="1" width="9.140625"/>
    <col min="10346" max="10346" customWidth="1" width="9.140625"/>
    <col min="10347" max="10347" customWidth="1" width="9.140625"/>
    <col min="10348" max="10348" customWidth="1" width="9.140625"/>
    <col min="10349" max="10349" customWidth="1" width="9.140625"/>
    <col min="10350" max="10350" customWidth="1" width="9.140625"/>
    <col min="10351" max="10351" customWidth="1" width="9.140625"/>
    <col min="10352" max="10352" customWidth="1" width="9.140625"/>
    <col min="10353" max="10353" customWidth="1" width="9.140625"/>
    <col min="10354" max="10354" customWidth="1" width="9.140625"/>
    <col min="10355" max="10355" customWidth="1" width="9.140625"/>
    <col min="10356" max="10356" customWidth="1" width="9.140625"/>
    <col min="10357" max="10357" customWidth="1" width="9.140625"/>
    <col min="10358" max="10358" customWidth="1" width="9.140625"/>
    <col min="10359" max="10359" customWidth="1" width="9.140625"/>
    <col min="10360" max="10360" customWidth="1" width="9.140625"/>
    <col min="10361" max="10361" customWidth="1" width="9.140625"/>
    <col min="10362" max="10362" customWidth="1" width="9.140625"/>
    <col min="10363" max="10363" customWidth="1" width="9.140625"/>
    <col min="10364" max="10364" customWidth="1" width="9.140625"/>
    <col min="10365" max="10365" customWidth="1" width="9.140625"/>
    <col min="10366" max="10366" customWidth="1" width="9.140625"/>
    <col min="10367" max="10367" customWidth="1" width="9.140625"/>
    <col min="10368" max="10368" customWidth="1" width="9.140625"/>
    <col min="10369" max="10369" customWidth="1" width="9.140625"/>
    <col min="10370" max="10370" customWidth="1" width="9.140625"/>
    <col min="10371" max="10371" customWidth="1" width="9.140625"/>
    <col min="10372" max="10372" customWidth="1" width="9.140625"/>
    <col min="10373" max="10373" customWidth="1" width="9.140625"/>
    <col min="10374" max="10374" customWidth="1" width="9.140625"/>
    <col min="10375" max="10375" customWidth="1" width="9.140625"/>
    <col min="10376" max="10376" customWidth="1" width="9.140625"/>
    <col min="10377" max="10377" customWidth="1" width="9.140625"/>
    <col min="10378" max="10378" customWidth="1" width="9.140625"/>
    <col min="10379" max="10379" customWidth="1" width="9.140625"/>
    <col min="10380" max="10380" customWidth="1" width="9.140625"/>
    <col min="10381" max="10381" customWidth="1" width="9.140625"/>
    <col min="10382" max="10382" customWidth="1" width="9.140625"/>
    <col min="10383" max="10383" customWidth="1" width="9.140625"/>
    <col min="10384" max="10384" customWidth="1" width="9.140625"/>
    <col min="10385" max="10385" customWidth="1" width="9.140625"/>
    <col min="10386" max="10386" customWidth="1" width="9.140625"/>
    <col min="10387" max="10387" customWidth="1" width="9.140625"/>
    <col min="10388" max="10388" customWidth="1" width="9.140625"/>
    <col min="10389" max="10389" customWidth="1" width="9.140625"/>
    <col min="10390" max="10390" customWidth="1" width="9.140625"/>
    <col min="10391" max="10391" customWidth="1" width="9.140625"/>
    <col min="10392" max="10392" customWidth="1" width="9.140625"/>
    <col min="10393" max="10393" customWidth="1" width="9.140625"/>
    <col min="10394" max="10394" customWidth="1" width="9.140625"/>
    <col min="10395" max="10395" customWidth="1" width="9.140625"/>
    <col min="10396" max="10396" customWidth="1" width="9.140625"/>
    <col min="10397" max="10397" customWidth="1" width="9.140625"/>
    <col min="10398" max="10398" customWidth="1" width="9.140625"/>
    <col min="10399" max="10399" customWidth="1" width="9.140625"/>
    <col min="10400" max="10400" customWidth="1" width="9.140625"/>
    <col min="10401" max="10401" customWidth="1" width="9.140625"/>
    <col min="10402" max="10402" customWidth="1" width="9.140625"/>
    <col min="10403" max="10403" customWidth="1" width="9.140625"/>
    <col min="10404" max="10404" customWidth="1" width="9.140625"/>
    <col min="10405" max="10405" customWidth="1" width="9.140625"/>
    <col min="10406" max="10406" customWidth="1" width="9.140625"/>
    <col min="10407" max="10407" customWidth="1" width="9.140625"/>
    <col min="10408" max="10408" customWidth="1" width="9.140625"/>
    <col min="10409" max="10409" customWidth="1" width="9.140625"/>
    <col min="10410" max="10410" customWidth="1" width="9.140625"/>
    <col min="10411" max="10411" customWidth="1" width="9.140625"/>
    <col min="10412" max="10412" customWidth="1" width="9.140625"/>
    <col min="10413" max="10413" customWidth="1" width="9.140625"/>
    <col min="10414" max="10414" customWidth="1" width="9.140625"/>
    <col min="10415" max="10415" customWidth="1" width="9.140625"/>
    <col min="10416" max="10416" customWidth="1" width="9.140625"/>
    <col min="10417" max="10417" customWidth="1" width="9.140625"/>
    <col min="10418" max="10418" customWidth="1" width="9.140625"/>
    <col min="10419" max="10419" customWidth="1" width="9.140625"/>
    <col min="10420" max="10420" customWidth="1" width="9.140625"/>
    <col min="10421" max="10421" customWidth="1" width="9.140625"/>
    <col min="10422" max="10422" customWidth="1" width="9.140625"/>
    <col min="10423" max="10423" customWidth="1" width="9.140625"/>
    <col min="10424" max="10424" customWidth="1" width="9.140625"/>
    <col min="10425" max="10425" customWidth="1" width="9.140625"/>
    <col min="10426" max="10426" customWidth="1" width="9.140625"/>
    <col min="10427" max="10427" customWidth="1" width="9.140625"/>
    <col min="10428" max="10428" customWidth="1" width="9.140625"/>
    <col min="10429" max="10429" customWidth="1" width="9.140625"/>
    <col min="10430" max="10430" customWidth="1" width="9.140625"/>
    <col min="10431" max="10431" customWidth="1" width="9.140625"/>
    <col min="10432" max="10432" customWidth="1" width="9.140625"/>
    <col min="10433" max="10433" customWidth="1" width="9.140625"/>
    <col min="10434" max="10434" customWidth="1" width="9.140625"/>
    <col min="10435" max="10435" customWidth="1" width="9.140625"/>
    <col min="10436" max="10436" customWidth="1" width="9.140625"/>
    <col min="10437" max="10437" customWidth="1" width="9.140625"/>
    <col min="10438" max="10438" customWidth="1" width="9.140625"/>
    <col min="10439" max="10439" customWidth="1" width="9.140625"/>
    <col min="10440" max="10440" customWidth="1" width="9.140625"/>
    <col min="10441" max="10441" customWidth="1" width="9.140625"/>
    <col min="10442" max="10442" customWidth="1" width="9.140625"/>
    <col min="10443" max="10443" customWidth="1" width="9.140625"/>
    <col min="10444" max="10444" customWidth="1" width="9.140625"/>
    <col min="10445" max="10445" customWidth="1" width="9.140625"/>
    <col min="10446" max="10446" customWidth="1" width="9.140625"/>
    <col min="10447" max="10447" customWidth="1" width="9.140625"/>
    <col min="10448" max="10448" customWidth="1" width="9.140625"/>
    <col min="10449" max="10449" customWidth="1" width="9.140625"/>
    <col min="10450" max="10450" customWidth="1" width="9.140625"/>
    <col min="10451" max="10451" customWidth="1" width="9.140625"/>
    <col min="10452" max="10452" customWidth="1" width="9.140625"/>
    <col min="10453" max="10453" customWidth="1" width="9.140625"/>
    <col min="10454" max="10454" customWidth="1" width="9.140625"/>
    <col min="10455" max="10455" customWidth="1" width="9.140625"/>
    <col min="10456" max="10456" customWidth="1" width="9.140625"/>
    <col min="10457" max="10457" customWidth="1" width="9.140625"/>
    <col min="10458" max="10458" customWidth="1" width="9.140625"/>
    <col min="10459" max="10459" customWidth="1" width="9.140625"/>
    <col min="10460" max="10460" customWidth="1" width="9.140625"/>
    <col min="10461" max="10461" customWidth="1" width="9.140625"/>
    <col min="10462" max="10462" customWidth="1" width="9.140625"/>
    <col min="10463" max="10463" customWidth="1" width="9.140625"/>
    <col min="10464" max="10464" customWidth="1" width="9.140625"/>
    <col min="10465" max="10465" customWidth="1" width="9.140625"/>
    <col min="10466" max="10466" customWidth="1" width="9.140625"/>
    <col min="10467" max="10467" customWidth="1" width="9.140625"/>
    <col min="10468" max="10468" customWidth="1" width="9.140625"/>
    <col min="10469" max="10469" customWidth="1" width="9.140625"/>
    <col min="10470" max="10470" customWidth="1" width="9.140625"/>
    <col min="10471" max="10471" customWidth="1" width="9.140625"/>
    <col min="10472" max="10472" customWidth="1" width="9.140625"/>
    <col min="10473" max="10473" customWidth="1" width="9.140625"/>
    <col min="10474" max="10474" customWidth="1" width="9.140625"/>
    <col min="10475" max="10475" customWidth="1" width="9.140625"/>
    <col min="10476" max="10476" customWidth="1" width="9.140625"/>
    <col min="10477" max="10477" customWidth="1" width="9.140625"/>
    <col min="10478" max="10478" customWidth="1" width="9.140625"/>
    <col min="10479" max="10479" customWidth="1" width="9.140625"/>
    <col min="10480" max="10480" customWidth="1" width="9.140625"/>
    <col min="10481" max="10481" customWidth="1" width="9.140625"/>
    <col min="10482" max="10482" customWidth="1" width="9.140625"/>
    <col min="10483" max="10483" customWidth="1" width="9.140625"/>
    <col min="10484" max="10484" customWidth="1" width="9.140625"/>
    <col min="10485" max="10485" customWidth="1" width="9.140625"/>
    <col min="10486" max="10486" customWidth="1" width="9.140625"/>
    <col min="10487" max="10487" customWidth="1" width="9.140625"/>
    <col min="10488" max="10488" customWidth="1" width="9.140625"/>
    <col min="10489" max="10489" customWidth="1" width="9.140625"/>
    <col min="10490" max="10490" customWidth="1" width="9.140625"/>
    <col min="10491" max="10491" customWidth="1" width="9.140625"/>
    <col min="10492" max="10492" customWidth="1" width="9.140625"/>
    <col min="10493" max="10493" customWidth="1" width="9.140625"/>
    <col min="10494" max="10494" customWidth="1" width="9.140625"/>
    <col min="10495" max="10495" customWidth="1" width="9.140625"/>
    <col min="10496" max="10496" customWidth="1" width="9.140625"/>
    <col min="10497" max="10497" customWidth="1" width="9.140625"/>
    <col min="10498" max="10498" customWidth="1" width="9.140625"/>
    <col min="10499" max="10499" customWidth="1" width="9.140625"/>
    <col min="10500" max="10500" customWidth="1" width="9.140625"/>
    <col min="10501" max="10501" customWidth="1" width="9.140625"/>
    <col min="10502" max="10502" customWidth="1" width="9.140625"/>
    <col min="10503" max="10503" customWidth="1" width="9.140625"/>
    <col min="10504" max="10504" customWidth="1" width="9.140625"/>
    <col min="10505" max="10505" customWidth="1" width="9.140625"/>
    <col min="10506" max="10506" customWidth="1" width="9.140625"/>
    <col min="10507" max="10507" customWidth="1" width="9.140625"/>
    <col min="10508" max="10508" customWidth="1" width="9.140625"/>
    <col min="10509" max="10509" customWidth="1" width="9.140625"/>
    <col min="10510" max="10510" customWidth="1" width="9.140625"/>
    <col min="10511" max="10511" customWidth="1" width="9.140625"/>
    <col min="10512" max="10512" customWidth="1" width="9.140625"/>
    <col min="10513" max="10513" customWidth="1" width="9.140625"/>
    <col min="10514" max="10514" customWidth="1" width="9.140625"/>
    <col min="10515" max="10515" customWidth="1" width="9.140625"/>
    <col min="10516" max="10516" customWidth="1" width="9.140625"/>
    <col min="10517" max="10517" customWidth="1" width="9.140625"/>
    <col min="10518" max="10518" customWidth="1" width="9.140625"/>
    <col min="10519" max="10519" customWidth="1" width="9.140625"/>
    <col min="10520" max="10520" customWidth="1" width="9.140625"/>
    <col min="10521" max="10521" customWidth="1" width="9.140625"/>
    <col min="10522" max="10522" customWidth="1" width="9.140625"/>
    <col min="10523" max="10523" customWidth="1" width="9.140625"/>
    <col min="10524" max="10524" customWidth="1" width="9.140625"/>
    <col min="10525" max="10525" customWidth="1" width="9.140625"/>
    <col min="10526" max="10526" customWidth="1" width="9.140625"/>
    <col min="10527" max="10527" customWidth="1" width="9.140625"/>
    <col min="10528" max="10528" customWidth="1" width="9.140625"/>
    <col min="10529" max="10529" customWidth="1" width="9.140625"/>
    <col min="10530" max="10530" customWidth="1" width="9.140625"/>
    <col min="10531" max="10531" customWidth="1" width="9.140625"/>
    <col min="10532" max="10532" customWidth="1" width="9.140625"/>
    <col min="10533" max="10533" customWidth="1" width="9.140625"/>
    <col min="10534" max="10534" customWidth="1" width="9.140625"/>
    <col min="10535" max="10535" customWidth="1" width="9.140625"/>
    <col min="10536" max="10536" customWidth="1" width="9.140625"/>
    <col min="10537" max="10537" customWidth="1" width="9.140625"/>
    <col min="10538" max="10538" customWidth="1" width="9.140625"/>
    <col min="10539" max="10539" customWidth="1" width="9.140625"/>
    <col min="10540" max="10540" customWidth="1" width="9.140625"/>
    <col min="10541" max="10541" customWidth="1" width="9.140625"/>
    <col min="10542" max="10542" customWidth="1" width="9.140625"/>
    <col min="10543" max="10543" customWidth="1" width="9.140625"/>
    <col min="10544" max="10544" customWidth="1" width="9.140625"/>
    <col min="10545" max="10545" customWidth="1" width="9.140625"/>
    <col min="10546" max="10546" customWidth="1" width="9.140625"/>
    <col min="10547" max="10547" customWidth="1" width="9.140625"/>
    <col min="10548" max="10548" customWidth="1" width="9.140625"/>
    <col min="10549" max="10549" customWidth="1" width="9.140625"/>
    <col min="10550" max="10550" customWidth="1" width="9.140625"/>
    <col min="10551" max="10551" customWidth="1" width="9.140625"/>
    <col min="10552" max="10552" customWidth="1" width="9.140625"/>
    <col min="10553" max="10553" customWidth="1" width="9.140625"/>
    <col min="10554" max="10554" customWidth="1" width="9.140625"/>
    <col min="10555" max="10555" customWidth="1" width="9.140625"/>
    <col min="10556" max="10556" customWidth="1" width="9.140625"/>
    <col min="10557" max="10557" customWidth="1" width="9.140625"/>
    <col min="10558" max="10558" customWidth="1" width="9.140625"/>
    <col min="10559" max="10559" customWidth="1" width="9.140625"/>
    <col min="10560" max="10560" customWidth="1" width="9.140625"/>
    <col min="10561" max="10561" customWidth="1" width="9.140625"/>
    <col min="10562" max="10562" customWidth="1" width="9.140625"/>
    <col min="10563" max="10563" customWidth="1" width="9.140625"/>
    <col min="10564" max="10564" customWidth="1" width="9.140625"/>
    <col min="10565" max="10565" customWidth="1" width="9.140625"/>
    <col min="10566" max="10566" customWidth="1" width="9.140625"/>
    <col min="10567" max="10567" customWidth="1" width="9.140625"/>
    <col min="10568" max="10568" customWidth="1" width="9.140625"/>
    <col min="10569" max="10569" customWidth="1" width="9.140625"/>
    <col min="10570" max="10570" customWidth="1" width="9.140625"/>
    <col min="10571" max="10571" customWidth="1" width="9.140625"/>
    <col min="10572" max="10572" customWidth="1" width="9.140625"/>
    <col min="10573" max="10573" customWidth="1" width="9.140625"/>
    <col min="10574" max="10574" customWidth="1" width="9.140625"/>
    <col min="10575" max="10575" customWidth="1" width="9.140625"/>
    <col min="10576" max="10576" customWidth="1" width="9.140625"/>
    <col min="10577" max="10577" customWidth="1" width="9.140625"/>
    <col min="10578" max="10578" customWidth="1" width="9.140625"/>
    <col min="10579" max="10579" customWidth="1" width="9.140625"/>
    <col min="10580" max="10580" customWidth="1" width="9.140625"/>
    <col min="10581" max="10581" customWidth="1" width="9.140625"/>
    <col min="10582" max="10582" customWidth="1" width="9.140625"/>
    <col min="10583" max="10583" customWidth="1" width="9.140625"/>
    <col min="10584" max="10584" customWidth="1" width="9.140625"/>
    <col min="10585" max="10585" customWidth="1" width="9.140625"/>
    <col min="10586" max="10586" customWidth="1" width="9.140625"/>
    <col min="10587" max="10587" customWidth="1" width="9.140625"/>
    <col min="10588" max="10588" customWidth="1" width="9.140625"/>
    <col min="10589" max="10589" customWidth="1" width="9.140625"/>
    <col min="10590" max="10590" customWidth="1" width="9.140625"/>
    <col min="10591" max="10591" customWidth="1" width="9.140625"/>
    <col min="10592" max="10592" customWidth="1" width="9.140625"/>
    <col min="10593" max="10593" customWidth="1" width="9.140625"/>
    <col min="10594" max="10594" customWidth="1" width="9.140625"/>
    <col min="10595" max="10595" customWidth="1" width="9.140625"/>
    <col min="10596" max="10596" customWidth="1" width="9.140625"/>
    <col min="10597" max="10597" customWidth="1" width="9.140625"/>
    <col min="10598" max="10598" customWidth="1" width="9.140625"/>
    <col min="10599" max="10599" customWidth="1" width="9.140625"/>
    <col min="10600" max="10600" customWidth="1" width="9.140625"/>
    <col min="10601" max="10601" customWidth="1" width="9.140625"/>
    <col min="10602" max="10602" customWidth="1" width="9.140625"/>
    <col min="10603" max="10603" customWidth="1" width="9.140625"/>
    <col min="10604" max="10604" customWidth="1" width="9.140625"/>
    <col min="10605" max="10605" customWidth="1" width="9.140625"/>
    <col min="10606" max="10606" customWidth="1" width="9.140625"/>
    <col min="10607" max="10607" customWidth="1" width="9.140625"/>
    <col min="10608" max="10608" customWidth="1" width="9.140625"/>
    <col min="10609" max="10609" customWidth="1" width="9.140625"/>
    <col min="10610" max="10610" customWidth="1" width="9.140625"/>
    <col min="10611" max="10611" customWidth="1" width="9.140625"/>
    <col min="10612" max="10612" customWidth="1" width="9.140625"/>
    <col min="10613" max="10613" customWidth="1" width="9.140625"/>
    <col min="10614" max="10614" customWidth="1" width="9.140625"/>
    <col min="10615" max="10615" customWidth="1" width="9.140625"/>
    <col min="10616" max="10616" customWidth="1" width="9.140625"/>
    <col min="10617" max="10617" customWidth="1" width="9.140625"/>
    <col min="10618" max="10618" customWidth="1" width="9.140625"/>
    <col min="10619" max="10619" customWidth="1" width="9.140625"/>
    <col min="10620" max="10620" customWidth="1" width="9.140625"/>
    <col min="10621" max="10621" customWidth="1" width="9.140625"/>
    <col min="10622" max="10622" customWidth="1" width="9.140625"/>
    <col min="10623" max="10623" customWidth="1" width="9.140625"/>
    <col min="10624" max="10624" customWidth="1" width="9.140625"/>
    <col min="10625" max="10625" customWidth="1" width="9.140625"/>
    <col min="10626" max="10626" customWidth="1" width="9.140625"/>
    <col min="10627" max="10627" customWidth="1" width="9.140625"/>
    <col min="10628" max="10628" customWidth="1" width="9.140625"/>
    <col min="10629" max="10629" customWidth="1" width="9.140625"/>
    <col min="10630" max="10630" customWidth="1" width="9.140625"/>
    <col min="10631" max="10631" customWidth="1" width="9.140625"/>
    <col min="10632" max="10632" customWidth="1" width="9.140625"/>
    <col min="10633" max="10633" customWidth="1" width="9.140625"/>
    <col min="10634" max="10634" customWidth="1" width="9.140625"/>
    <col min="10635" max="10635" customWidth="1" width="9.140625"/>
    <col min="10636" max="10636" customWidth="1" width="9.140625"/>
    <col min="10637" max="10637" customWidth="1" width="9.140625"/>
    <col min="10638" max="10638" customWidth="1" width="9.140625"/>
    <col min="10639" max="10639" customWidth="1" width="9.140625"/>
    <col min="10640" max="10640" customWidth="1" width="9.140625"/>
    <col min="10641" max="10641" customWidth="1" width="9.140625"/>
    <col min="10642" max="10642" customWidth="1" width="9.140625"/>
    <col min="10643" max="10643" customWidth="1" width="9.140625"/>
    <col min="10644" max="10644" customWidth="1" width="9.140625"/>
    <col min="10645" max="10645" customWidth="1" width="9.140625"/>
    <col min="10646" max="10646" customWidth="1" width="9.140625"/>
    <col min="10647" max="10647" customWidth="1" width="9.140625"/>
    <col min="10648" max="10648" customWidth="1" width="9.140625"/>
    <col min="10649" max="10649" customWidth="1" width="9.140625"/>
    <col min="10650" max="10650" customWidth="1" width="9.140625"/>
    <col min="10651" max="10651" customWidth="1" width="9.140625"/>
    <col min="10652" max="10652" customWidth="1" width="9.140625"/>
    <col min="10653" max="10653" customWidth="1" width="9.140625"/>
    <col min="10654" max="10654" customWidth="1" width="9.140625"/>
    <col min="10655" max="10655" customWidth="1" width="9.140625"/>
    <col min="10656" max="10656" customWidth="1" width="9.140625"/>
    <col min="10657" max="10657" customWidth="1" width="9.140625"/>
    <col min="10658" max="10658" customWidth="1" width="9.140625"/>
    <col min="10659" max="10659" customWidth="1" width="9.140625"/>
    <col min="10660" max="10660" customWidth="1" width="9.140625"/>
    <col min="10661" max="10661" customWidth="1" width="9.140625"/>
    <col min="10662" max="10662" customWidth="1" width="9.140625"/>
    <col min="10663" max="10663" customWidth="1" width="9.140625"/>
    <col min="10664" max="10664" customWidth="1" width="9.140625"/>
    <col min="10665" max="10665" customWidth="1" width="9.140625"/>
    <col min="10666" max="10666" customWidth="1" width="9.140625"/>
    <col min="10667" max="10667" customWidth="1" width="9.140625"/>
    <col min="10668" max="10668" customWidth="1" width="9.140625"/>
    <col min="10669" max="10669" customWidth="1" width="9.140625"/>
    <col min="10670" max="10670" customWidth="1" width="9.140625"/>
    <col min="10671" max="10671" customWidth="1" width="9.140625"/>
    <col min="10672" max="10672" customWidth="1" width="9.140625"/>
    <col min="10673" max="10673" customWidth="1" width="9.140625"/>
    <col min="10674" max="10674" customWidth="1" width="9.140625"/>
    <col min="10675" max="10675" customWidth="1" width="9.140625"/>
    <col min="10676" max="10676" customWidth="1" width="9.140625"/>
    <col min="10677" max="10677" customWidth="1" width="9.140625"/>
    <col min="10678" max="10678" customWidth="1" width="9.140625"/>
    <col min="10679" max="10679" customWidth="1" width="9.140625"/>
    <col min="10680" max="10680" customWidth="1" width="9.140625"/>
    <col min="10681" max="10681" customWidth="1" width="9.140625"/>
    <col min="10682" max="10682" customWidth="1" width="9.140625"/>
    <col min="10683" max="10683" customWidth="1" width="9.140625"/>
    <col min="10684" max="10684" customWidth="1" width="9.140625"/>
    <col min="10685" max="10685" customWidth="1" width="9.140625"/>
    <col min="10686" max="10686" customWidth="1" width="9.140625"/>
    <col min="10687" max="10687" customWidth="1" width="9.140625"/>
    <col min="10688" max="10688" customWidth="1" width="9.140625"/>
    <col min="10689" max="10689" customWidth="1" width="9.140625"/>
    <col min="10690" max="10690" customWidth="1" width="9.140625"/>
    <col min="10691" max="10691" customWidth="1" width="9.140625"/>
    <col min="10692" max="10692" customWidth="1" width="9.140625"/>
    <col min="10693" max="10693" customWidth="1" width="9.140625"/>
    <col min="10694" max="10694" customWidth="1" width="9.140625"/>
    <col min="10695" max="10695" customWidth="1" width="9.140625"/>
    <col min="10696" max="10696" customWidth="1" width="9.140625"/>
    <col min="10697" max="10697" customWidth="1" width="9.140625"/>
    <col min="10698" max="10698" customWidth="1" width="9.140625"/>
    <col min="10699" max="10699" customWidth="1" width="9.140625"/>
    <col min="10700" max="10700" customWidth="1" width="9.140625"/>
    <col min="10701" max="10701" customWidth="1" width="9.140625"/>
    <col min="10702" max="10702" customWidth="1" width="9.140625"/>
    <col min="10703" max="10703" customWidth="1" width="9.140625"/>
    <col min="10704" max="10704" customWidth="1" width="9.140625"/>
    <col min="10705" max="10705" customWidth="1" width="9.140625"/>
    <col min="10706" max="10706" customWidth="1" width="9.140625"/>
    <col min="10707" max="10707" customWidth="1" width="9.140625"/>
    <col min="10708" max="10708" customWidth="1" width="9.140625"/>
    <col min="10709" max="10709" customWidth="1" width="9.140625"/>
    <col min="10710" max="10710" customWidth="1" width="9.140625"/>
    <col min="10711" max="10711" customWidth="1" width="9.140625"/>
    <col min="10712" max="10712" customWidth="1" width="9.140625"/>
    <col min="10713" max="10713" customWidth="1" width="9.140625"/>
    <col min="10714" max="10714" customWidth="1" width="9.140625"/>
    <col min="10715" max="10715" customWidth="1" width="9.140625"/>
    <col min="10716" max="10716" customWidth="1" width="9.140625"/>
    <col min="10717" max="10717" customWidth="1" width="9.140625"/>
    <col min="10718" max="10718" customWidth="1" width="9.140625"/>
    <col min="10719" max="10719" customWidth="1" width="9.140625"/>
    <col min="10720" max="10720" customWidth="1" width="9.140625"/>
    <col min="10721" max="10721" customWidth="1" width="9.140625"/>
    <col min="10722" max="10722" customWidth="1" width="9.140625"/>
    <col min="10723" max="10723" customWidth="1" width="9.140625"/>
    <col min="10724" max="10724" customWidth="1" width="9.140625"/>
    <col min="10725" max="10725" customWidth="1" width="9.140625"/>
    <col min="10726" max="10726" customWidth="1" width="9.140625"/>
    <col min="10727" max="10727" customWidth="1" width="9.140625"/>
    <col min="10728" max="10728" customWidth="1" width="9.140625"/>
    <col min="10729" max="10729" customWidth="1" width="9.140625"/>
    <col min="10730" max="10730" customWidth="1" width="9.140625"/>
    <col min="10731" max="10731" customWidth="1" width="9.140625"/>
    <col min="10732" max="10732" customWidth="1" width="9.140625"/>
    <col min="10733" max="10733" customWidth="1" width="9.140625"/>
    <col min="10734" max="10734" customWidth="1" width="9.140625"/>
    <col min="10735" max="10735" customWidth="1" width="9.140625"/>
    <col min="10736" max="10736" customWidth="1" width="9.140625"/>
    <col min="10737" max="10737" customWidth="1" width="9.140625"/>
    <col min="10738" max="10738" customWidth="1" width="9.140625"/>
    <col min="10739" max="10739" customWidth="1" width="9.140625"/>
    <col min="10740" max="10740" customWidth="1" width="9.140625"/>
    <col min="10741" max="10741" customWidth="1" width="9.140625"/>
    <col min="10742" max="10742" customWidth="1" width="9.140625"/>
    <col min="10743" max="10743" customWidth="1" width="9.140625"/>
    <col min="10744" max="10744" customWidth="1" width="9.140625"/>
    <col min="10745" max="10745" customWidth="1" width="9.140625"/>
    <col min="10746" max="10746" customWidth="1" width="9.140625"/>
    <col min="10747" max="10747" customWidth="1" width="9.140625"/>
    <col min="10748" max="10748" customWidth="1" width="9.140625"/>
    <col min="10749" max="10749" customWidth="1" width="9.140625"/>
    <col min="10750" max="10750" customWidth="1" width="9.140625"/>
    <col min="10751" max="10751" customWidth="1" width="9.140625"/>
    <col min="10752" max="10752" customWidth="1" width="9.140625"/>
    <col min="10753" max="10753" customWidth="1" width="9.140625"/>
    <col min="10754" max="10754" customWidth="1" width="9.140625"/>
    <col min="10755" max="10755" customWidth="1" width="9.140625"/>
    <col min="10756" max="10756" customWidth="1" width="9.140625"/>
    <col min="10757" max="10757" customWidth="1" width="9.140625"/>
    <col min="10758" max="10758" customWidth="1" width="9.140625"/>
    <col min="10759" max="10759" customWidth="1" width="9.140625"/>
    <col min="10760" max="10760" customWidth="1" width="9.140625"/>
    <col min="10761" max="10761" customWidth="1" width="9.140625"/>
    <col min="10762" max="10762" customWidth="1" width="9.140625"/>
    <col min="10763" max="10763" customWidth="1" width="9.140625"/>
    <col min="10764" max="10764" customWidth="1" width="9.140625"/>
    <col min="10765" max="10765" customWidth="1" width="9.140625"/>
    <col min="10766" max="10766" customWidth="1" width="9.140625"/>
    <col min="10767" max="10767" customWidth="1" width="9.140625"/>
    <col min="10768" max="10768" customWidth="1" width="9.140625"/>
    <col min="10769" max="10769" customWidth="1" width="9.140625"/>
    <col min="10770" max="10770" customWidth="1" width="9.140625"/>
    <col min="10771" max="10771" customWidth="1" width="9.140625"/>
    <col min="10772" max="10772" customWidth="1" width="9.140625"/>
    <col min="10773" max="10773" customWidth="1" width="9.140625"/>
    <col min="10774" max="10774" customWidth="1" width="9.140625"/>
    <col min="10775" max="10775" customWidth="1" width="9.140625"/>
    <col min="10776" max="10776" customWidth="1" width="9.140625"/>
    <col min="10777" max="10777" customWidth="1" width="9.140625"/>
    <col min="10778" max="10778" customWidth="1" width="9.140625"/>
    <col min="10779" max="10779" customWidth="1" width="9.140625"/>
    <col min="10780" max="10780" customWidth="1" width="9.140625"/>
    <col min="10781" max="10781" customWidth="1" width="9.140625"/>
    <col min="10782" max="10782" customWidth="1" width="9.140625"/>
    <col min="10783" max="10783" customWidth="1" width="9.140625"/>
    <col min="10784" max="10784" customWidth="1" width="9.140625"/>
    <col min="10785" max="10785" customWidth="1" width="9.140625"/>
    <col min="10786" max="10786" customWidth="1" width="9.140625"/>
    <col min="10787" max="10787" customWidth="1" width="9.140625"/>
    <col min="10788" max="10788" customWidth="1" width="9.140625"/>
    <col min="10789" max="10789" customWidth="1" width="9.140625"/>
    <col min="10790" max="10790" customWidth="1" width="9.140625"/>
    <col min="10791" max="10791" customWidth="1" width="9.140625"/>
    <col min="10792" max="10792" customWidth="1" width="9.140625"/>
    <col min="10793" max="10793" customWidth="1" width="9.140625"/>
    <col min="10794" max="10794" customWidth="1" width="9.140625"/>
    <col min="10795" max="10795" customWidth="1" width="9.140625"/>
    <col min="10796" max="10796" customWidth="1" width="9.140625"/>
    <col min="10797" max="10797" customWidth="1" width="9.140625"/>
    <col min="10798" max="10798" customWidth="1" width="9.140625"/>
    <col min="10799" max="10799" customWidth="1" width="9.140625"/>
    <col min="10800" max="10800" customWidth="1" width="9.140625"/>
    <col min="10801" max="10801" customWidth="1" width="9.140625"/>
    <col min="10802" max="10802" customWidth="1" width="9.140625"/>
    <col min="10803" max="10803" customWidth="1" width="9.140625"/>
    <col min="10804" max="10804" customWidth="1" width="9.140625"/>
    <col min="10805" max="10805" customWidth="1" width="9.140625"/>
    <col min="10806" max="10806" customWidth="1" width="9.140625"/>
    <col min="10807" max="10807" customWidth="1" width="9.140625"/>
    <col min="10808" max="10808" customWidth="1" width="9.140625"/>
    <col min="10809" max="10809" customWidth="1" width="9.140625"/>
    <col min="10810" max="10810" customWidth="1" width="9.140625"/>
    <col min="10811" max="10811" customWidth="1" width="9.140625"/>
    <col min="10812" max="10812" customWidth="1" width="9.140625"/>
    <col min="10813" max="10813" customWidth="1" width="9.140625"/>
    <col min="10814" max="10814" customWidth="1" width="9.140625"/>
    <col min="10815" max="10815" customWidth="1" width="9.140625"/>
    <col min="10816" max="10816" customWidth="1" width="9.140625"/>
    <col min="10817" max="10817" customWidth="1" width="9.140625"/>
    <col min="10818" max="10818" customWidth="1" width="9.140625"/>
    <col min="10819" max="10819" customWidth="1" width="9.140625"/>
    <col min="10820" max="10820" customWidth="1" width="9.140625"/>
    <col min="10821" max="10821" customWidth="1" width="9.140625"/>
    <col min="10822" max="10822" customWidth="1" width="9.140625"/>
    <col min="10823" max="10823" customWidth="1" width="9.140625"/>
    <col min="10824" max="10824" customWidth="1" width="9.140625"/>
    <col min="10825" max="10825" customWidth="1" width="9.140625"/>
    <col min="10826" max="10826" customWidth="1" width="9.140625"/>
    <col min="10827" max="10827" customWidth="1" width="9.140625"/>
    <col min="10828" max="10828" customWidth="1" width="9.140625"/>
    <col min="10829" max="10829" customWidth="1" width="9.140625"/>
    <col min="10830" max="10830" customWidth="1" width="9.140625"/>
    <col min="10831" max="10831" customWidth="1" width="9.140625"/>
    <col min="10832" max="10832" customWidth="1" width="9.140625"/>
    <col min="10833" max="10833" customWidth="1" width="9.140625"/>
    <col min="10834" max="10834" customWidth="1" width="9.140625"/>
    <col min="10835" max="10835" customWidth="1" width="9.140625"/>
    <col min="10836" max="10836" customWidth="1" width="9.140625"/>
    <col min="10837" max="10837" customWidth="1" width="9.140625"/>
    <col min="10838" max="10838" customWidth="1" width="9.140625"/>
    <col min="10839" max="10839" customWidth="1" width="9.140625"/>
    <col min="10840" max="10840" customWidth="1" width="9.140625"/>
    <col min="10841" max="10841" customWidth="1" width="9.140625"/>
    <col min="10842" max="10842" customWidth="1" width="9.140625"/>
    <col min="10843" max="10843" customWidth="1" width="9.140625"/>
    <col min="10844" max="10844" customWidth="1" width="9.140625"/>
    <col min="10845" max="10845" customWidth="1" width="9.140625"/>
    <col min="10846" max="10846" customWidth="1" width="9.140625"/>
    <col min="10847" max="10847" customWidth="1" width="9.140625"/>
    <col min="10848" max="10848" customWidth="1" width="9.140625"/>
    <col min="10849" max="10849" customWidth="1" width="9.140625"/>
    <col min="10850" max="10850" customWidth="1" width="9.140625"/>
    <col min="10851" max="10851" customWidth="1" width="9.140625"/>
    <col min="10852" max="10852" customWidth="1" width="9.140625"/>
    <col min="10853" max="10853" customWidth="1" width="9.140625"/>
    <col min="10854" max="10854" customWidth="1" width="9.140625"/>
    <col min="10855" max="10855" customWidth="1" width="9.140625"/>
    <col min="10856" max="10856" customWidth="1" width="9.140625"/>
    <col min="10857" max="10857" customWidth="1" width="9.140625"/>
    <col min="10858" max="10858" customWidth="1" width="9.140625"/>
    <col min="10859" max="10859" customWidth="1" width="9.140625"/>
    <col min="10860" max="10860" customWidth="1" width="9.140625"/>
    <col min="10861" max="10861" customWidth="1" width="9.140625"/>
    <col min="10862" max="10862" customWidth="1" width="9.140625"/>
    <col min="10863" max="10863" customWidth="1" width="9.140625"/>
    <col min="10864" max="10864" customWidth="1" width="9.140625"/>
    <col min="10865" max="10865" customWidth="1" width="9.140625"/>
    <col min="10866" max="10866" customWidth="1" width="9.140625"/>
    <col min="10867" max="10867" customWidth="1" width="9.140625"/>
    <col min="10868" max="10868" customWidth="1" width="9.140625"/>
    <col min="10869" max="10869" customWidth="1" width="9.140625"/>
    <col min="10870" max="10870" customWidth="1" width="9.140625"/>
    <col min="10871" max="10871" customWidth="1" width="9.140625"/>
    <col min="10872" max="10872" customWidth="1" width="9.140625"/>
    <col min="10873" max="10873" customWidth="1" width="9.140625"/>
    <col min="10874" max="10874" customWidth="1" width="9.140625"/>
    <col min="10875" max="10875" customWidth="1" width="9.140625"/>
    <col min="10876" max="10876" customWidth="1" width="9.140625"/>
    <col min="10877" max="10877" customWidth="1" width="9.140625"/>
    <col min="10878" max="10878" customWidth="1" width="9.140625"/>
    <col min="10879" max="10879" customWidth="1" width="9.140625"/>
    <col min="10880" max="10880" customWidth="1" width="9.140625"/>
    <col min="10881" max="10881" customWidth="1" width="9.140625"/>
    <col min="10882" max="10882" customWidth="1" width="9.140625"/>
    <col min="10883" max="10883" customWidth="1" width="9.140625"/>
    <col min="10884" max="10884" customWidth="1" width="9.140625"/>
    <col min="10885" max="10885" customWidth="1" width="9.140625"/>
    <col min="10886" max="10886" customWidth="1" width="9.140625"/>
    <col min="10887" max="10887" customWidth="1" width="9.140625"/>
    <col min="10888" max="10888" customWidth="1" width="9.140625"/>
    <col min="10889" max="10889" customWidth="1" width="9.140625"/>
    <col min="10890" max="10890" customWidth="1" width="9.140625"/>
    <col min="10891" max="10891" customWidth="1" width="9.140625"/>
    <col min="10892" max="10892" customWidth="1" width="9.140625"/>
    <col min="10893" max="10893" customWidth="1" width="9.140625"/>
    <col min="10894" max="10894" customWidth="1" width="9.140625"/>
    <col min="10895" max="10895" customWidth="1" width="9.140625"/>
    <col min="10896" max="10896" customWidth="1" width="9.140625"/>
    <col min="10897" max="10897" customWidth="1" width="9.140625"/>
    <col min="10898" max="10898" customWidth="1" width="9.140625"/>
    <col min="10899" max="10899" customWidth="1" width="9.140625"/>
    <col min="10900" max="10900" customWidth="1" width="9.140625"/>
    <col min="10901" max="10901" customWidth="1" width="9.140625"/>
    <col min="10902" max="10902" customWidth="1" width="9.140625"/>
    <col min="10903" max="10903" customWidth="1" width="9.140625"/>
    <col min="10904" max="10904" customWidth="1" width="9.140625"/>
    <col min="10905" max="10905" customWidth="1" width="9.140625"/>
    <col min="10906" max="10906" customWidth="1" width="9.140625"/>
    <col min="10907" max="10907" customWidth="1" width="9.140625"/>
    <col min="10908" max="10908" customWidth="1" width="9.140625"/>
    <col min="10909" max="10909" customWidth="1" width="9.140625"/>
    <col min="10910" max="10910" customWidth="1" width="9.140625"/>
    <col min="10911" max="10911" customWidth="1" width="9.140625"/>
    <col min="10912" max="10912" customWidth="1" width="9.140625"/>
    <col min="10913" max="10913" customWidth="1" width="9.140625"/>
    <col min="10914" max="10914" customWidth="1" width="9.140625"/>
    <col min="10915" max="10915" customWidth="1" width="9.140625"/>
    <col min="10916" max="10916" customWidth="1" width="9.140625"/>
    <col min="10917" max="10917" customWidth="1" width="9.140625"/>
    <col min="10918" max="10918" customWidth="1" width="9.140625"/>
    <col min="10919" max="10919" customWidth="1" width="9.140625"/>
    <col min="10920" max="10920" customWidth="1" width="9.140625"/>
    <col min="10921" max="10921" customWidth="1" width="9.140625"/>
    <col min="10922" max="10922" customWidth="1" width="9.140625"/>
    <col min="10923" max="10923" customWidth="1" width="9.140625"/>
    <col min="10924" max="10924" customWidth="1" width="9.140625"/>
    <col min="10925" max="10925" customWidth="1" width="9.140625"/>
    <col min="10926" max="10926" customWidth="1" width="9.140625"/>
    <col min="10927" max="10927" customWidth="1" width="9.140625"/>
    <col min="10928" max="10928" customWidth="1" width="9.140625"/>
    <col min="10929" max="10929" customWidth="1" width="9.140625"/>
    <col min="10930" max="10930" customWidth="1" width="9.140625"/>
    <col min="10931" max="10931" customWidth="1" width="9.140625"/>
    <col min="10932" max="10932" customWidth="1" width="9.140625"/>
    <col min="10933" max="10933" customWidth="1" width="9.140625"/>
    <col min="10934" max="10934" customWidth="1" width="9.140625"/>
    <col min="10935" max="10935" customWidth="1" width="9.140625"/>
    <col min="10936" max="10936" customWidth="1" width="9.140625"/>
    <col min="10937" max="10937" customWidth="1" width="9.140625"/>
    <col min="10938" max="10938" customWidth="1" width="9.140625"/>
    <col min="10939" max="10939" customWidth="1" width="9.140625"/>
    <col min="10940" max="10940" customWidth="1" width="9.140625"/>
    <col min="10941" max="10941" customWidth="1" width="9.140625"/>
    <col min="10942" max="10942" customWidth="1" width="9.140625"/>
    <col min="10943" max="10943" customWidth="1" width="9.140625"/>
    <col min="10944" max="10944" customWidth="1" width="9.140625"/>
    <col min="10945" max="10945" customWidth="1" width="9.140625"/>
    <col min="10946" max="10946" customWidth="1" width="9.140625"/>
    <col min="10947" max="10947" customWidth="1" width="9.140625"/>
    <col min="10948" max="10948" customWidth="1" width="9.140625"/>
    <col min="10949" max="10949" customWidth="1" width="9.140625"/>
    <col min="10950" max="10950" customWidth="1" width="9.140625"/>
    <col min="10951" max="10951" customWidth="1" width="9.140625"/>
    <col min="10952" max="10952" customWidth="1" width="9.140625"/>
    <col min="10953" max="10953" customWidth="1" width="9.140625"/>
    <col min="10954" max="10954" customWidth="1" width="9.140625"/>
    <col min="10955" max="10955" customWidth="1" width="9.140625"/>
    <col min="10956" max="10956" customWidth="1" width="9.140625"/>
    <col min="10957" max="10957" customWidth="1" width="9.140625"/>
    <col min="10958" max="10958" customWidth="1" width="9.140625"/>
    <col min="10959" max="10959" customWidth="1" width="9.140625"/>
    <col min="10960" max="10960" customWidth="1" width="9.140625"/>
    <col min="10961" max="10961" customWidth="1" width="9.140625"/>
    <col min="10962" max="10962" customWidth="1" width="9.140625"/>
    <col min="10963" max="10963" customWidth="1" width="9.140625"/>
    <col min="10964" max="10964" customWidth="1" width="9.140625"/>
    <col min="10965" max="10965" customWidth="1" width="9.140625"/>
    <col min="10966" max="10966" customWidth="1" width="9.140625"/>
    <col min="10967" max="10967" customWidth="1" width="9.140625"/>
    <col min="10968" max="10968" customWidth="1" width="9.140625"/>
    <col min="10969" max="10969" customWidth="1" width="9.140625"/>
    <col min="10970" max="10970" customWidth="1" width="9.140625"/>
    <col min="10971" max="10971" customWidth="1" width="9.140625"/>
    <col min="10972" max="10972" customWidth="1" width="9.140625"/>
    <col min="10973" max="10973" customWidth="1" width="9.140625"/>
    <col min="10974" max="10974" customWidth="1" width="9.140625"/>
    <col min="10975" max="10975" customWidth="1" width="9.140625"/>
    <col min="10976" max="10976" customWidth="1" width="9.140625"/>
    <col min="10977" max="10977" customWidth="1" width="9.140625"/>
    <col min="10978" max="10978" customWidth="1" width="9.140625"/>
    <col min="10979" max="10979" customWidth="1" width="9.140625"/>
    <col min="10980" max="10980" customWidth="1" width="9.140625"/>
    <col min="10981" max="10981" customWidth="1" width="9.140625"/>
    <col min="10982" max="10982" customWidth="1" width="9.140625"/>
    <col min="10983" max="10983" customWidth="1" width="9.140625"/>
    <col min="10984" max="10984" customWidth="1" width="9.140625"/>
    <col min="10985" max="10985" customWidth="1" width="9.140625"/>
    <col min="10986" max="10986" customWidth="1" width="9.140625"/>
    <col min="10987" max="10987" customWidth="1" width="9.140625"/>
    <col min="10988" max="10988" customWidth="1" width="9.140625"/>
    <col min="10989" max="10989" customWidth="1" width="9.140625"/>
    <col min="10990" max="10990" customWidth="1" width="9.140625"/>
    <col min="10991" max="10991" customWidth="1" width="9.140625"/>
    <col min="10992" max="10992" customWidth="1" width="9.140625"/>
    <col min="10993" max="10993" customWidth="1" width="9.140625"/>
    <col min="10994" max="10994" customWidth="1" width="9.140625"/>
    <col min="10995" max="10995" customWidth="1" width="9.140625"/>
    <col min="10996" max="10996" customWidth="1" width="9.140625"/>
    <col min="10997" max="10997" customWidth="1" width="9.140625"/>
    <col min="10998" max="10998" customWidth="1" width="9.140625"/>
    <col min="10999" max="10999" customWidth="1" width="9.140625"/>
    <col min="11000" max="11000" customWidth="1" width="9.140625"/>
    <col min="11001" max="11001" customWidth="1" width="9.140625"/>
    <col min="11002" max="11002" customWidth="1" width="9.140625"/>
    <col min="11003" max="11003" customWidth="1" width="9.140625"/>
    <col min="11004" max="11004" customWidth="1" width="9.140625"/>
    <col min="11005" max="11005" customWidth="1" width="9.140625"/>
    <col min="11006" max="11006" customWidth="1" width="9.140625"/>
    <col min="11007" max="11007" customWidth="1" width="9.140625"/>
    <col min="11008" max="11008" customWidth="1" width="9.140625"/>
    <col min="11009" max="11009" customWidth="1" width="9.140625"/>
    <col min="11010" max="11010" customWidth="1" width="9.140625"/>
    <col min="11011" max="11011" customWidth="1" width="9.140625"/>
    <col min="11012" max="11012" customWidth="1" width="9.140625"/>
    <col min="11013" max="11013" customWidth="1" width="9.140625"/>
    <col min="11014" max="11014" customWidth="1" width="9.140625"/>
    <col min="11015" max="11015" customWidth="1" width="9.140625"/>
    <col min="11016" max="11016" customWidth="1" width="9.140625"/>
    <col min="11017" max="11017" customWidth="1" width="9.140625"/>
    <col min="11018" max="11018" customWidth="1" width="9.140625"/>
    <col min="11019" max="11019" customWidth="1" width="9.140625"/>
    <col min="11020" max="11020" customWidth="1" width="9.140625"/>
    <col min="11021" max="11021" customWidth="1" width="9.140625"/>
    <col min="11022" max="11022" customWidth="1" width="9.140625"/>
    <col min="11023" max="11023" customWidth="1" width="9.140625"/>
    <col min="11024" max="11024" customWidth="1" width="9.140625"/>
    <col min="11025" max="11025" customWidth="1" width="9.140625"/>
    <col min="11026" max="11026" customWidth="1" width="9.140625"/>
    <col min="11027" max="11027" customWidth="1" width="9.140625"/>
    <col min="11028" max="11028" customWidth="1" width="9.140625"/>
    <col min="11029" max="11029" customWidth="1" width="9.140625"/>
    <col min="11030" max="11030" customWidth="1" width="9.140625"/>
    <col min="11031" max="11031" customWidth="1" width="9.140625"/>
    <col min="11032" max="11032" customWidth="1" width="9.140625"/>
    <col min="11033" max="11033" customWidth="1" width="9.140625"/>
    <col min="11034" max="11034" customWidth="1" width="9.140625"/>
    <col min="11035" max="11035" customWidth="1" width="9.140625"/>
    <col min="11036" max="11036" customWidth="1" width="9.140625"/>
    <col min="11037" max="11037" customWidth="1" width="9.140625"/>
    <col min="11038" max="11038" customWidth="1" width="9.140625"/>
    <col min="11039" max="11039" customWidth="1" width="9.140625"/>
    <col min="11040" max="11040" customWidth="1" width="9.140625"/>
    <col min="11041" max="11041" customWidth="1" width="9.140625"/>
    <col min="11042" max="11042" customWidth="1" width="9.140625"/>
    <col min="11043" max="11043" customWidth="1" width="9.140625"/>
    <col min="11044" max="11044" customWidth="1" width="9.140625"/>
    <col min="11045" max="11045" customWidth="1" width="9.140625"/>
    <col min="11046" max="11046" customWidth="1" width="9.140625"/>
    <col min="11047" max="11047" customWidth="1" width="9.140625"/>
    <col min="11048" max="11048" customWidth="1" width="9.140625"/>
    <col min="11049" max="11049" customWidth="1" width="9.140625"/>
    <col min="11050" max="11050" customWidth="1" width="9.140625"/>
    <col min="11051" max="11051" customWidth="1" width="9.140625"/>
    <col min="11052" max="11052" customWidth="1" width="9.140625"/>
    <col min="11053" max="11053" customWidth="1" width="9.140625"/>
    <col min="11054" max="11054" customWidth="1" width="9.140625"/>
    <col min="11055" max="11055" customWidth="1" width="9.140625"/>
    <col min="11056" max="11056" customWidth="1" width="9.140625"/>
    <col min="11057" max="11057" customWidth="1" width="9.140625"/>
    <col min="11058" max="11058" customWidth="1" width="9.140625"/>
    <col min="11059" max="11059" customWidth="1" width="9.140625"/>
    <col min="11060" max="11060" customWidth="1" width="9.140625"/>
    <col min="11061" max="11061" customWidth="1" width="9.140625"/>
    <col min="11062" max="11062" customWidth="1" width="9.140625"/>
    <col min="11063" max="11063" customWidth="1" width="9.140625"/>
    <col min="11064" max="11064" customWidth="1" width="9.140625"/>
    <col min="11065" max="11065" customWidth="1" width="9.140625"/>
    <col min="11066" max="11066" customWidth="1" width="9.140625"/>
    <col min="11067" max="11067" customWidth="1" width="9.140625"/>
    <col min="11068" max="11068" customWidth="1" width="9.140625"/>
    <col min="11069" max="11069" customWidth="1" width="9.140625"/>
    <col min="11070" max="11070" customWidth="1" width="9.140625"/>
    <col min="11071" max="11071" customWidth="1" width="9.140625"/>
    <col min="11072" max="11072" customWidth="1" width="9.140625"/>
    <col min="11073" max="11073" customWidth="1" width="9.140625"/>
    <col min="11074" max="11074" customWidth="1" width="9.140625"/>
    <col min="11075" max="11075" customWidth="1" width="9.140625"/>
    <col min="11076" max="11076" customWidth="1" width="9.140625"/>
    <col min="11077" max="11077" customWidth="1" width="9.140625"/>
    <col min="11078" max="11078" customWidth="1" width="9.140625"/>
    <col min="11079" max="11079" customWidth="1" width="9.140625"/>
    <col min="11080" max="11080" customWidth="1" width="9.140625"/>
    <col min="11081" max="11081" customWidth="1" width="9.140625"/>
    <col min="11082" max="11082" customWidth="1" width="9.140625"/>
    <col min="11083" max="11083" customWidth="1" width="9.140625"/>
    <col min="11084" max="11084" customWidth="1" width="9.140625"/>
    <col min="11085" max="11085" customWidth="1" width="9.140625"/>
    <col min="11086" max="11086" customWidth="1" width="9.140625"/>
    <col min="11087" max="11087" customWidth="1" width="9.140625"/>
    <col min="11088" max="11088" customWidth="1" width="9.140625"/>
    <col min="11089" max="11089" customWidth="1" width="9.140625"/>
    <col min="11090" max="11090" customWidth="1" width="9.140625"/>
    <col min="11091" max="11091" customWidth="1" width="9.140625"/>
    <col min="11092" max="11092" customWidth="1" width="9.140625"/>
    <col min="11093" max="11093" customWidth="1" width="9.140625"/>
    <col min="11094" max="11094" customWidth="1" width="9.140625"/>
    <col min="11095" max="11095" customWidth="1" width="9.140625"/>
    <col min="11096" max="11096" customWidth="1" width="9.140625"/>
    <col min="11097" max="11097" customWidth="1" width="9.140625"/>
    <col min="11098" max="11098" customWidth="1" width="9.140625"/>
    <col min="11099" max="11099" customWidth="1" width="9.140625"/>
    <col min="11100" max="11100" customWidth="1" width="9.140625"/>
    <col min="11101" max="11101" customWidth="1" width="9.140625"/>
    <col min="11102" max="11102" customWidth="1" width="9.140625"/>
    <col min="11103" max="11103" customWidth="1" width="9.140625"/>
    <col min="11104" max="11104" customWidth="1" width="9.140625"/>
    <col min="11105" max="11105" customWidth="1" width="9.140625"/>
    <col min="11106" max="11106" customWidth="1" width="9.140625"/>
    <col min="11107" max="11107" customWidth="1" width="9.140625"/>
    <col min="11108" max="11108" customWidth="1" width="9.140625"/>
    <col min="11109" max="11109" customWidth="1" width="9.140625"/>
    <col min="11110" max="11110" customWidth="1" width="9.140625"/>
    <col min="11111" max="11111" customWidth="1" width="9.140625"/>
    <col min="11112" max="11112" customWidth="1" width="9.140625"/>
    <col min="11113" max="11113" customWidth="1" width="9.140625"/>
    <col min="11114" max="11114" customWidth="1" width="9.140625"/>
    <col min="11115" max="11115" customWidth="1" width="9.140625"/>
    <col min="11116" max="11116" customWidth="1" width="9.140625"/>
    <col min="11117" max="11117" customWidth="1" width="9.140625"/>
    <col min="11118" max="11118" customWidth="1" width="9.140625"/>
    <col min="11119" max="11119" customWidth="1" width="9.140625"/>
    <col min="11120" max="11120" customWidth="1" width="9.140625"/>
    <col min="11121" max="11121" customWidth="1" width="9.140625"/>
    <col min="11122" max="11122" customWidth="1" width="9.140625"/>
    <col min="11123" max="11123" customWidth="1" width="9.140625"/>
    <col min="11124" max="11124" customWidth="1" width="9.140625"/>
    <col min="11125" max="11125" customWidth="1" width="9.140625"/>
    <col min="11126" max="11126" customWidth="1" width="9.140625"/>
    <col min="11127" max="11127" customWidth="1" width="9.140625"/>
    <col min="11128" max="11128" customWidth="1" width="9.140625"/>
    <col min="11129" max="11129" customWidth="1" width="9.140625"/>
    <col min="11130" max="11130" customWidth="1" width="9.140625"/>
    <col min="11131" max="11131" customWidth="1" width="9.140625"/>
    <col min="11132" max="11132" customWidth="1" width="9.140625"/>
    <col min="11133" max="11133" customWidth="1" width="9.140625"/>
    <col min="11134" max="11134" customWidth="1" width="9.140625"/>
    <col min="11135" max="11135" customWidth="1" width="9.140625"/>
    <col min="11136" max="11136" customWidth="1" width="9.140625"/>
    <col min="11137" max="11137" customWidth="1" width="9.140625"/>
    <col min="11138" max="11138" customWidth="1" width="9.140625"/>
    <col min="11139" max="11139" customWidth="1" width="9.140625"/>
    <col min="11140" max="11140" customWidth="1" width="9.140625"/>
    <col min="11141" max="11141" customWidth="1" width="9.140625"/>
    <col min="11142" max="11142" customWidth="1" width="9.140625"/>
    <col min="11143" max="11143" customWidth="1" width="9.140625"/>
    <col min="11144" max="11144" customWidth="1" width="9.140625"/>
    <col min="11145" max="11145" customWidth="1" width="9.140625"/>
    <col min="11146" max="11146" customWidth="1" width="9.140625"/>
    <col min="11147" max="11147" customWidth="1" width="9.140625"/>
    <col min="11148" max="11148" customWidth="1" width="9.140625"/>
    <col min="11149" max="11149" customWidth="1" width="9.140625"/>
    <col min="11150" max="11150" customWidth="1" width="9.140625"/>
    <col min="11151" max="11151" customWidth="1" width="9.140625"/>
    <col min="11152" max="11152" customWidth="1" width="9.140625"/>
    <col min="11153" max="11153" customWidth="1" width="9.140625"/>
    <col min="11154" max="11154" customWidth="1" width="9.140625"/>
    <col min="11155" max="11155" customWidth="1" width="9.140625"/>
    <col min="11156" max="11156" customWidth="1" width="9.140625"/>
    <col min="11157" max="11157" customWidth="1" width="9.140625"/>
    <col min="11158" max="11158" customWidth="1" width="9.140625"/>
    <col min="11159" max="11159" customWidth="1" width="9.140625"/>
    <col min="11160" max="11160" customWidth="1" width="9.140625"/>
    <col min="11161" max="11161" customWidth="1" width="9.140625"/>
    <col min="11162" max="11162" customWidth="1" width="9.140625"/>
    <col min="11163" max="11163" customWidth="1" width="9.140625"/>
    <col min="11164" max="11164" customWidth="1" width="9.140625"/>
    <col min="11165" max="11165" customWidth="1" width="9.140625"/>
    <col min="11166" max="11166" customWidth="1" width="9.140625"/>
    <col min="11167" max="11167" customWidth="1" width="9.140625"/>
    <col min="11168" max="11168" customWidth="1" width="9.140625"/>
    <col min="11169" max="11169" customWidth="1" width="9.140625"/>
    <col min="11170" max="11170" customWidth="1" width="9.140625"/>
    <col min="11171" max="11171" customWidth="1" width="9.140625"/>
    <col min="11172" max="11172" customWidth="1" width="9.140625"/>
    <col min="11173" max="11173" customWidth="1" width="9.140625"/>
    <col min="11174" max="11174" customWidth="1" width="9.140625"/>
    <col min="11175" max="11175" customWidth="1" width="9.140625"/>
    <col min="11176" max="11176" customWidth="1" width="9.140625"/>
    <col min="11177" max="11177" customWidth="1" width="9.140625"/>
    <col min="11178" max="11178" customWidth="1" width="9.140625"/>
    <col min="11179" max="11179" customWidth="1" width="9.140625"/>
    <col min="11180" max="11180" customWidth="1" width="9.140625"/>
    <col min="11181" max="11181" customWidth="1" width="9.140625"/>
    <col min="11182" max="11182" customWidth="1" width="9.140625"/>
    <col min="11183" max="11183" customWidth="1" width="9.140625"/>
    <col min="11184" max="11184" customWidth="1" width="9.140625"/>
    <col min="11185" max="11185" customWidth="1" width="9.140625"/>
    <col min="11186" max="11186" customWidth="1" width="9.140625"/>
    <col min="11187" max="11187" customWidth="1" width="9.140625"/>
    <col min="11188" max="11188" customWidth="1" width="9.140625"/>
    <col min="11189" max="11189" customWidth="1" width="9.140625"/>
    <col min="11190" max="11190" customWidth="1" width="9.140625"/>
    <col min="11191" max="11191" customWidth="1" width="9.140625"/>
    <col min="11192" max="11192" customWidth="1" width="9.140625"/>
    <col min="11193" max="11193" customWidth="1" width="9.140625"/>
    <col min="11194" max="11194" customWidth="1" width="9.140625"/>
    <col min="11195" max="11195" customWidth="1" width="9.140625"/>
    <col min="11196" max="11196" customWidth="1" width="9.140625"/>
    <col min="11197" max="11197" customWidth="1" width="9.140625"/>
    <col min="11198" max="11198" customWidth="1" width="9.140625"/>
    <col min="11199" max="11199" customWidth="1" width="9.140625"/>
    <col min="11200" max="11200" customWidth="1" width="9.140625"/>
    <col min="11201" max="11201" customWidth="1" width="9.140625"/>
    <col min="11202" max="11202" customWidth="1" width="9.140625"/>
    <col min="11203" max="11203" customWidth="1" width="9.140625"/>
    <col min="11204" max="11204" customWidth="1" width="9.140625"/>
    <col min="11205" max="11205" customWidth="1" width="9.140625"/>
    <col min="11206" max="11206" customWidth="1" width="9.140625"/>
    <col min="11207" max="11207" customWidth="1" width="9.140625"/>
    <col min="11208" max="11208" customWidth="1" width="9.140625"/>
    <col min="11209" max="11209" customWidth="1" width="9.140625"/>
    <col min="11210" max="11210" customWidth="1" width="9.140625"/>
    <col min="11211" max="11211" customWidth="1" width="9.140625"/>
    <col min="11212" max="11212" customWidth="1" width="9.140625"/>
    <col min="11213" max="11213" customWidth="1" width="9.140625"/>
    <col min="11214" max="11214" customWidth="1" width="9.140625"/>
    <col min="11215" max="11215" customWidth="1" width="9.140625"/>
    <col min="11216" max="11216" customWidth="1" width="9.140625"/>
    <col min="11217" max="11217" customWidth="1" width="9.140625"/>
    <col min="11218" max="11218" customWidth="1" width="9.140625"/>
    <col min="11219" max="11219" customWidth="1" width="9.140625"/>
    <col min="11220" max="11220" customWidth="1" width="9.140625"/>
    <col min="11221" max="11221" customWidth="1" width="9.140625"/>
    <col min="11222" max="11222" customWidth="1" width="9.140625"/>
    <col min="11223" max="11223" customWidth="1" width="9.140625"/>
    <col min="11224" max="11224" customWidth="1" width="9.140625"/>
    <col min="11225" max="11225" customWidth="1" width="9.140625"/>
    <col min="11226" max="11226" customWidth="1" width="9.140625"/>
    <col min="11227" max="11227" customWidth="1" width="9.140625"/>
    <col min="11228" max="11228" customWidth="1" width="9.140625"/>
    <col min="11229" max="11229" customWidth="1" width="9.140625"/>
    <col min="11230" max="11230" customWidth="1" width="9.140625"/>
    <col min="11231" max="11231" customWidth="1" width="9.140625"/>
    <col min="11232" max="11232" customWidth="1" width="9.140625"/>
    <col min="11233" max="11233" customWidth="1" width="9.140625"/>
    <col min="11234" max="11234" customWidth="1" width="9.140625"/>
    <col min="11235" max="11235" customWidth="1" width="9.140625"/>
    <col min="11236" max="11236" customWidth="1" width="9.140625"/>
    <col min="11237" max="11237" customWidth="1" width="9.140625"/>
    <col min="11238" max="11238" customWidth="1" width="9.140625"/>
    <col min="11239" max="11239" customWidth="1" width="9.140625"/>
    <col min="11240" max="11240" customWidth="1" width="9.140625"/>
    <col min="11241" max="11241" customWidth="1" width="9.140625"/>
    <col min="11242" max="11242" customWidth="1" width="9.140625"/>
    <col min="11243" max="11243" customWidth="1" width="9.140625"/>
    <col min="11244" max="11244" customWidth="1" width="9.140625"/>
    <col min="11245" max="11245" customWidth="1" width="9.140625"/>
    <col min="11246" max="11246" customWidth="1" width="9.140625"/>
    <col min="11247" max="11247" customWidth="1" width="9.140625"/>
    <col min="11248" max="11248" customWidth="1" width="9.140625"/>
    <col min="11249" max="11249" customWidth="1" width="9.140625"/>
    <col min="11250" max="11250" customWidth="1" width="9.140625"/>
    <col min="11251" max="11251" customWidth="1" width="9.140625"/>
    <col min="11252" max="11252" customWidth="1" width="9.140625"/>
    <col min="11253" max="11253" customWidth="1" width="9.140625"/>
    <col min="11254" max="11254" customWidth="1" width="9.140625"/>
    <col min="11255" max="11255" customWidth="1" width="9.140625"/>
    <col min="11256" max="11256" customWidth="1" width="9.140625"/>
    <col min="11257" max="11257" customWidth="1" width="9.140625"/>
    <col min="11258" max="11258" customWidth="1" width="9.140625"/>
    <col min="11259" max="11259" customWidth="1" width="9.140625"/>
    <col min="11260" max="11260" customWidth="1" width="9.140625"/>
    <col min="11261" max="11261" customWidth="1" width="9.140625"/>
    <col min="11262" max="11262" customWidth="1" width="9.140625"/>
    <col min="11263" max="11263" customWidth="1" width="9.140625"/>
    <col min="11264" max="11264" customWidth="1" width="9.140625"/>
    <col min="11265" max="11265" customWidth="1" width="9.140625"/>
    <col min="11266" max="11266" customWidth="1" width="9.140625"/>
    <col min="11267" max="11267" customWidth="1" width="9.140625"/>
    <col min="11268" max="11268" customWidth="1" width="9.140625"/>
    <col min="11269" max="11269" customWidth="1" width="9.140625"/>
    <col min="11270" max="11270" customWidth="1" width="9.140625"/>
    <col min="11271" max="11271" customWidth="1" width="9.140625"/>
    <col min="11272" max="11272" customWidth="1" width="9.140625"/>
    <col min="11273" max="11273" customWidth="1" width="9.140625"/>
    <col min="11274" max="11274" customWidth="1" width="9.140625"/>
    <col min="11275" max="11275" customWidth="1" width="9.140625"/>
    <col min="11276" max="11276" customWidth="1" width="9.140625"/>
    <col min="11277" max="11277" customWidth="1" width="9.140625"/>
    <col min="11278" max="11278" customWidth="1" width="9.140625"/>
    <col min="11279" max="11279" customWidth="1" width="9.140625"/>
    <col min="11280" max="11280" customWidth="1" width="9.140625"/>
    <col min="11281" max="11281" customWidth="1" width="9.140625"/>
    <col min="11282" max="11282" customWidth="1" width="9.140625"/>
    <col min="11283" max="11283" customWidth="1" width="9.140625"/>
    <col min="11284" max="11284" customWidth="1" width="9.140625"/>
    <col min="11285" max="11285" customWidth="1" width="9.140625"/>
    <col min="11286" max="11286" customWidth="1" width="9.140625"/>
    <col min="11287" max="11287" customWidth="1" width="9.140625"/>
    <col min="11288" max="11288" customWidth="1" width="9.140625"/>
    <col min="11289" max="11289" customWidth="1" width="9.140625"/>
    <col min="11290" max="11290" customWidth="1" width="9.140625"/>
    <col min="11291" max="11291" customWidth="1" width="9.140625"/>
    <col min="11292" max="11292" customWidth="1" width="9.140625"/>
    <col min="11293" max="11293" customWidth="1" width="9.140625"/>
    <col min="11294" max="11294" customWidth="1" width="9.140625"/>
    <col min="11295" max="11295" customWidth="1" width="9.140625"/>
    <col min="11296" max="11296" customWidth="1" width="9.140625"/>
    <col min="11297" max="11297" customWidth="1" width="9.140625"/>
    <col min="11298" max="11298" customWidth="1" width="9.140625"/>
    <col min="11299" max="11299" customWidth="1" width="9.140625"/>
    <col min="11300" max="11300" customWidth="1" width="9.140625"/>
    <col min="11301" max="11301" customWidth="1" width="9.140625"/>
    <col min="11302" max="11302" customWidth="1" width="9.140625"/>
    <col min="11303" max="11303" customWidth="1" width="9.140625"/>
    <col min="11304" max="11304" customWidth="1" width="9.140625"/>
    <col min="11305" max="11305" customWidth="1" width="9.140625"/>
    <col min="11306" max="11306" customWidth="1" width="9.140625"/>
    <col min="11307" max="11307" customWidth="1" width="9.140625"/>
    <col min="11308" max="11308" customWidth="1" width="9.140625"/>
    <col min="11309" max="11309" customWidth="1" width="9.140625"/>
    <col min="11310" max="11310" customWidth="1" width="9.140625"/>
    <col min="11311" max="11311" customWidth="1" width="9.140625"/>
    <col min="11312" max="11312" customWidth="1" width="9.140625"/>
    <col min="11313" max="11313" customWidth="1" width="9.140625"/>
    <col min="11314" max="11314" customWidth="1" width="9.140625"/>
    <col min="11315" max="11315" customWidth="1" width="9.140625"/>
    <col min="11316" max="11316" customWidth="1" width="9.140625"/>
    <col min="11317" max="11317" customWidth="1" width="9.140625"/>
    <col min="11318" max="11318" customWidth="1" width="9.140625"/>
    <col min="11319" max="11319" customWidth="1" width="9.140625"/>
    <col min="11320" max="11320" customWidth="1" width="9.140625"/>
    <col min="11321" max="11321" customWidth="1" width="9.140625"/>
    <col min="11322" max="11322" customWidth="1" width="9.140625"/>
    <col min="11323" max="11323" customWidth="1" width="9.140625"/>
    <col min="11324" max="11324" customWidth="1" width="9.140625"/>
    <col min="11325" max="11325" customWidth="1" width="9.140625"/>
    <col min="11326" max="11326" customWidth="1" width="9.140625"/>
    <col min="11327" max="11327" customWidth="1" width="9.140625"/>
    <col min="11328" max="11328" customWidth="1" width="9.140625"/>
    <col min="11329" max="11329" customWidth="1" width="9.140625"/>
    <col min="11330" max="11330" customWidth="1" width="9.140625"/>
    <col min="11331" max="11331" customWidth="1" width="9.140625"/>
    <col min="11332" max="11332" customWidth="1" width="9.140625"/>
    <col min="11333" max="11333" customWidth="1" width="9.140625"/>
    <col min="11334" max="11334" customWidth="1" width="9.140625"/>
    <col min="11335" max="11335" customWidth="1" width="9.140625"/>
    <col min="11336" max="11336" customWidth="1" width="9.140625"/>
    <col min="11337" max="11337" customWidth="1" width="9.140625"/>
    <col min="11338" max="11338" customWidth="1" width="9.140625"/>
    <col min="11339" max="11339" customWidth="1" width="9.140625"/>
    <col min="11340" max="11340" customWidth="1" width="9.140625"/>
    <col min="11341" max="11341" customWidth="1" width="9.140625"/>
    <col min="11342" max="11342" customWidth="1" width="9.140625"/>
    <col min="11343" max="11343" customWidth="1" width="9.140625"/>
    <col min="11344" max="11344" customWidth="1" width="9.140625"/>
    <col min="11345" max="11345" customWidth="1" width="9.140625"/>
    <col min="11346" max="11346" customWidth="1" width="9.140625"/>
    <col min="11347" max="11347" customWidth="1" width="9.140625"/>
    <col min="11348" max="11348" customWidth="1" width="9.140625"/>
    <col min="11349" max="11349" customWidth="1" width="9.140625"/>
    <col min="11350" max="11350" customWidth="1" width="9.140625"/>
    <col min="11351" max="11351" customWidth="1" width="9.140625"/>
    <col min="11352" max="11352" customWidth="1" width="9.140625"/>
    <col min="11353" max="11353" customWidth="1" width="9.140625"/>
    <col min="11354" max="11354" customWidth="1" width="9.140625"/>
    <col min="11355" max="11355" customWidth="1" width="9.140625"/>
    <col min="11356" max="11356" customWidth="1" width="9.140625"/>
    <col min="11357" max="11357" customWidth="1" width="9.140625"/>
    <col min="11358" max="11358" customWidth="1" width="9.140625"/>
    <col min="11359" max="11359" customWidth="1" width="9.140625"/>
    <col min="11360" max="11360" customWidth="1" width="9.140625"/>
    <col min="11361" max="11361" customWidth="1" width="9.140625"/>
    <col min="11362" max="11362" customWidth="1" width="9.140625"/>
    <col min="11363" max="11363" customWidth="1" width="9.140625"/>
    <col min="11364" max="11364" customWidth="1" width="9.140625"/>
    <col min="11365" max="11365" customWidth="1" width="9.140625"/>
    <col min="11366" max="11366" customWidth="1" width="9.140625"/>
    <col min="11367" max="11367" customWidth="1" width="9.140625"/>
    <col min="11368" max="11368" customWidth="1" width="9.140625"/>
    <col min="11369" max="11369" customWidth="1" width="9.140625"/>
    <col min="11370" max="11370" customWidth="1" width="9.140625"/>
    <col min="11371" max="11371" customWidth="1" width="9.140625"/>
    <col min="11372" max="11372" customWidth="1" width="9.140625"/>
    <col min="11373" max="11373" customWidth="1" width="9.140625"/>
    <col min="11374" max="11374" customWidth="1" width="9.140625"/>
    <col min="11375" max="11375" customWidth="1" width="9.140625"/>
    <col min="11376" max="11376" customWidth="1" width="9.140625"/>
    <col min="11377" max="11377" customWidth="1" width="9.140625"/>
    <col min="11378" max="11378" customWidth="1" width="9.140625"/>
    <col min="11379" max="11379" customWidth="1" width="9.140625"/>
    <col min="11380" max="11380" customWidth="1" width="9.140625"/>
    <col min="11381" max="11381" customWidth="1" width="9.140625"/>
    <col min="11382" max="11382" customWidth="1" width="9.140625"/>
    <col min="11383" max="11383" customWidth="1" width="9.140625"/>
    <col min="11384" max="11384" customWidth="1" width="9.140625"/>
    <col min="11385" max="11385" customWidth="1" width="9.140625"/>
    <col min="11386" max="11386" customWidth="1" width="9.140625"/>
    <col min="11387" max="11387" customWidth="1" width="9.140625"/>
    <col min="11388" max="11388" customWidth="1" width="9.140625"/>
    <col min="11389" max="11389" customWidth="1" width="9.140625"/>
    <col min="11390" max="11390" customWidth="1" width="9.140625"/>
    <col min="11391" max="11391" customWidth="1" width="9.140625"/>
    <col min="11392" max="11392" customWidth="1" width="9.140625"/>
    <col min="11393" max="11393" customWidth="1" width="9.140625"/>
    <col min="11394" max="11394" customWidth="1" width="9.140625"/>
    <col min="11395" max="11395" customWidth="1" width="9.140625"/>
    <col min="11396" max="11396" customWidth="1" width="9.140625"/>
    <col min="11397" max="11397" customWidth="1" width="9.140625"/>
    <col min="11398" max="11398" customWidth="1" width="9.140625"/>
    <col min="11399" max="11399" customWidth="1" width="9.140625"/>
    <col min="11400" max="11400" customWidth="1" width="9.140625"/>
    <col min="11401" max="11401" customWidth="1" width="9.140625"/>
    <col min="11402" max="11402" customWidth="1" width="9.140625"/>
    <col min="11403" max="11403" customWidth="1" width="9.140625"/>
    <col min="11404" max="11404" customWidth="1" width="9.140625"/>
    <col min="11405" max="11405" customWidth="1" width="9.140625"/>
    <col min="11406" max="11406" customWidth="1" width="9.140625"/>
    <col min="11407" max="11407" customWidth="1" width="9.140625"/>
    <col min="11408" max="11408" customWidth="1" width="9.140625"/>
    <col min="11409" max="11409" customWidth="1" width="9.140625"/>
    <col min="11410" max="11410" customWidth="1" width="9.140625"/>
    <col min="11411" max="11411" customWidth="1" width="9.140625"/>
    <col min="11412" max="11412" customWidth="1" width="9.140625"/>
    <col min="11413" max="11413" customWidth="1" width="9.140625"/>
    <col min="11414" max="11414" customWidth="1" width="9.140625"/>
    <col min="11415" max="11415" customWidth="1" width="9.140625"/>
    <col min="11416" max="11416" customWidth="1" width="9.140625"/>
    <col min="11417" max="11417" customWidth="1" width="9.140625"/>
    <col min="11418" max="11418" customWidth="1" width="9.140625"/>
    <col min="11419" max="11419" customWidth="1" width="9.140625"/>
    <col min="11420" max="11420" customWidth="1" width="9.140625"/>
    <col min="11421" max="11421" customWidth="1" width="9.140625"/>
    <col min="11422" max="11422" customWidth="1" width="9.140625"/>
    <col min="11423" max="11423" customWidth="1" width="9.140625"/>
    <col min="11424" max="11424" customWidth="1" width="9.140625"/>
    <col min="11425" max="11425" customWidth="1" width="9.140625"/>
    <col min="11426" max="11426" customWidth="1" width="9.140625"/>
    <col min="11427" max="11427" customWidth="1" width="9.140625"/>
    <col min="11428" max="11428" customWidth="1" width="9.140625"/>
    <col min="11429" max="11429" customWidth="1" width="9.140625"/>
    <col min="11430" max="11430" customWidth="1" width="9.140625"/>
    <col min="11431" max="11431" customWidth="1" width="9.140625"/>
    <col min="11432" max="11432" customWidth="1" width="9.140625"/>
    <col min="11433" max="11433" customWidth="1" width="9.140625"/>
    <col min="11434" max="11434" customWidth="1" width="9.140625"/>
    <col min="11435" max="11435" customWidth="1" width="9.140625"/>
    <col min="11436" max="11436" customWidth="1" width="9.140625"/>
    <col min="11437" max="11437" customWidth="1" width="9.140625"/>
    <col min="11438" max="11438" customWidth="1" width="9.140625"/>
    <col min="11439" max="11439" customWidth="1" width="9.140625"/>
    <col min="11440" max="11440" customWidth="1" width="9.140625"/>
    <col min="11441" max="11441" customWidth="1" width="9.140625"/>
    <col min="11442" max="11442" customWidth="1" width="9.140625"/>
    <col min="11443" max="11443" customWidth="1" width="9.140625"/>
    <col min="11444" max="11444" customWidth="1" width="9.140625"/>
    <col min="11445" max="11445" customWidth="1" width="9.140625"/>
    <col min="11446" max="11446" customWidth="1" width="9.140625"/>
    <col min="11447" max="11447" customWidth="1" width="9.140625"/>
    <col min="11448" max="11448" customWidth="1" width="9.140625"/>
    <col min="11449" max="11449" customWidth="1" width="9.140625"/>
    <col min="11450" max="11450" customWidth="1" width="9.140625"/>
    <col min="11451" max="11451" customWidth="1" width="9.140625"/>
    <col min="11452" max="11452" customWidth="1" width="9.140625"/>
    <col min="11453" max="11453" customWidth="1" width="9.140625"/>
    <col min="11454" max="11454" customWidth="1" width="9.140625"/>
    <col min="11455" max="11455" customWidth="1" width="9.140625"/>
    <col min="11456" max="11456" customWidth="1" width="9.140625"/>
    <col min="11457" max="11457" customWidth="1" width="9.140625"/>
    <col min="11458" max="11458" customWidth="1" width="9.140625"/>
    <col min="11459" max="11459" customWidth="1" width="9.140625"/>
    <col min="11460" max="11460" customWidth="1" width="9.140625"/>
    <col min="11461" max="11461" customWidth="1" width="9.140625"/>
    <col min="11462" max="11462" customWidth="1" width="9.140625"/>
    <col min="11463" max="11463" customWidth="1" width="9.140625"/>
    <col min="11464" max="11464" customWidth="1" width="9.140625"/>
    <col min="11465" max="11465" customWidth="1" width="9.140625"/>
    <col min="11466" max="11466" customWidth="1" width="9.140625"/>
    <col min="11467" max="11467" customWidth="1" width="9.140625"/>
    <col min="11468" max="11468" customWidth="1" width="9.140625"/>
    <col min="11469" max="11469" customWidth="1" width="9.140625"/>
    <col min="11470" max="11470" customWidth="1" width="9.140625"/>
    <col min="11471" max="11471" customWidth="1" width="9.140625"/>
    <col min="11472" max="11472" customWidth="1" width="9.140625"/>
    <col min="11473" max="11473" customWidth="1" width="9.140625"/>
    <col min="11474" max="11474" customWidth="1" width="9.140625"/>
    <col min="11475" max="11475" customWidth="1" width="9.140625"/>
    <col min="11476" max="11476" customWidth="1" width="9.140625"/>
    <col min="11477" max="11477" customWidth="1" width="9.140625"/>
    <col min="11478" max="11478" customWidth="1" width="9.140625"/>
    <col min="11479" max="11479" customWidth="1" width="9.140625"/>
    <col min="11480" max="11480" customWidth="1" width="9.140625"/>
    <col min="11481" max="11481" customWidth="1" width="9.140625"/>
    <col min="11482" max="11482" customWidth="1" width="9.140625"/>
    <col min="11483" max="11483" customWidth="1" width="9.140625"/>
    <col min="11484" max="11484" customWidth="1" width="9.140625"/>
    <col min="11485" max="11485" customWidth="1" width="9.140625"/>
    <col min="11486" max="11486" customWidth="1" width="9.140625"/>
    <col min="11487" max="11487" customWidth="1" width="9.140625"/>
    <col min="11488" max="11488" customWidth="1" width="9.140625"/>
    <col min="11489" max="11489" customWidth="1" width="9.140625"/>
    <col min="11490" max="11490" customWidth="1" width="9.140625"/>
    <col min="11491" max="11491" customWidth="1" width="9.140625"/>
    <col min="11492" max="11492" customWidth="1" width="9.140625"/>
    <col min="11493" max="11493" customWidth="1" width="9.140625"/>
    <col min="11494" max="11494" customWidth="1" width="9.140625"/>
    <col min="11495" max="11495" customWidth="1" width="9.140625"/>
    <col min="11496" max="11496" customWidth="1" width="9.140625"/>
    <col min="11497" max="11497" customWidth="1" width="9.140625"/>
    <col min="11498" max="11498" customWidth="1" width="9.140625"/>
    <col min="11499" max="11499" customWidth="1" width="9.140625"/>
    <col min="11500" max="11500" customWidth="1" width="9.140625"/>
    <col min="11501" max="11501" customWidth="1" width="9.140625"/>
    <col min="11502" max="11502" customWidth="1" width="9.140625"/>
    <col min="11503" max="11503" customWidth="1" width="9.140625"/>
    <col min="11504" max="11504" customWidth="1" width="9.140625"/>
    <col min="11505" max="11505" customWidth="1" width="9.140625"/>
    <col min="11506" max="11506" customWidth="1" width="9.140625"/>
    <col min="11507" max="11507" customWidth="1" width="9.140625"/>
    <col min="11508" max="11508" customWidth="1" width="9.140625"/>
    <col min="11509" max="11509" customWidth="1" width="9.140625"/>
    <col min="11510" max="11510" customWidth="1" width="9.140625"/>
    <col min="11511" max="11511" customWidth="1" width="9.140625"/>
    <col min="11512" max="11512" customWidth="1" width="9.140625"/>
    <col min="11513" max="11513" customWidth="1" width="9.140625"/>
    <col min="11514" max="11514" customWidth="1" width="9.140625"/>
    <col min="11515" max="11515" customWidth="1" width="9.140625"/>
    <col min="11516" max="11516" customWidth="1" width="9.140625"/>
    <col min="11517" max="11517" customWidth="1" width="9.140625"/>
    <col min="11518" max="11518" customWidth="1" width="9.140625"/>
    <col min="11519" max="11519" customWidth="1" width="9.140625"/>
    <col min="11520" max="11520" customWidth="1" width="9.140625"/>
    <col min="11521" max="11521" customWidth="1" width="9.140625"/>
    <col min="11522" max="11522" customWidth="1" width="9.140625"/>
    <col min="11523" max="11523" customWidth="1" width="9.140625"/>
    <col min="11524" max="11524" customWidth="1" width="9.140625"/>
    <col min="11525" max="11525" customWidth="1" width="9.140625"/>
    <col min="11526" max="11526" customWidth="1" width="9.140625"/>
    <col min="11527" max="11527" customWidth="1" width="9.140625"/>
    <col min="11528" max="11528" customWidth="1" width="9.140625"/>
    <col min="11529" max="11529" customWidth="1" width="9.140625"/>
    <col min="11530" max="11530" customWidth="1" width="9.140625"/>
    <col min="11531" max="11531" customWidth="1" width="9.140625"/>
    <col min="11532" max="11532" customWidth="1" width="9.140625"/>
    <col min="11533" max="11533" customWidth="1" width="9.140625"/>
    <col min="11534" max="11534" customWidth="1" width="9.140625"/>
    <col min="11535" max="11535" customWidth="1" width="9.140625"/>
    <col min="11536" max="11536" customWidth="1" width="9.140625"/>
    <col min="11537" max="11537" customWidth="1" width="9.140625"/>
    <col min="11538" max="11538" customWidth="1" width="9.140625"/>
    <col min="11539" max="11539" customWidth="1" width="9.140625"/>
    <col min="11540" max="11540" customWidth="1" width="9.140625"/>
    <col min="11541" max="11541" customWidth="1" width="9.140625"/>
    <col min="11542" max="11542" customWidth="1" width="9.140625"/>
    <col min="11543" max="11543" customWidth="1" width="9.140625"/>
    <col min="11544" max="11544" customWidth="1" width="9.140625"/>
    <col min="11545" max="11545" customWidth="1" width="9.140625"/>
    <col min="11546" max="11546" customWidth="1" width="9.140625"/>
    <col min="11547" max="11547" customWidth="1" width="9.140625"/>
    <col min="11548" max="11548" customWidth="1" width="9.140625"/>
    <col min="11549" max="11549" customWidth="1" width="9.140625"/>
    <col min="11550" max="11550" customWidth="1" width="9.140625"/>
    <col min="11551" max="11551" customWidth="1" width="9.140625"/>
    <col min="11552" max="11552" customWidth="1" width="9.140625"/>
    <col min="11553" max="11553" customWidth="1" width="9.140625"/>
    <col min="11554" max="11554" customWidth="1" width="9.140625"/>
    <col min="11555" max="11555" customWidth="1" width="9.140625"/>
    <col min="11556" max="11556" customWidth="1" width="9.140625"/>
    <col min="11557" max="11557" customWidth="1" width="9.140625"/>
    <col min="11558" max="11558" customWidth="1" width="9.140625"/>
    <col min="11559" max="11559" customWidth="1" width="9.140625"/>
    <col min="11560" max="11560" customWidth="1" width="9.140625"/>
    <col min="11561" max="11561" customWidth="1" width="9.140625"/>
    <col min="11562" max="11562" customWidth="1" width="9.140625"/>
    <col min="11563" max="11563" customWidth="1" width="9.140625"/>
    <col min="11564" max="11564" customWidth="1" width="9.140625"/>
    <col min="11565" max="11565" customWidth="1" width="9.140625"/>
    <col min="11566" max="11566" customWidth="1" width="9.140625"/>
    <col min="11567" max="11567" customWidth="1" width="9.140625"/>
    <col min="11568" max="11568" customWidth="1" width="9.140625"/>
    <col min="11569" max="11569" customWidth="1" width="9.140625"/>
    <col min="11570" max="11570" customWidth="1" width="9.140625"/>
    <col min="11571" max="11571" customWidth="1" width="9.140625"/>
    <col min="11572" max="11572" customWidth="1" width="9.140625"/>
    <col min="11573" max="11573" customWidth="1" width="9.140625"/>
    <col min="11574" max="11574" customWidth="1" width="9.140625"/>
    <col min="11575" max="11575" customWidth="1" width="9.140625"/>
    <col min="11576" max="11576" customWidth="1" width="9.140625"/>
    <col min="11577" max="11577" customWidth="1" width="9.140625"/>
    <col min="11578" max="11578" customWidth="1" width="9.140625"/>
    <col min="11579" max="11579" customWidth="1" width="9.140625"/>
    <col min="11580" max="11580" customWidth="1" width="9.140625"/>
    <col min="11581" max="11581" customWidth="1" width="9.140625"/>
    <col min="11582" max="11582" customWidth="1" width="9.140625"/>
    <col min="11583" max="11583" customWidth="1" width="9.140625"/>
    <col min="11584" max="11584" customWidth="1" width="9.140625"/>
    <col min="11585" max="11585" customWidth="1" width="9.140625"/>
    <col min="11586" max="11586" customWidth="1" width="9.140625"/>
    <col min="11587" max="11587" customWidth="1" width="9.140625"/>
    <col min="11588" max="11588" customWidth="1" width="9.140625"/>
    <col min="11589" max="11589" customWidth="1" width="9.140625"/>
    <col min="11590" max="11590" customWidth="1" width="9.140625"/>
    <col min="11591" max="11591" customWidth="1" width="9.140625"/>
    <col min="11592" max="11592" customWidth="1" width="9.140625"/>
    <col min="11593" max="11593" customWidth="1" width="9.140625"/>
    <col min="11594" max="11594" customWidth="1" width="9.140625"/>
    <col min="11595" max="11595" customWidth="1" width="9.140625"/>
    <col min="11596" max="11596" customWidth="1" width="9.140625"/>
    <col min="11597" max="11597" customWidth="1" width="9.140625"/>
    <col min="11598" max="11598" customWidth="1" width="9.140625"/>
    <col min="11599" max="11599" customWidth="1" width="9.140625"/>
    <col min="11600" max="11600" customWidth="1" width="9.140625"/>
    <col min="11601" max="11601" customWidth="1" width="9.140625"/>
    <col min="11602" max="11602" customWidth="1" width="9.140625"/>
    <col min="11603" max="11603" customWidth="1" width="9.140625"/>
    <col min="11604" max="11604" customWidth="1" width="9.140625"/>
    <col min="11605" max="11605" customWidth="1" width="9.140625"/>
    <col min="11606" max="11606" customWidth="1" width="9.140625"/>
    <col min="11607" max="11607" customWidth="1" width="9.140625"/>
    <col min="11608" max="11608" customWidth="1" width="9.140625"/>
    <col min="11609" max="11609" customWidth="1" width="9.140625"/>
    <col min="11610" max="11610" customWidth="1" width="9.140625"/>
    <col min="11611" max="11611" customWidth="1" width="9.140625"/>
    <col min="11612" max="11612" customWidth="1" width="9.140625"/>
    <col min="11613" max="11613" customWidth="1" width="9.140625"/>
    <col min="11614" max="11614" customWidth="1" width="9.140625"/>
    <col min="11615" max="11615" customWidth="1" width="9.140625"/>
    <col min="11616" max="11616" customWidth="1" width="9.140625"/>
    <col min="11617" max="11617" customWidth="1" width="9.140625"/>
    <col min="11618" max="11618" customWidth="1" width="9.140625"/>
    <col min="11619" max="11619" customWidth="1" width="9.140625"/>
    <col min="11620" max="11620" customWidth="1" width="9.140625"/>
    <col min="11621" max="11621" customWidth="1" width="9.140625"/>
    <col min="11622" max="11622" customWidth="1" width="9.140625"/>
    <col min="11623" max="11623" customWidth="1" width="9.140625"/>
    <col min="11624" max="11624" customWidth="1" width="9.140625"/>
    <col min="11625" max="11625" customWidth="1" width="9.140625"/>
    <col min="11626" max="11626" customWidth="1" width="9.140625"/>
    <col min="11627" max="11627" customWidth="1" width="9.140625"/>
    <col min="11628" max="11628" customWidth="1" width="9.140625"/>
    <col min="11629" max="11629" customWidth="1" width="9.140625"/>
    <col min="11630" max="11630" customWidth="1" width="9.140625"/>
    <col min="11631" max="11631" customWidth="1" width="9.140625"/>
    <col min="11632" max="11632" customWidth="1" width="9.140625"/>
    <col min="11633" max="11633" customWidth="1" width="9.140625"/>
    <col min="11634" max="11634" customWidth="1" width="9.140625"/>
    <col min="11635" max="11635" customWidth="1" width="9.140625"/>
    <col min="11636" max="11636" customWidth="1" width="9.140625"/>
    <col min="11637" max="11637" customWidth="1" width="9.140625"/>
    <col min="11638" max="11638" customWidth="1" width="9.140625"/>
    <col min="11639" max="11639" customWidth="1" width="9.140625"/>
    <col min="11640" max="11640" customWidth="1" width="9.140625"/>
    <col min="11641" max="11641" customWidth="1" width="9.140625"/>
    <col min="11642" max="11642" customWidth="1" width="9.140625"/>
    <col min="11643" max="11643" customWidth="1" width="9.140625"/>
    <col min="11644" max="11644" customWidth="1" width="9.140625"/>
    <col min="11645" max="11645" customWidth="1" width="9.140625"/>
    <col min="11646" max="11646" customWidth="1" width="9.140625"/>
    <col min="11647" max="11647" customWidth="1" width="9.140625"/>
    <col min="11648" max="11648" customWidth="1" width="9.140625"/>
    <col min="11649" max="11649" customWidth="1" width="9.140625"/>
    <col min="11650" max="11650" customWidth="1" width="9.140625"/>
    <col min="11651" max="11651" customWidth="1" width="9.140625"/>
    <col min="11652" max="11652" customWidth="1" width="9.140625"/>
    <col min="11653" max="11653" customWidth="1" width="9.140625"/>
    <col min="11654" max="11654" customWidth="1" width="9.140625"/>
    <col min="11655" max="11655" customWidth="1" width="9.140625"/>
    <col min="11656" max="11656" customWidth="1" width="9.140625"/>
    <col min="11657" max="11657" customWidth="1" width="9.140625"/>
    <col min="11658" max="11658" customWidth="1" width="9.140625"/>
    <col min="11659" max="11659" customWidth="1" width="9.140625"/>
    <col min="11660" max="11660" customWidth="1" width="9.140625"/>
    <col min="11661" max="11661" customWidth="1" width="9.140625"/>
    <col min="11662" max="11662" customWidth="1" width="9.140625"/>
    <col min="11663" max="11663" customWidth="1" width="9.140625"/>
    <col min="11664" max="11664" customWidth="1" width="9.140625"/>
    <col min="11665" max="11665" customWidth="1" width="9.140625"/>
    <col min="11666" max="11666" customWidth="1" width="9.140625"/>
    <col min="11667" max="11667" customWidth="1" width="9.140625"/>
    <col min="11668" max="11668" customWidth="1" width="9.140625"/>
    <col min="11669" max="11669" customWidth="1" width="9.140625"/>
    <col min="11670" max="11670" customWidth="1" width="9.140625"/>
    <col min="11671" max="11671" customWidth="1" width="9.140625"/>
    <col min="11672" max="11672" customWidth="1" width="9.140625"/>
    <col min="11673" max="11673" customWidth="1" width="9.140625"/>
    <col min="11674" max="11674" customWidth="1" width="9.140625"/>
    <col min="11675" max="11675" customWidth="1" width="9.140625"/>
    <col min="11676" max="11676" customWidth="1" width="9.140625"/>
    <col min="11677" max="11677" customWidth="1" width="9.140625"/>
    <col min="11678" max="11678" customWidth="1" width="9.140625"/>
    <col min="11679" max="11679" customWidth="1" width="9.140625"/>
    <col min="11680" max="11680" customWidth="1" width="9.140625"/>
    <col min="11681" max="11681" customWidth="1" width="9.140625"/>
    <col min="11682" max="11682" customWidth="1" width="9.140625"/>
    <col min="11683" max="11683" customWidth="1" width="9.140625"/>
    <col min="11684" max="11684" customWidth="1" width="9.140625"/>
    <col min="11685" max="11685" customWidth="1" width="9.140625"/>
    <col min="11686" max="11686" customWidth="1" width="9.140625"/>
    <col min="11687" max="11687" customWidth="1" width="9.140625"/>
    <col min="11688" max="11688" customWidth="1" width="9.140625"/>
    <col min="11689" max="11689" customWidth="1" width="9.140625"/>
    <col min="11690" max="11690" customWidth="1" width="9.140625"/>
    <col min="11691" max="11691" customWidth="1" width="9.140625"/>
    <col min="11692" max="11692" customWidth="1" width="9.140625"/>
    <col min="11693" max="11693" customWidth="1" width="9.140625"/>
    <col min="11694" max="11694" customWidth="1" width="9.140625"/>
    <col min="11695" max="11695" customWidth="1" width="9.140625"/>
    <col min="11696" max="11696" customWidth="1" width="9.140625"/>
    <col min="11697" max="11697" customWidth="1" width="9.140625"/>
    <col min="11698" max="11698" customWidth="1" width="9.140625"/>
    <col min="11699" max="11699" customWidth="1" width="9.140625"/>
    <col min="11700" max="11700" customWidth="1" width="9.140625"/>
    <col min="11701" max="11701" customWidth="1" width="9.140625"/>
    <col min="11702" max="11702" customWidth="1" width="9.140625"/>
    <col min="11703" max="11703" customWidth="1" width="9.140625"/>
    <col min="11704" max="11704" customWidth="1" width="9.140625"/>
    <col min="11705" max="11705" customWidth="1" width="9.140625"/>
    <col min="11706" max="11706" customWidth="1" width="9.140625"/>
    <col min="11707" max="11707" customWidth="1" width="9.140625"/>
    <col min="11708" max="11708" customWidth="1" width="9.140625"/>
    <col min="11709" max="11709" customWidth="1" width="9.140625"/>
    <col min="11710" max="11710" customWidth="1" width="9.140625"/>
    <col min="11711" max="11711" customWidth="1" width="9.140625"/>
    <col min="11712" max="11712" customWidth="1" width="9.140625"/>
    <col min="11713" max="11713" customWidth="1" width="9.140625"/>
    <col min="11714" max="11714" customWidth="1" width="9.140625"/>
    <col min="11715" max="11715" customWidth="1" width="9.140625"/>
    <col min="11716" max="11716" customWidth="1" width="9.140625"/>
    <col min="11717" max="11717" customWidth="1" width="9.140625"/>
    <col min="11718" max="11718" customWidth="1" width="9.140625"/>
    <col min="11719" max="11719" customWidth="1" width="9.140625"/>
    <col min="11720" max="11720" customWidth="1" width="9.140625"/>
    <col min="11721" max="11721" customWidth="1" width="9.140625"/>
    <col min="11722" max="11722" customWidth="1" width="9.140625"/>
    <col min="11723" max="11723" customWidth="1" width="9.140625"/>
    <col min="11724" max="11724" customWidth="1" width="9.140625"/>
    <col min="11725" max="11725" customWidth="1" width="9.140625"/>
    <col min="11726" max="11726" customWidth="1" width="9.140625"/>
    <col min="11727" max="11727" customWidth="1" width="9.140625"/>
    <col min="11728" max="11728" customWidth="1" width="9.140625"/>
    <col min="11729" max="11729" customWidth="1" width="9.140625"/>
    <col min="11730" max="11730" customWidth="1" width="9.140625"/>
    <col min="11731" max="11731" customWidth="1" width="9.140625"/>
    <col min="11732" max="11732" customWidth="1" width="9.140625"/>
    <col min="11733" max="11733" customWidth="1" width="9.140625"/>
    <col min="11734" max="11734" customWidth="1" width="9.140625"/>
    <col min="11735" max="11735" customWidth="1" width="9.140625"/>
    <col min="11736" max="11736" customWidth="1" width="9.140625"/>
    <col min="11737" max="11737" customWidth="1" width="9.140625"/>
    <col min="11738" max="11738" customWidth="1" width="9.140625"/>
    <col min="11739" max="11739" customWidth="1" width="9.140625"/>
    <col min="11740" max="11740" customWidth="1" width="9.140625"/>
    <col min="11741" max="11741" customWidth="1" width="9.140625"/>
    <col min="11742" max="11742" customWidth="1" width="9.140625"/>
    <col min="11743" max="11743" customWidth="1" width="9.140625"/>
    <col min="11744" max="11744" customWidth="1" width="9.140625"/>
    <col min="11745" max="11745" customWidth="1" width="9.140625"/>
    <col min="11746" max="11746" customWidth="1" width="9.140625"/>
    <col min="11747" max="11747" customWidth="1" width="9.140625"/>
    <col min="11748" max="11748" customWidth="1" width="9.140625"/>
    <col min="11749" max="11749" customWidth="1" width="9.140625"/>
    <col min="11750" max="11750" customWidth="1" width="9.140625"/>
    <col min="11751" max="11751" customWidth="1" width="9.140625"/>
    <col min="11752" max="11752" customWidth="1" width="9.140625"/>
    <col min="11753" max="11753" customWidth="1" width="9.140625"/>
    <col min="11754" max="11754" customWidth="1" width="9.140625"/>
    <col min="11755" max="11755" customWidth="1" width="9.140625"/>
    <col min="11756" max="11756" customWidth="1" width="9.140625"/>
    <col min="11757" max="11757" customWidth="1" width="9.140625"/>
    <col min="11758" max="11758" customWidth="1" width="9.140625"/>
    <col min="11759" max="11759" customWidth="1" width="9.140625"/>
    <col min="11760" max="11760" customWidth="1" width="9.140625"/>
    <col min="11761" max="11761" customWidth="1" width="9.140625"/>
    <col min="11762" max="11762" customWidth="1" width="9.140625"/>
    <col min="11763" max="11763" customWidth="1" width="9.140625"/>
    <col min="11764" max="11764" customWidth="1" width="9.140625"/>
    <col min="11765" max="11765" customWidth="1" width="9.140625"/>
    <col min="11766" max="11766" customWidth="1" width="9.140625"/>
    <col min="11767" max="11767" customWidth="1" width="9.140625"/>
    <col min="11768" max="11768" customWidth="1" width="9.140625"/>
    <col min="11769" max="11769" customWidth="1" width="9.140625"/>
    <col min="11770" max="11770" customWidth="1" width="9.140625"/>
    <col min="11771" max="11771" customWidth="1" width="9.140625"/>
    <col min="11772" max="11772" customWidth="1" width="9.140625"/>
    <col min="11773" max="11773" customWidth="1" width="9.140625"/>
    <col min="11774" max="11774" customWidth="1" width="9.140625"/>
    <col min="11775" max="11775" customWidth="1" width="9.140625"/>
    <col min="11776" max="11776" customWidth="1" width="9.140625"/>
    <col min="11777" max="11777" customWidth="1" width="9.140625"/>
    <col min="11778" max="11778" customWidth="1" width="9.140625"/>
    <col min="11779" max="11779" customWidth="1" width="9.140625"/>
    <col min="11780" max="11780" customWidth="1" width="9.140625"/>
    <col min="11781" max="11781" customWidth="1" width="9.140625"/>
    <col min="11782" max="11782" customWidth="1" width="9.140625"/>
    <col min="11783" max="11783" customWidth="1" width="9.140625"/>
    <col min="11784" max="11784" customWidth="1" width="9.140625"/>
    <col min="11785" max="11785" customWidth="1" width="9.140625"/>
    <col min="11786" max="11786" customWidth="1" width="9.140625"/>
    <col min="11787" max="11787" customWidth="1" width="9.140625"/>
    <col min="11788" max="11788" customWidth="1" width="9.140625"/>
    <col min="11789" max="11789" customWidth="1" width="9.140625"/>
    <col min="11790" max="11790" customWidth="1" width="9.140625"/>
    <col min="11791" max="11791" customWidth="1" width="9.140625"/>
    <col min="11792" max="11792" customWidth="1" width="9.140625"/>
    <col min="11793" max="11793" customWidth="1" width="9.140625"/>
    <col min="11794" max="11794" customWidth="1" width="9.140625"/>
    <col min="11795" max="11795" customWidth="1" width="9.140625"/>
    <col min="11796" max="11796" customWidth="1" width="9.140625"/>
    <col min="11797" max="11797" customWidth="1" width="9.140625"/>
    <col min="11798" max="11798" customWidth="1" width="9.140625"/>
    <col min="11799" max="11799" customWidth="1" width="9.140625"/>
    <col min="11800" max="11800" customWidth="1" width="9.140625"/>
    <col min="11801" max="11801" customWidth="1" width="9.140625"/>
    <col min="11802" max="11802" customWidth="1" width="9.140625"/>
    <col min="11803" max="11803" customWidth="1" width="9.140625"/>
    <col min="11804" max="11804" customWidth="1" width="9.140625"/>
    <col min="11805" max="11805" customWidth="1" width="9.140625"/>
    <col min="11806" max="11806" customWidth="1" width="9.140625"/>
    <col min="11807" max="11807" customWidth="1" width="9.140625"/>
    <col min="11808" max="11808" customWidth="1" width="9.140625"/>
    <col min="11809" max="11809" customWidth="1" width="9.140625"/>
    <col min="11810" max="11810" customWidth="1" width="9.140625"/>
    <col min="11811" max="11811" customWidth="1" width="9.140625"/>
    <col min="11812" max="11812" customWidth="1" width="9.140625"/>
    <col min="11813" max="11813" customWidth="1" width="9.140625"/>
    <col min="11814" max="11814" customWidth="1" width="9.140625"/>
    <col min="11815" max="11815" customWidth="1" width="9.140625"/>
    <col min="11816" max="11816" customWidth="1" width="9.140625"/>
    <col min="11817" max="11817" customWidth="1" width="9.140625"/>
    <col min="11818" max="11818" customWidth="1" width="9.140625"/>
    <col min="11819" max="11819" customWidth="1" width="9.140625"/>
    <col min="11820" max="11820" customWidth="1" width="9.140625"/>
    <col min="11821" max="11821" customWidth="1" width="9.140625"/>
    <col min="11822" max="11822" customWidth="1" width="9.140625"/>
    <col min="11823" max="11823" customWidth="1" width="9.140625"/>
    <col min="11824" max="11824" customWidth="1" width="9.140625"/>
    <col min="11825" max="11825" customWidth="1" width="9.140625"/>
    <col min="11826" max="11826" customWidth="1" width="9.140625"/>
    <col min="11827" max="11827" customWidth="1" width="9.140625"/>
    <col min="11828" max="11828" customWidth="1" width="9.140625"/>
    <col min="11829" max="11829" customWidth="1" width="9.140625"/>
    <col min="11830" max="11830" customWidth="1" width="9.140625"/>
    <col min="11831" max="11831" customWidth="1" width="9.140625"/>
    <col min="11832" max="11832" customWidth="1" width="9.140625"/>
    <col min="11833" max="11833" customWidth="1" width="9.140625"/>
    <col min="11834" max="11834" customWidth="1" width="9.140625"/>
    <col min="11835" max="11835" customWidth="1" width="9.140625"/>
    <col min="11836" max="11836" customWidth="1" width="9.140625"/>
    <col min="11837" max="11837" customWidth="1" width="9.140625"/>
    <col min="11838" max="11838" customWidth="1" width="9.140625"/>
    <col min="11839" max="11839" customWidth="1" width="9.140625"/>
    <col min="11840" max="11840" customWidth="1" width="9.140625"/>
    <col min="11841" max="11841" customWidth="1" width="9.140625"/>
    <col min="11842" max="11842" customWidth="1" width="9.140625"/>
    <col min="11843" max="11843" customWidth="1" width="9.140625"/>
    <col min="11844" max="11844" customWidth="1" width="9.140625"/>
    <col min="11845" max="11845" customWidth="1" width="9.140625"/>
    <col min="11846" max="11846" customWidth="1" width="9.140625"/>
    <col min="11847" max="11847" customWidth="1" width="9.140625"/>
    <col min="11848" max="11848" customWidth="1" width="9.140625"/>
    <col min="11849" max="11849" customWidth="1" width="9.140625"/>
    <col min="11850" max="11850" customWidth="1" width="9.140625"/>
    <col min="11851" max="11851" customWidth="1" width="9.140625"/>
    <col min="11852" max="11852" customWidth="1" width="9.140625"/>
    <col min="11853" max="11853" customWidth="1" width="9.140625"/>
    <col min="11854" max="11854" customWidth="1" width="9.140625"/>
    <col min="11855" max="11855" customWidth="1" width="9.140625"/>
    <col min="11856" max="11856" customWidth="1" width="9.140625"/>
    <col min="11857" max="11857" customWidth="1" width="9.140625"/>
    <col min="11858" max="11858" customWidth="1" width="9.140625"/>
    <col min="11859" max="11859" customWidth="1" width="9.140625"/>
    <col min="11860" max="11860" customWidth="1" width="9.140625"/>
    <col min="11861" max="11861" customWidth="1" width="9.140625"/>
    <col min="11862" max="11862" customWidth="1" width="9.140625"/>
    <col min="11863" max="11863" customWidth="1" width="9.140625"/>
    <col min="11864" max="11864" customWidth="1" width="9.140625"/>
    <col min="11865" max="11865" customWidth="1" width="9.140625"/>
    <col min="11866" max="11866" customWidth="1" width="9.140625"/>
    <col min="11867" max="11867" customWidth="1" width="9.140625"/>
    <col min="11868" max="11868" customWidth="1" width="9.140625"/>
    <col min="11869" max="11869" customWidth="1" width="9.140625"/>
    <col min="11870" max="11870" customWidth="1" width="9.140625"/>
    <col min="11871" max="11871" customWidth="1" width="9.140625"/>
    <col min="11872" max="11872" customWidth="1" width="9.140625"/>
    <col min="11873" max="11873" customWidth="1" width="9.140625"/>
    <col min="11874" max="11874" customWidth="1" width="9.140625"/>
    <col min="11875" max="11875" customWidth="1" width="9.140625"/>
    <col min="11876" max="11876" customWidth="1" width="9.140625"/>
    <col min="11877" max="11877" customWidth="1" width="9.140625"/>
    <col min="11878" max="11878" customWidth="1" width="9.140625"/>
    <col min="11879" max="11879" customWidth="1" width="9.140625"/>
    <col min="11880" max="11880" customWidth="1" width="9.140625"/>
    <col min="11881" max="11881" customWidth="1" width="9.140625"/>
    <col min="11882" max="11882" customWidth="1" width="9.140625"/>
    <col min="11883" max="11883" customWidth="1" width="9.140625"/>
    <col min="11884" max="11884" customWidth="1" width="9.140625"/>
    <col min="11885" max="11885" customWidth="1" width="9.140625"/>
    <col min="11886" max="11886" customWidth="1" width="9.140625"/>
    <col min="11887" max="11887" customWidth="1" width="9.140625"/>
    <col min="11888" max="11888" customWidth="1" width="9.140625"/>
    <col min="11889" max="11889" customWidth="1" width="9.140625"/>
    <col min="11890" max="11890" customWidth="1" width="9.140625"/>
    <col min="11891" max="11891" customWidth="1" width="9.140625"/>
    <col min="11892" max="11892" customWidth="1" width="9.140625"/>
    <col min="11893" max="11893" customWidth="1" width="9.140625"/>
    <col min="11894" max="11894" customWidth="1" width="9.140625"/>
    <col min="11895" max="11895" customWidth="1" width="9.140625"/>
    <col min="11896" max="11896" customWidth="1" width="9.140625"/>
    <col min="11897" max="11897" customWidth="1" width="9.140625"/>
    <col min="11898" max="11898" customWidth="1" width="9.140625"/>
    <col min="11899" max="11899" customWidth="1" width="9.140625"/>
    <col min="11900" max="11900" customWidth="1" width="9.140625"/>
    <col min="11901" max="11901" customWidth="1" width="9.140625"/>
    <col min="11902" max="11902" customWidth="1" width="9.140625"/>
    <col min="11903" max="11903" customWidth="1" width="9.140625"/>
    <col min="11904" max="11904" customWidth="1" width="9.140625"/>
    <col min="11905" max="11905" customWidth="1" width="9.140625"/>
    <col min="11906" max="11906" customWidth="1" width="9.140625"/>
    <col min="11907" max="11907" customWidth="1" width="9.140625"/>
    <col min="11908" max="11908" customWidth="1" width="9.140625"/>
    <col min="11909" max="11909" customWidth="1" width="9.140625"/>
    <col min="11910" max="11910" customWidth="1" width="9.140625"/>
    <col min="11911" max="11911" customWidth="1" width="9.140625"/>
    <col min="11912" max="11912" customWidth="1" width="9.140625"/>
    <col min="11913" max="11913" customWidth="1" width="9.140625"/>
    <col min="11914" max="11914" customWidth="1" width="9.140625"/>
    <col min="11915" max="11915" customWidth="1" width="9.140625"/>
    <col min="11916" max="11916" customWidth="1" width="9.140625"/>
    <col min="11917" max="11917" customWidth="1" width="9.140625"/>
    <col min="11918" max="11918" customWidth="1" width="9.140625"/>
    <col min="11919" max="11919" customWidth="1" width="9.140625"/>
    <col min="11920" max="11920" customWidth="1" width="9.140625"/>
    <col min="11921" max="11921" customWidth="1" width="9.140625"/>
    <col min="11922" max="11922" customWidth="1" width="9.140625"/>
    <col min="11923" max="11923" customWidth="1" width="9.140625"/>
    <col min="11924" max="11924" customWidth="1" width="9.140625"/>
    <col min="11925" max="11925" customWidth="1" width="9.140625"/>
    <col min="11926" max="11926" customWidth="1" width="9.140625"/>
    <col min="11927" max="11927" customWidth="1" width="9.140625"/>
    <col min="11928" max="11928" customWidth="1" width="9.140625"/>
    <col min="11929" max="11929" customWidth="1" width="9.140625"/>
    <col min="11930" max="11930" customWidth="1" width="9.140625"/>
    <col min="11931" max="11931" customWidth="1" width="9.140625"/>
    <col min="11932" max="11932" customWidth="1" width="9.140625"/>
    <col min="11933" max="11933" customWidth="1" width="9.140625"/>
    <col min="11934" max="11934" customWidth="1" width="9.140625"/>
    <col min="11935" max="11935" customWidth="1" width="9.140625"/>
    <col min="11936" max="11936" customWidth="1" width="9.140625"/>
    <col min="11937" max="11937" customWidth="1" width="9.140625"/>
    <col min="11938" max="11938" customWidth="1" width="9.140625"/>
    <col min="11939" max="11939" customWidth="1" width="9.140625"/>
    <col min="11940" max="11940" customWidth="1" width="9.140625"/>
    <col min="11941" max="11941" customWidth="1" width="9.140625"/>
    <col min="11942" max="11942" customWidth="1" width="9.140625"/>
    <col min="11943" max="11943" customWidth="1" width="9.140625"/>
    <col min="11944" max="11944" customWidth="1" width="9.140625"/>
    <col min="11945" max="11945" customWidth="1" width="9.140625"/>
    <col min="11946" max="11946" customWidth="1" width="9.140625"/>
    <col min="11947" max="11947" customWidth="1" width="9.140625"/>
    <col min="11948" max="11948" customWidth="1" width="9.140625"/>
    <col min="11949" max="11949" customWidth="1" width="9.140625"/>
    <col min="11950" max="11950" customWidth="1" width="9.140625"/>
    <col min="11951" max="11951" customWidth="1" width="9.140625"/>
    <col min="11952" max="11952" customWidth="1" width="9.140625"/>
    <col min="11953" max="11953" customWidth="1" width="9.140625"/>
    <col min="11954" max="11954" customWidth="1" width="9.140625"/>
    <col min="11955" max="11955" customWidth="1" width="9.140625"/>
    <col min="11956" max="11956" customWidth="1" width="9.140625"/>
    <col min="11957" max="11957" customWidth="1" width="9.140625"/>
    <col min="11958" max="11958" customWidth="1" width="9.140625"/>
    <col min="11959" max="11959" customWidth="1" width="9.140625"/>
    <col min="11960" max="11960" customWidth="1" width="9.140625"/>
    <col min="11961" max="11961" customWidth="1" width="9.140625"/>
    <col min="11962" max="11962" customWidth="1" width="9.140625"/>
    <col min="11963" max="11963" customWidth="1" width="9.140625"/>
    <col min="11964" max="11964" customWidth="1" width="9.140625"/>
    <col min="11965" max="11965" customWidth="1" width="9.140625"/>
    <col min="11966" max="11966" customWidth="1" width="9.140625"/>
    <col min="11967" max="11967" customWidth="1" width="9.140625"/>
    <col min="11968" max="11968" customWidth="1" width="9.140625"/>
    <col min="11969" max="11969" customWidth="1" width="9.140625"/>
    <col min="11970" max="11970" customWidth="1" width="9.140625"/>
    <col min="11971" max="11971" customWidth="1" width="9.140625"/>
    <col min="11972" max="11972" customWidth="1" width="9.140625"/>
    <col min="11973" max="11973" customWidth="1" width="9.140625"/>
    <col min="11974" max="11974" customWidth="1" width="9.140625"/>
    <col min="11975" max="11975" customWidth="1" width="9.140625"/>
    <col min="11976" max="11976" customWidth="1" width="9.140625"/>
    <col min="11977" max="11977" customWidth="1" width="9.140625"/>
    <col min="11978" max="11978" customWidth="1" width="9.140625"/>
    <col min="11979" max="11979" customWidth="1" width="9.140625"/>
    <col min="11980" max="11980" customWidth="1" width="9.140625"/>
    <col min="11981" max="11981" customWidth="1" width="9.140625"/>
    <col min="11982" max="11982" customWidth="1" width="9.140625"/>
    <col min="11983" max="11983" customWidth="1" width="9.140625"/>
    <col min="11984" max="11984" customWidth="1" width="9.140625"/>
    <col min="11985" max="11985" customWidth="1" width="9.140625"/>
    <col min="11986" max="11986" customWidth="1" width="9.140625"/>
    <col min="11987" max="11987" customWidth="1" width="9.140625"/>
    <col min="11988" max="11988" customWidth="1" width="9.140625"/>
    <col min="11989" max="11989" customWidth="1" width="9.140625"/>
    <col min="11990" max="11990" customWidth="1" width="9.140625"/>
    <col min="11991" max="11991" customWidth="1" width="9.140625"/>
    <col min="11992" max="11992" customWidth="1" width="9.140625"/>
    <col min="11993" max="11993" customWidth="1" width="9.140625"/>
    <col min="11994" max="11994" customWidth="1" width="9.140625"/>
    <col min="11995" max="11995" customWidth="1" width="9.140625"/>
    <col min="11996" max="11996" customWidth="1" width="9.140625"/>
    <col min="11997" max="11997" customWidth="1" width="9.140625"/>
    <col min="11998" max="11998" customWidth="1" width="9.140625"/>
    <col min="11999" max="11999" customWidth="1" width="9.140625"/>
    <col min="12000" max="12000" customWidth="1" width="9.140625"/>
    <col min="12001" max="12001" customWidth="1" width="9.140625"/>
    <col min="12002" max="12002" customWidth="1" width="9.140625"/>
    <col min="12003" max="12003" customWidth="1" width="9.140625"/>
    <col min="12004" max="12004" customWidth="1" width="9.140625"/>
    <col min="12005" max="12005" customWidth="1" width="9.140625"/>
    <col min="12006" max="12006" customWidth="1" width="9.140625"/>
    <col min="12007" max="12007" customWidth="1" width="9.140625"/>
    <col min="12008" max="12008" customWidth="1" width="9.140625"/>
    <col min="12009" max="12009" customWidth="1" width="9.140625"/>
    <col min="12010" max="12010" customWidth="1" width="9.140625"/>
    <col min="12011" max="12011" customWidth="1" width="9.140625"/>
    <col min="12012" max="12012" customWidth="1" width="9.140625"/>
    <col min="12013" max="12013" customWidth="1" width="9.140625"/>
    <col min="12014" max="12014" customWidth="1" width="9.140625"/>
    <col min="12015" max="12015" customWidth="1" width="9.140625"/>
    <col min="12016" max="12016" customWidth="1" width="9.140625"/>
    <col min="12017" max="12017" customWidth="1" width="9.140625"/>
    <col min="12018" max="12018" customWidth="1" width="9.140625"/>
    <col min="12019" max="12019" customWidth="1" width="9.140625"/>
    <col min="12020" max="12020" customWidth="1" width="9.140625"/>
    <col min="12021" max="12021" customWidth="1" width="9.140625"/>
    <col min="12022" max="12022" customWidth="1" width="9.140625"/>
    <col min="12023" max="12023" customWidth="1" width="9.140625"/>
    <col min="12024" max="12024" customWidth="1" width="9.140625"/>
    <col min="12025" max="12025" customWidth="1" width="9.140625"/>
    <col min="12026" max="12026" customWidth="1" width="9.140625"/>
    <col min="12027" max="12027" customWidth="1" width="9.140625"/>
    <col min="12028" max="12028" customWidth="1" width="9.140625"/>
    <col min="12029" max="12029" customWidth="1" width="9.140625"/>
    <col min="12030" max="12030" customWidth="1" width="9.140625"/>
    <col min="12031" max="12031" customWidth="1" width="9.140625"/>
    <col min="12032" max="12032" customWidth="1" width="9.140625"/>
    <col min="12033" max="12033" customWidth="1" width="9.140625"/>
    <col min="12034" max="12034" customWidth="1" width="9.140625"/>
    <col min="12035" max="12035" customWidth="1" width="9.140625"/>
    <col min="12036" max="12036" customWidth="1" width="9.140625"/>
    <col min="12037" max="12037" customWidth="1" width="9.140625"/>
    <col min="12038" max="12038" customWidth="1" width="9.140625"/>
    <col min="12039" max="12039" customWidth="1" width="9.140625"/>
    <col min="12040" max="12040" customWidth="1" width="9.140625"/>
    <col min="12041" max="12041" customWidth="1" width="9.140625"/>
    <col min="12042" max="12042" customWidth="1" width="9.140625"/>
    <col min="12043" max="12043" customWidth="1" width="9.140625"/>
    <col min="12044" max="12044" customWidth="1" width="9.140625"/>
    <col min="12045" max="12045" customWidth="1" width="9.140625"/>
    <col min="12046" max="12046" customWidth="1" width="9.140625"/>
    <col min="12047" max="12047" customWidth="1" width="9.140625"/>
    <col min="12048" max="12048" customWidth="1" width="9.140625"/>
    <col min="12049" max="12049" customWidth="1" width="9.140625"/>
    <col min="12050" max="12050" customWidth="1" width="9.140625"/>
    <col min="12051" max="12051" customWidth="1" width="9.140625"/>
    <col min="12052" max="12052" customWidth="1" width="9.140625"/>
    <col min="12053" max="12053" customWidth="1" width="9.140625"/>
    <col min="12054" max="12054" customWidth="1" width="9.140625"/>
    <col min="12055" max="12055" customWidth="1" width="9.140625"/>
    <col min="12056" max="12056" customWidth="1" width="9.140625"/>
    <col min="12057" max="12057" customWidth="1" width="9.140625"/>
    <col min="12058" max="12058" customWidth="1" width="9.140625"/>
    <col min="12059" max="12059" customWidth="1" width="9.140625"/>
    <col min="12060" max="12060" customWidth="1" width="9.140625"/>
    <col min="12061" max="12061" customWidth="1" width="9.140625"/>
    <col min="12062" max="12062" customWidth="1" width="9.140625"/>
    <col min="12063" max="12063" customWidth="1" width="9.140625"/>
    <col min="12064" max="12064" customWidth="1" width="9.140625"/>
    <col min="12065" max="12065" customWidth="1" width="9.140625"/>
    <col min="12066" max="12066" customWidth="1" width="9.140625"/>
    <col min="12067" max="12067" customWidth="1" width="9.140625"/>
    <col min="12068" max="12068" customWidth="1" width="9.140625"/>
    <col min="12069" max="12069" customWidth="1" width="9.140625"/>
    <col min="12070" max="12070" customWidth="1" width="9.140625"/>
    <col min="12071" max="12071" customWidth="1" width="9.140625"/>
    <col min="12072" max="12072" customWidth="1" width="9.140625"/>
    <col min="12073" max="12073" customWidth="1" width="9.140625"/>
    <col min="12074" max="12074" customWidth="1" width="9.140625"/>
    <col min="12075" max="12075" customWidth="1" width="9.140625"/>
    <col min="12076" max="12076" customWidth="1" width="9.140625"/>
    <col min="12077" max="12077" customWidth="1" width="9.140625"/>
    <col min="12078" max="12078" customWidth="1" width="9.140625"/>
    <col min="12079" max="12079" customWidth="1" width="9.140625"/>
    <col min="12080" max="12080" customWidth="1" width="9.140625"/>
    <col min="12081" max="12081" customWidth="1" width="9.140625"/>
    <col min="12082" max="12082" customWidth="1" width="9.140625"/>
    <col min="12083" max="12083" customWidth="1" width="9.140625"/>
    <col min="12084" max="12084" customWidth="1" width="9.140625"/>
    <col min="12085" max="12085" customWidth="1" width="9.140625"/>
    <col min="12086" max="12086" customWidth="1" width="9.140625"/>
    <col min="12087" max="12087" customWidth="1" width="9.140625"/>
    <col min="12088" max="12088" customWidth="1" width="9.140625"/>
    <col min="12089" max="12089" customWidth="1" width="9.140625"/>
    <col min="12090" max="12090" customWidth="1" width="9.140625"/>
    <col min="12091" max="12091" customWidth="1" width="9.140625"/>
    <col min="12092" max="12092" customWidth="1" width="9.140625"/>
    <col min="12093" max="12093" customWidth="1" width="9.140625"/>
    <col min="12094" max="12094" customWidth="1" width="9.140625"/>
    <col min="12095" max="12095" customWidth="1" width="9.140625"/>
    <col min="12096" max="12096" customWidth="1" width="9.140625"/>
    <col min="12097" max="12097" customWidth="1" width="9.140625"/>
    <col min="12098" max="12098" customWidth="1" width="9.140625"/>
    <col min="12099" max="12099" customWidth="1" width="9.140625"/>
    <col min="12100" max="12100" customWidth="1" width="9.140625"/>
    <col min="12101" max="12101" customWidth="1" width="9.140625"/>
    <col min="12102" max="12102" customWidth="1" width="9.140625"/>
    <col min="12103" max="12103" customWidth="1" width="9.140625"/>
    <col min="12104" max="12104" customWidth="1" width="9.140625"/>
    <col min="12105" max="12105" customWidth="1" width="9.140625"/>
    <col min="12106" max="12106" customWidth="1" width="9.140625"/>
    <col min="12107" max="12107" customWidth="1" width="9.140625"/>
    <col min="12108" max="12108" customWidth="1" width="9.140625"/>
    <col min="12109" max="12109" customWidth="1" width="9.140625"/>
    <col min="12110" max="12110" customWidth="1" width="9.140625"/>
    <col min="12111" max="12111" customWidth="1" width="9.140625"/>
    <col min="12112" max="12112" customWidth="1" width="9.140625"/>
    <col min="12113" max="12113" customWidth="1" width="9.140625"/>
    <col min="12114" max="12114" customWidth="1" width="9.140625"/>
    <col min="12115" max="12115" customWidth="1" width="9.140625"/>
    <col min="12116" max="12116" customWidth="1" width="9.140625"/>
    <col min="12117" max="12117" customWidth="1" width="9.140625"/>
    <col min="12118" max="12118" customWidth="1" width="9.140625"/>
    <col min="12119" max="12119" customWidth="1" width="9.140625"/>
    <col min="12120" max="12120" customWidth="1" width="9.140625"/>
    <col min="12121" max="12121" customWidth="1" width="9.140625"/>
    <col min="12122" max="12122" customWidth="1" width="9.140625"/>
    <col min="12123" max="12123" customWidth="1" width="9.140625"/>
    <col min="12124" max="12124" customWidth="1" width="9.140625"/>
    <col min="12125" max="12125" customWidth="1" width="9.140625"/>
    <col min="12126" max="12126" customWidth="1" width="9.140625"/>
    <col min="12127" max="12127" customWidth="1" width="9.140625"/>
    <col min="12128" max="12128" customWidth="1" width="9.140625"/>
    <col min="12129" max="12129" customWidth="1" width="9.140625"/>
    <col min="12130" max="12130" customWidth="1" width="9.140625"/>
    <col min="12131" max="12131" customWidth="1" width="9.140625"/>
    <col min="12132" max="12132" customWidth="1" width="9.140625"/>
    <col min="12133" max="12133" customWidth="1" width="9.140625"/>
    <col min="12134" max="12134" customWidth="1" width="9.140625"/>
    <col min="12135" max="12135" customWidth="1" width="9.140625"/>
    <col min="12136" max="12136" customWidth="1" width="9.140625"/>
    <col min="12137" max="12137" customWidth="1" width="9.140625"/>
    <col min="12138" max="12138" customWidth="1" width="9.140625"/>
    <col min="12139" max="12139" customWidth="1" width="9.140625"/>
    <col min="12140" max="12140" customWidth="1" width="9.140625"/>
    <col min="12141" max="12141" customWidth="1" width="9.140625"/>
    <col min="12142" max="12142" customWidth="1" width="9.140625"/>
    <col min="12143" max="12143" customWidth="1" width="9.140625"/>
    <col min="12144" max="12144" customWidth="1" width="9.140625"/>
    <col min="12145" max="12145" customWidth="1" width="9.140625"/>
    <col min="12146" max="12146" customWidth="1" width="9.140625"/>
    <col min="12147" max="12147" customWidth="1" width="9.140625"/>
    <col min="12148" max="12148" customWidth="1" width="9.140625"/>
    <col min="12149" max="12149" customWidth="1" width="9.140625"/>
    <col min="12150" max="12150" customWidth="1" width="9.140625"/>
    <col min="12151" max="12151" customWidth="1" width="9.140625"/>
    <col min="12152" max="12152" customWidth="1" width="9.140625"/>
    <col min="12153" max="12153" customWidth="1" width="9.140625"/>
    <col min="12154" max="12154" customWidth="1" width="9.140625"/>
    <col min="12155" max="12155" customWidth="1" width="9.140625"/>
    <col min="12156" max="12156" customWidth="1" width="9.140625"/>
    <col min="12157" max="12157" customWidth="1" width="9.140625"/>
    <col min="12158" max="12158" customWidth="1" width="9.140625"/>
    <col min="12159" max="12159" customWidth="1" width="9.140625"/>
    <col min="12160" max="12160" customWidth="1" width="9.140625"/>
    <col min="12161" max="12161" customWidth="1" width="9.140625"/>
    <col min="12162" max="12162" customWidth="1" width="9.140625"/>
    <col min="12163" max="12163" customWidth="1" width="9.140625"/>
    <col min="12164" max="12164" customWidth="1" width="9.140625"/>
    <col min="12165" max="12165" customWidth="1" width="9.140625"/>
    <col min="12166" max="12166" customWidth="1" width="9.140625"/>
    <col min="12167" max="12167" customWidth="1" width="9.140625"/>
    <col min="12168" max="12168" customWidth="1" width="9.140625"/>
    <col min="12169" max="12169" customWidth="1" width="9.140625"/>
    <col min="12170" max="12170" customWidth="1" width="9.140625"/>
    <col min="12171" max="12171" customWidth="1" width="9.140625"/>
    <col min="12172" max="12172" customWidth="1" width="9.140625"/>
    <col min="12173" max="12173" customWidth="1" width="9.140625"/>
    <col min="12174" max="12174" customWidth="1" width="9.140625"/>
    <col min="12175" max="12175" customWidth="1" width="9.140625"/>
    <col min="12176" max="12176" customWidth="1" width="9.140625"/>
    <col min="12177" max="12177" customWidth="1" width="9.140625"/>
    <col min="12178" max="12178" customWidth="1" width="9.140625"/>
    <col min="12179" max="12179" customWidth="1" width="9.140625"/>
    <col min="12180" max="12180" customWidth="1" width="9.140625"/>
    <col min="12181" max="12181" customWidth="1" width="9.140625"/>
    <col min="12182" max="12182" customWidth="1" width="9.140625"/>
    <col min="12183" max="12183" customWidth="1" width="9.140625"/>
    <col min="12184" max="12184" customWidth="1" width="9.140625"/>
    <col min="12185" max="12185" customWidth="1" width="9.140625"/>
    <col min="12186" max="12186" customWidth="1" width="9.140625"/>
    <col min="12187" max="12187" customWidth="1" width="9.140625"/>
    <col min="12188" max="12188" customWidth="1" width="9.140625"/>
    <col min="12189" max="12189" customWidth="1" width="9.140625"/>
    <col min="12190" max="12190" customWidth="1" width="9.140625"/>
    <col min="12191" max="12191" customWidth="1" width="9.140625"/>
    <col min="12192" max="12192" customWidth="1" width="9.140625"/>
    <col min="12193" max="12193" customWidth="1" width="9.140625"/>
    <col min="12194" max="12194" customWidth="1" width="9.140625"/>
    <col min="12195" max="12195" customWidth="1" width="9.140625"/>
    <col min="12196" max="12196" customWidth="1" width="9.140625"/>
    <col min="12197" max="12197" customWidth="1" width="9.140625"/>
    <col min="12198" max="12198" customWidth="1" width="9.140625"/>
    <col min="12199" max="12199" customWidth="1" width="9.140625"/>
    <col min="12200" max="12200" customWidth="1" width="9.140625"/>
    <col min="12201" max="12201" customWidth="1" width="9.140625"/>
    <col min="12202" max="12202" customWidth="1" width="9.140625"/>
    <col min="12203" max="12203" customWidth="1" width="9.140625"/>
    <col min="12204" max="12204" customWidth="1" width="9.140625"/>
    <col min="12205" max="12205" customWidth="1" width="9.140625"/>
    <col min="12206" max="12206" customWidth="1" width="9.140625"/>
    <col min="12207" max="12207" customWidth="1" width="9.140625"/>
    <col min="12208" max="12208" customWidth="1" width="9.140625"/>
    <col min="12209" max="12209" customWidth="1" width="9.140625"/>
    <col min="12210" max="12210" customWidth="1" width="9.140625"/>
    <col min="12211" max="12211" customWidth="1" width="9.140625"/>
    <col min="12212" max="12212" customWidth="1" width="9.140625"/>
    <col min="12213" max="12213" customWidth="1" width="9.140625"/>
    <col min="12214" max="12214" customWidth="1" width="9.140625"/>
    <col min="12215" max="12215" customWidth="1" width="9.140625"/>
    <col min="12216" max="12216" customWidth="1" width="9.140625"/>
    <col min="12217" max="12217" customWidth="1" width="9.140625"/>
    <col min="12218" max="12218" customWidth="1" width="9.140625"/>
    <col min="12219" max="12219" customWidth="1" width="9.140625"/>
    <col min="12220" max="12220" customWidth="1" width="9.140625"/>
    <col min="12221" max="12221" customWidth="1" width="9.140625"/>
    <col min="12222" max="12222" customWidth="1" width="9.140625"/>
    <col min="12223" max="12223" customWidth="1" width="9.140625"/>
    <col min="12224" max="12224" customWidth="1" width="9.140625"/>
    <col min="12225" max="12225" customWidth="1" width="9.140625"/>
    <col min="12226" max="12226" customWidth="1" width="9.140625"/>
    <col min="12227" max="12227" customWidth="1" width="9.140625"/>
    <col min="12228" max="12228" customWidth="1" width="9.140625"/>
    <col min="12229" max="12229" customWidth="1" width="9.140625"/>
    <col min="12230" max="12230" customWidth="1" width="9.140625"/>
    <col min="12231" max="12231" customWidth="1" width="9.140625"/>
    <col min="12232" max="12232" customWidth="1" width="9.140625"/>
    <col min="12233" max="12233" customWidth="1" width="9.140625"/>
    <col min="12234" max="12234" customWidth="1" width="9.140625"/>
    <col min="12235" max="12235" customWidth="1" width="9.140625"/>
    <col min="12236" max="12236" customWidth="1" width="9.140625"/>
    <col min="12237" max="12237" customWidth="1" width="9.140625"/>
    <col min="12238" max="12238" customWidth="1" width="9.140625"/>
    <col min="12239" max="12239" customWidth="1" width="9.140625"/>
    <col min="12240" max="12240" customWidth="1" width="9.140625"/>
    <col min="12241" max="12241" customWidth="1" width="9.140625"/>
    <col min="12242" max="12242" customWidth="1" width="9.140625"/>
    <col min="12243" max="12243" customWidth="1" width="9.140625"/>
    <col min="12244" max="12244" customWidth="1" width="9.140625"/>
    <col min="12245" max="12245" customWidth="1" width="9.140625"/>
    <col min="12246" max="12246" customWidth="1" width="9.140625"/>
    <col min="12247" max="12247" customWidth="1" width="9.140625"/>
    <col min="12248" max="12248" customWidth="1" width="9.140625"/>
    <col min="12249" max="12249" customWidth="1" width="9.140625"/>
    <col min="12250" max="12250" customWidth="1" width="9.140625"/>
    <col min="12251" max="12251" customWidth="1" width="9.140625"/>
    <col min="12252" max="12252" customWidth="1" width="9.140625"/>
    <col min="12253" max="12253" customWidth="1" width="9.140625"/>
    <col min="12254" max="12254" customWidth="1" width="9.140625"/>
    <col min="12255" max="12255" customWidth="1" width="9.140625"/>
    <col min="12256" max="12256" customWidth="1" width="9.140625"/>
    <col min="12257" max="12257" customWidth="1" width="9.140625"/>
    <col min="12258" max="12258" customWidth="1" width="9.140625"/>
    <col min="12259" max="12259" customWidth="1" width="9.140625"/>
    <col min="12260" max="12260" customWidth="1" width="9.140625"/>
    <col min="12261" max="12261" customWidth="1" width="9.140625"/>
    <col min="12262" max="12262" customWidth="1" width="9.140625"/>
    <col min="12263" max="12263" customWidth="1" width="9.140625"/>
    <col min="12264" max="12264" customWidth="1" width="9.140625"/>
    <col min="12265" max="12265" customWidth="1" width="9.140625"/>
    <col min="12266" max="12266" customWidth="1" width="9.140625"/>
    <col min="12267" max="12267" customWidth="1" width="9.140625"/>
    <col min="12268" max="12268" customWidth="1" width="9.140625"/>
    <col min="12269" max="12269" customWidth="1" width="9.140625"/>
    <col min="12270" max="12270" customWidth="1" width="9.140625"/>
    <col min="12271" max="12271" customWidth="1" width="9.140625"/>
    <col min="12272" max="12272" customWidth="1" width="9.140625"/>
    <col min="12273" max="12273" customWidth="1" width="9.140625"/>
    <col min="12274" max="12274" customWidth="1" width="9.140625"/>
    <col min="12275" max="12275" customWidth="1" width="9.140625"/>
    <col min="12276" max="12276" customWidth="1" width="9.140625"/>
    <col min="12277" max="12277" customWidth="1" width="9.140625"/>
    <col min="12278" max="12278" customWidth="1" width="9.140625"/>
    <col min="12279" max="12279" customWidth="1" width="9.140625"/>
    <col min="12280" max="12280" customWidth="1" width="9.140625"/>
    <col min="12281" max="12281" customWidth="1" width="9.140625"/>
    <col min="12282" max="12282" customWidth="1" width="9.140625"/>
    <col min="12283" max="12283" customWidth="1" width="9.140625"/>
    <col min="12284" max="12284" customWidth="1" width="9.140625"/>
    <col min="12285" max="12285" customWidth="1" width="9.140625"/>
    <col min="12286" max="12286" customWidth="1" width="9.140625"/>
    <col min="12287" max="12287" customWidth="1" width="9.140625"/>
    <col min="12288" max="12288" customWidth="1" width="9.140625"/>
    <col min="12289" max="12289" customWidth="1" width="9.140625"/>
    <col min="12290" max="12290" customWidth="1" width="9.140625"/>
    <col min="12291" max="12291" customWidth="1" width="9.140625"/>
    <col min="12292" max="12292" customWidth="1" width="9.140625"/>
    <col min="12293" max="12293" customWidth="1" width="9.140625"/>
    <col min="12294" max="12294" customWidth="1" width="9.140625"/>
    <col min="12295" max="12295" customWidth="1" width="9.140625"/>
    <col min="12296" max="12296" customWidth="1" width="9.140625"/>
    <col min="12297" max="12297" customWidth="1" width="9.140625"/>
    <col min="12298" max="12298" customWidth="1" width="9.140625"/>
    <col min="12299" max="12299" customWidth="1" width="9.140625"/>
    <col min="12300" max="12300" customWidth="1" width="9.140625"/>
    <col min="12301" max="12301" customWidth="1" width="9.140625"/>
    <col min="12302" max="12302" customWidth="1" width="9.140625"/>
    <col min="12303" max="12303" customWidth="1" width="9.140625"/>
    <col min="12304" max="12304" customWidth="1" width="9.140625"/>
    <col min="12305" max="12305" customWidth="1" width="9.140625"/>
    <col min="12306" max="12306" customWidth="1" width="9.140625"/>
    <col min="12307" max="12307" customWidth="1" width="9.140625"/>
    <col min="12308" max="12308" customWidth="1" width="9.140625"/>
    <col min="12309" max="12309" customWidth="1" width="9.140625"/>
    <col min="12310" max="12310" customWidth="1" width="9.140625"/>
    <col min="12311" max="12311" customWidth="1" width="9.140625"/>
    <col min="12312" max="12312" customWidth="1" width="9.140625"/>
    <col min="12313" max="12313" customWidth="1" width="9.140625"/>
    <col min="12314" max="12314" customWidth="1" width="9.140625"/>
    <col min="12315" max="12315" customWidth="1" width="9.140625"/>
    <col min="12316" max="12316" customWidth="1" width="9.140625"/>
    <col min="12317" max="12317" customWidth="1" width="9.140625"/>
    <col min="12318" max="12318" customWidth="1" width="9.140625"/>
    <col min="12319" max="12319" customWidth="1" width="9.140625"/>
    <col min="12320" max="12320" customWidth="1" width="9.140625"/>
    <col min="12321" max="12321" customWidth="1" width="9.140625"/>
    <col min="12322" max="12322" customWidth="1" width="9.140625"/>
    <col min="12323" max="12323" customWidth="1" width="9.140625"/>
    <col min="12324" max="12324" customWidth="1" width="9.140625"/>
    <col min="12325" max="12325" customWidth="1" width="9.140625"/>
    <col min="12326" max="12326" customWidth="1" width="9.140625"/>
    <col min="12327" max="12327" customWidth="1" width="9.140625"/>
    <col min="12328" max="12328" customWidth="1" width="9.140625"/>
    <col min="12329" max="12329" customWidth="1" width="9.140625"/>
    <col min="12330" max="12330" customWidth="1" width="9.140625"/>
    <col min="12331" max="12331" customWidth="1" width="9.140625"/>
    <col min="12332" max="12332" customWidth="1" width="9.140625"/>
    <col min="12333" max="12333" customWidth="1" width="9.140625"/>
    <col min="12334" max="12334" customWidth="1" width="9.140625"/>
    <col min="12335" max="12335" customWidth="1" width="9.140625"/>
    <col min="12336" max="12336" customWidth="1" width="9.140625"/>
    <col min="12337" max="12337" customWidth="1" width="9.140625"/>
    <col min="12338" max="12338" customWidth="1" width="9.140625"/>
    <col min="12339" max="12339" customWidth="1" width="9.140625"/>
    <col min="12340" max="12340" customWidth="1" width="9.140625"/>
    <col min="12341" max="12341" customWidth="1" width="9.140625"/>
    <col min="12342" max="12342" customWidth="1" width="9.140625"/>
    <col min="12343" max="12343" customWidth="1" width="9.140625"/>
    <col min="12344" max="12344" customWidth="1" width="9.140625"/>
    <col min="12345" max="12345" customWidth="1" width="9.140625"/>
    <col min="12346" max="12346" customWidth="1" width="9.140625"/>
    <col min="12347" max="12347" customWidth="1" width="9.140625"/>
    <col min="12348" max="12348" customWidth="1" width="9.140625"/>
    <col min="12349" max="12349" customWidth="1" width="9.140625"/>
    <col min="12350" max="12350" customWidth="1" width="9.140625"/>
    <col min="12351" max="12351" customWidth="1" width="9.140625"/>
    <col min="12352" max="12352" customWidth="1" width="9.140625"/>
    <col min="12353" max="12353" customWidth="1" width="9.140625"/>
    <col min="12354" max="12354" customWidth="1" width="9.140625"/>
    <col min="12355" max="12355" customWidth="1" width="9.140625"/>
    <col min="12356" max="12356" customWidth="1" width="9.140625"/>
    <col min="12357" max="12357" customWidth="1" width="9.140625"/>
    <col min="12358" max="12358" customWidth="1" width="9.140625"/>
    <col min="12359" max="12359" customWidth="1" width="9.140625"/>
    <col min="12360" max="12360" customWidth="1" width="9.140625"/>
    <col min="12361" max="12361" customWidth="1" width="9.140625"/>
    <col min="12362" max="12362" customWidth="1" width="9.140625"/>
    <col min="12363" max="12363" customWidth="1" width="9.140625"/>
    <col min="12364" max="12364" customWidth="1" width="9.140625"/>
    <col min="12365" max="12365" customWidth="1" width="9.140625"/>
    <col min="12366" max="12366" customWidth="1" width="9.140625"/>
    <col min="12367" max="12367" customWidth="1" width="9.140625"/>
    <col min="12368" max="12368" customWidth="1" width="9.140625"/>
    <col min="12369" max="12369" customWidth="1" width="9.140625"/>
    <col min="12370" max="12370" customWidth="1" width="9.140625"/>
    <col min="12371" max="12371" customWidth="1" width="9.140625"/>
    <col min="12372" max="12372" customWidth="1" width="9.140625"/>
    <col min="12373" max="12373" customWidth="1" width="9.140625"/>
    <col min="12374" max="12374" customWidth="1" width="9.140625"/>
    <col min="12375" max="12375" customWidth="1" width="9.140625"/>
    <col min="12376" max="12376" customWidth="1" width="9.140625"/>
    <col min="12377" max="12377" customWidth="1" width="9.140625"/>
    <col min="12378" max="12378" customWidth="1" width="9.140625"/>
    <col min="12379" max="12379" customWidth="1" width="9.140625"/>
    <col min="12380" max="12380" customWidth="1" width="9.140625"/>
    <col min="12381" max="12381" customWidth="1" width="9.140625"/>
    <col min="12382" max="12382" customWidth="1" width="9.140625"/>
    <col min="12383" max="12383" customWidth="1" width="9.140625"/>
    <col min="12384" max="12384" customWidth="1" width="9.140625"/>
    <col min="12385" max="12385" customWidth="1" width="9.140625"/>
    <col min="12386" max="12386" customWidth="1" width="9.140625"/>
    <col min="12387" max="12387" customWidth="1" width="9.140625"/>
    <col min="12388" max="12388" customWidth="1" width="9.140625"/>
    <col min="12389" max="12389" customWidth="1" width="9.140625"/>
    <col min="12390" max="12390" customWidth="1" width="9.140625"/>
    <col min="12391" max="12391" customWidth="1" width="9.140625"/>
    <col min="12392" max="12392" customWidth="1" width="9.140625"/>
    <col min="12393" max="12393" customWidth="1" width="9.140625"/>
    <col min="12394" max="12394" customWidth="1" width="9.140625"/>
    <col min="12395" max="12395" customWidth="1" width="9.140625"/>
    <col min="12396" max="12396" customWidth="1" width="9.140625"/>
    <col min="12397" max="12397" customWidth="1" width="9.140625"/>
    <col min="12398" max="12398" customWidth="1" width="9.140625"/>
    <col min="12399" max="12399" customWidth="1" width="9.140625"/>
    <col min="12400" max="12400" customWidth="1" width="9.140625"/>
    <col min="12401" max="12401" customWidth="1" width="9.140625"/>
    <col min="12402" max="12402" customWidth="1" width="9.140625"/>
    <col min="12403" max="12403" customWidth="1" width="9.140625"/>
    <col min="12404" max="12404" customWidth="1" width="9.140625"/>
    <col min="12405" max="12405" customWidth="1" width="9.140625"/>
    <col min="12406" max="12406" customWidth="1" width="9.140625"/>
    <col min="12407" max="12407" customWidth="1" width="9.140625"/>
    <col min="12408" max="12408" customWidth="1" width="9.140625"/>
    <col min="12409" max="12409" customWidth="1" width="9.140625"/>
    <col min="12410" max="12410" customWidth="1" width="9.140625"/>
    <col min="12411" max="12411" customWidth="1" width="9.140625"/>
    <col min="12412" max="12412" customWidth="1" width="9.140625"/>
    <col min="12413" max="12413" customWidth="1" width="9.140625"/>
    <col min="12414" max="12414" customWidth="1" width="9.140625"/>
    <col min="12415" max="12415" customWidth="1" width="9.140625"/>
    <col min="12416" max="12416" customWidth="1" width="9.140625"/>
    <col min="12417" max="12417" customWidth="1" width="9.140625"/>
    <col min="12418" max="12418" customWidth="1" width="9.140625"/>
    <col min="12419" max="12419" customWidth="1" width="9.140625"/>
    <col min="12420" max="12420" customWidth="1" width="9.140625"/>
    <col min="12421" max="12421" customWidth="1" width="9.140625"/>
    <col min="12422" max="12422" customWidth="1" width="9.140625"/>
    <col min="12423" max="12423" customWidth="1" width="9.140625"/>
    <col min="12424" max="12424" customWidth="1" width="9.140625"/>
    <col min="12425" max="12425" customWidth="1" width="9.140625"/>
    <col min="12426" max="12426" customWidth="1" width="9.140625"/>
    <col min="12427" max="12427" customWidth="1" width="9.140625"/>
    <col min="12428" max="12428" customWidth="1" width="9.140625"/>
    <col min="12429" max="12429" customWidth="1" width="9.140625"/>
    <col min="12430" max="12430" customWidth="1" width="9.140625"/>
    <col min="12431" max="12431" customWidth="1" width="9.140625"/>
    <col min="12432" max="12432" customWidth="1" width="9.140625"/>
    <col min="12433" max="12433" customWidth="1" width="9.140625"/>
    <col min="12434" max="12434" customWidth="1" width="9.140625"/>
    <col min="12435" max="12435" customWidth="1" width="9.140625"/>
    <col min="12436" max="12436" customWidth="1" width="9.140625"/>
    <col min="12437" max="12437" customWidth="1" width="9.140625"/>
    <col min="12438" max="12438" customWidth="1" width="9.140625"/>
    <col min="12439" max="12439" customWidth="1" width="9.140625"/>
    <col min="12440" max="12440" customWidth="1" width="9.140625"/>
    <col min="12441" max="12441" customWidth="1" width="9.140625"/>
    <col min="12442" max="12442" customWidth="1" width="9.140625"/>
    <col min="12443" max="12443" customWidth="1" width="9.140625"/>
    <col min="12444" max="12444" customWidth="1" width="9.140625"/>
    <col min="12445" max="12445" customWidth="1" width="9.140625"/>
    <col min="12446" max="12446" customWidth="1" width="9.140625"/>
    <col min="12447" max="12447" customWidth="1" width="9.140625"/>
    <col min="12448" max="12448" customWidth="1" width="9.140625"/>
    <col min="12449" max="12449" customWidth="1" width="9.140625"/>
    <col min="12450" max="12450" customWidth="1" width="9.140625"/>
    <col min="12451" max="12451" customWidth="1" width="9.140625"/>
    <col min="12452" max="12452" customWidth="1" width="9.140625"/>
    <col min="12453" max="12453" customWidth="1" width="9.140625"/>
    <col min="12454" max="12454" customWidth="1" width="9.140625"/>
    <col min="12455" max="12455" customWidth="1" width="9.140625"/>
    <col min="12456" max="12456" customWidth="1" width="9.140625"/>
    <col min="12457" max="12457" customWidth="1" width="9.140625"/>
    <col min="12458" max="12458" customWidth="1" width="9.140625"/>
    <col min="12459" max="12459" customWidth="1" width="9.140625"/>
    <col min="12460" max="12460" customWidth="1" width="9.140625"/>
    <col min="12461" max="12461" customWidth="1" width="9.140625"/>
    <col min="12462" max="12462" customWidth="1" width="9.140625"/>
    <col min="12463" max="12463" customWidth="1" width="9.140625"/>
    <col min="12464" max="12464" customWidth="1" width="9.140625"/>
    <col min="12465" max="12465" customWidth="1" width="9.140625"/>
    <col min="12466" max="12466" customWidth="1" width="9.140625"/>
    <col min="12467" max="12467" customWidth="1" width="9.140625"/>
    <col min="12468" max="12468" customWidth="1" width="9.140625"/>
    <col min="12469" max="12469" customWidth="1" width="9.140625"/>
    <col min="12470" max="12470" customWidth="1" width="9.140625"/>
    <col min="12471" max="12471" customWidth="1" width="9.140625"/>
    <col min="12472" max="12472" customWidth="1" width="9.140625"/>
    <col min="12473" max="12473" customWidth="1" width="9.140625"/>
    <col min="12474" max="12474" customWidth="1" width="9.140625"/>
    <col min="12475" max="12475" customWidth="1" width="9.140625"/>
    <col min="12476" max="12476" customWidth="1" width="9.140625"/>
    <col min="12477" max="12477" customWidth="1" width="9.140625"/>
    <col min="12478" max="12478" customWidth="1" width="9.140625"/>
    <col min="12479" max="12479" customWidth="1" width="9.140625"/>
    <col min="12480" max="12480" customWidth="1" width="9.140625"/>
    <col min="12481" max="12481" customWidth="1" width="9.140625"/>
    <col min="12482" max="12482" customWidth="1" width="9.140625"/>
    <col min="12483" max="12483" customWidth="1" width="9.140625"/>
    <col min="12484" max="12484" customWidth="1" width="9.140625"/>
    <col min="12485" max="12485" customWidth="1" width="9.140625"/>
    <col min="12486" max="12486" customWidth="1" width="9.140625"/>
    <col min="12487" max="12487" customWidth="1" width="9.140625"/>
    <col min="12488" max="12488" customWidth="1" width="9.140625"/>
    <col min="12489" max="12489" customWidth="1" width="9.140625"/>
    <col min="12490" max="12490" customWidth="1" width="9.140625"/>
    <col min="12491" max="12491" customWidth="1" width="9.140625"/>
    <col min="12492" max="12492" customWidth="1" width="9.140625"/>
    <col min="12493" max="12493" customWidth="1" width="9.140625"/>
    <col min="12494" max="12494" customWidth="1" width="9.140625"/>
    <col min="12495" max="12495" customWidth="1" width="9.140625"/>
    <col min="12496" max="12496" customWidth="1" width="9.140625"/>
    <col min="12497" max="12497" customWidth="1" width="9.140625"/>
    <col min="12498" max="12498" customWidth="1" width="9.140625"/>
    <col min="12499" max="12499" customWidth="1" width="9.140625"/>
    <col min="12500" max="12500" customWidth="1" width="9.140625"/>
    <col min="12501" max="12501" customWidth="1" width="9.140625"/>
    <col min="12502" max="12502" customWidth="1" width="9.140625"/>
    <col min="12503" max="12503" customWidth="1" width="9.140625"/>
    <col min="12504" max="12504" customWidth="1" width="9.140625"/>
    <col min="12505" max="12505" customWidth="1" width="9.140625"/>
    <col min="12506" max="12506" customWidth="1" width="9.140625"/>
    <col min="12507" max="12507" customWidth="1" width="9.140625"/>
    <col min="12508" max="12508" customWidth="1" width="9.140625"/>
    <col min="12509" max="12509" customWidth="1" width="9.140625"/>
    <col min="12510" max="12510" customWidth="1" width="9.140625"/>
    <col min="12511" max="12511" customWidth="1" width="9.140625"/>
    <col min="12512" max="12512" customWidth="1" width="9.140625"/>
    <col min="12513" max="12513" customWidth="1" width="9.140625"/>
    <col min="12514" max="12514" customWidth="1" width="9.140625"/>
    <col min="12515" max="12515" customWidth="1" width="9.140625"/>
    <col min="12516" max="12516" customWidth="1" width="9.140625"/>
    <col min="12517" max="12517" customWidth="1" width="9.140625"/>
    <col min="12518" max="12518" customWidth="1" width="9.140625"/>
    <col min="12519" max="12519" customWidth="1" width="9.140625"/>
    <col min="12520" max="12520" customWidth="1" width="9.140625"/>
    <col min="12521" max="12521" customWidth="1" width="9.140625"/>
    <col min="12522" max="12522" customWidth="1" width="9.140625"/>
    <col min="12523" max="12523" customWidth="1" width="9.140625"/>
    <col min="12524" max="12524" customWidth="1" width="9.140625"/>
    <col min="12525" max="12525" customWidth="1" width="9.140625"/>
    <col min="12526" max="12526" customWidth="1" width="9.140625"/>
    <col min="12527" max="12527" customWidth="1" width="9.140625"/>
    <col min="12528" max="12528" customWidth="1" width="9.140625"/>
    <col min="12529" max="12529" customWidth="1" width="9.140625"/>
    <col min="12530" max="12530" customWidth="1" width="9.140625"/>
    <col min="12531" max="12531" customWidth="1" width="9.140625"/>
    <col min="12532" max="12532" customWidth="1" width="9.140625"/>
    <col min="12533" max="12533" customWidth="1" width="9.140625"/>
    <col min="12534" max="12534" customWidth="1" width="9.140625"/>
    <col min="12535" max="12535" customWidth="1" width="9.140625"/>
    <col min="12536" max="12536" customWidth="1" width="9.140625"/>
    <col min="12537" max="12537" customWidth="1" width="9.140625"/>
    <col min="12538" max="12538" customWidth="1" width="9.140625"/>
    <col min="12539" max="12539" customWidth="1" width="9.140625"/>
    <col min="12540" max="12540" customWidth="1" width="9.140625"/>
    <col min="12541" max="12541" customWidth="1" width="9.140625"/>
    <col min="12542" max="12542" customWidth="1" width="9.140625"/>
    <col min="12543" max="12543" customWidth="1" width="9.140625"/>
    <col min="12544" max="12544" customWidth="1" width="9.140625"/>
    <col min="12545" max="12545" customWidth="1" width="9.140625"/>
    <col min="12546" max="12546" customWidth="1" width="9.140625"/>
    <col min="12547" max="12547" customWidth="1" width="9.140625"/>
    <col min="12548" max="12548" customWidth="1" width="9.140625"/>
    <col min="12549" max="12549" customWidth="1" width="9.140625"/>
    <col min="12550" max="12550" customWidth="1" width="9.140625"/>
    <col min="12551" max="12551" customWidth="1" width="9.140625"/>
    <col min="12552" max="12552" customWidth="1" width="9.140625"/>
    <col min="12553" max="12553" customWidth="1" width="9.140625"/>
    <col min="12554" max="12554" customWidth="1" width="9.140625"/>
    <col min="12555" max="12555" customWidth="1" width="9.140625"/>
    <col min="12556" max="12556" customWidth="1" width="9.140625"/>
    <col min="12557" max="12557" customWidth="1" width="9.140625"/>
    <col min="12558" max="12558" customWidth="1" width="9.140625"/>
    <col min="12559" max="12559" customWidth="1" width="9.140625"/>
    <col min="12560" max="12560" customWidth="1" width="9.140625"/>
    <col min="12561" max="12561" customWidth="1" width="9.140625"/>
    <col min="12562" max="12562" customWidth="1" width="9.140625"/>
    <col min="12563" max="12563" customWidth="1" width="9.140625"/>
    <col min="12564" max="12564" customWidth="1" width="9.140625"/>
    <col min="12565" max="12565" customWidth="1" width="9.140625"/>
    <col min="12566" max="12566" customWidth="1" width="9.140625"/>
    <col min="12567" max="12567" customWidth="1" width="9.140625"/>
    <col min="12568" max="12568" customWidth="1" width="9.140625"/>
    <col min="12569" max="12569" customWidth="1" width="9.140625"/>
    <col min="12570" max="12570" customWidth="1" width="9.140625"/>
    <col min="12571" max="12571" customWidth="1" width="9.140625"/>
    <col min="12572" max="12572" customWidth="1" width="9.140625"/>
    <col min="12573" max="12573" customWidth="1" width="9.140625"/>
    <col min="12574" max="12574" customWidth="1" width="9.140625"/>
    <col min="12575" max="12575" customWidth="1" width="9.140625"/>
    <col min="12576" max="12576" customWidth="1" width="9.140625"/>
    <col min="12577" max="12577" customWidth="1" width="9.140625"/>
    <col min="12578" max="12578" customWidth="1" width="9.140625"/>
    <col min="12579" max="12579" customWidth="1" width="9.140625"/>
    <col min="12580" max="12580" customWidth="1" width="9.140625"/>
    <col min="12581" max="12581" customWidth="1" width="9.140625"/>
    <col min="12582" max="12582" customWidth="1" width="9.140625"/>
    <col min="12583" max="12583" customWidth="1" width="9.140625"/>
    <col min="12584" max="12584" customWidth="1" width="9.140625"/>
    <col min="12585" max="12585" customWidth="1" width="9.140625"/>
    <col min="12586" max="12586" customWidth="1" width="9.140625"/>
    <col min="12587" max="12587" customWidth="1" width="9.140625"/>
    <col min="12588" max="12588" customWidth="1" width="9.140625"/>
    <col min="12589" max="12589" customWidth="1" width="9.140625"/>
    <col min="12590" max="12590" customWidth="1" width="9.140625"/>
    <col min="12591" max="12591" customWidth="1" width="9.140625"/>
    <col min="12592" max="12592" customWidth="1" width="9.140625"/>
    <col min="12593" max="12593" customWidth="1" width="9.140625"/>
    <col min="12594" max="12594" customWidth="1" width="9.140625"/>
    <col min="12595" max="12595" customWidth="1" width="9.140625"/>
    <col min="12596" max="12596" customWidth="1" width="9.140625"/>
    <col min="12597" max="12597" customWidth="1" width="9.140625"/>
    <col min="12598" max="12598" customWidth="1" width="9.140625"/>
    <col min="12599" max="12599" customWidth="1" width="9.140625"/>
    <col min="12600" max="12600" customWidth="1" width="9.140625"/>
    <col min="12601" max="12601" customWidth="1" width="9.140625"/>
    <col min="12602" max="12602" customWidth="1" width="9.140625"/>
    <col min="12603" max="12603" customWidth="1" width="9.140625"/>
    <col min="12604" max="12604" customWidth="1" width="9.140625"/>
    <col min="12605" max="12605" customWidth="1" width="9.140625"/>
    <col min="12606" max="12606" customWidth="1" width="9.140625"/>
    <col min="12607" max="12607" customWidth="1" width="9.140625"/>
    <col min="12608" max="12608" customWidth="1" width="9.140625"/>
    <col min="12609" max="12609" customWidth="1" width="9.140625"/>
    <col min="12610" max="12610" customWidth="1" width="9.140625"/>
    <col min="12611" max="12611" customWidth="1" width="9.140625"/>
    <col min="12612" max="12612" customWidth="1" width="9.140625"/>
    <col min="12613" max="12613" customWidth="1" width="9.140625"/>
    <col min="12614" max="12614" customWidth="1" width="9.140625"/>
    <col min="12615" max="12615" customWidth="1" width="9.140625"/>
    <col min="12616" max="12616" customWidth="1" width="9.140625"/>
    <col min="12617" max="12617" customWidth="1" width="9.140625"/>
    <col min="12618" max="12618" customWidth="1" width="9.140625"/>
    <col min="12619" max="12619" customWidth="1" width="9.140625"/>
    <col min="12620" max="12620" customWidth="1" width="9.140625"/>
    <col min="12621" max="12621" customWidth="1" width="9.140625"/>
    <col min="12622" max="12622" customWidth="1" width="9.140625"/>
    <col min="12623" max="12623" customWidth="1" width="9.140625"/>
    <col min="12624" max="12624" customWidth="1" width="9.140625"/>
    <col min="12625" max="12625" customWidth="1" width="9.140625"/>
    <col min="12626" max="12626" customWidth="1" width="9.140625"/>
    <col min="12627" max="12627" customWidth="1" width="9.140625"/>
    <col min="12628" max="12628" customWidth="1" width="9.140625"/>
    <col min="12629" max="12629" customWidth="1" width="9.140625"/>
    <col min="12630" max="12630" customWidth="1" width="9.140625"/>
    <col min="12631" max="12631" customWidth="1" width="9.140625"/>
    <col min="12632" max="12632" customWidth="1" width="9.140625"/>
    <col min="12633" max="12633" customWidth="1" width="9.140625"/>
    <col min="12634" max="12634" customWidth="1" width="9.140625"/>
    <col min="12635" max="12635" customWidth="1" width="9.140625"/>
    <col min="12636" max="12636" customWidth="1" width="9.140625"/>
    <col min="12637" max="12637" customWidth="1" width="9.140625"/>
    <col min="12638" max="12638" customWidth="1" width="9.140625"/>
    <col min="12639" max="12639" customWidth="1" width="9.140625"/>
    <col min="12640" max="12640" customWidth="1" width="9.140625"/>
    <col min="12641" max="12641" customWidth="1" width="9.140625"/>
    <col min="12642" max="12642" customWidth="1" width="9.140625"/>
    <col min="12643" max="12643" customWidth="1" width="9.140625"/>
    <col min="12644" max="12644" customWidth="1" width="9.140625"/>
    <col min="12645" max="12645" customWidth="1" width="9.140625"/>
    <col min="12646" max="12646" customWidth="1" width="9.140625"/>
    <col min="12647" max="12647" customWidth="1" width="9.140625"/>
    <col min="12648" max="12648" customWidth="1" width="9.140625"/>
    <col min="12649" max="12649" customWidth="1" width="9.140625"/>
    <col min="12650" max="12650" customWidth="1" width="9.140625"/>
    <col min="12651" max="12651" customWidth="1" width="9.140625"/>
    <col min="12652" max="12652" customWidth="1" width="9.140625"/>
    <col min="12653" max="12653" customWidth="1" width="9.140625"/>
    <col min="12654" max="12654" customWidth="1" width="9.140625"/>
    <col min="12655" max="12655" customWidth="1" width="9.140625"/>
    <col min="12656" max="12656" customWidth="1" width="9.140625"/>
    <col min="12657" max="12657" customWidth="1" width="9.140625"/>
    <col min="12658" max="12658" customWidth="1" width="9.140625"/>
    <col min="12659" max="12659" customWidth="1" width="9.140625"/>
    <col min="12660" max="12660" customWidth="1" width="9.140625"/>
    <col min="12661" max="12661" customWidth="1" width="9.140625"/>
    <col min="12662" max="12662" customWidth="1" width="9.140625"/>
    <col min="12663" max="12663" customWidth="1" width="9.140625"/>
    <col min="12664" max="12664" customWidth="1" width="9.140625"/>
    <col min="12665" max="12665" customWidth="1" width="9.140625"/>
    <col min="12666" max="12666" customWidth="1" width="9.140625"/>
    <col min="12667" max="12667" customWidth="1" width="9.140625"/>
    <col min="12668" max="12668" customWidth="1" width="9.140625"/>
    <col min="12669" max="12669" customWidth="1" width="9.140625"/>
    <col min="12670" max="12670" customWidth="1" width="9.140625"/>
    <col min="12671" max="12671" customWidth="1" width="9.140625"/>
    <col min="12672" max="12672" customWidth="1" width="9.140625"/>
    <col min="12673" max="12673" customWidth="1" width="9.140625"/>
    <col min="12674" max="12674" customWidth="1" width="9.140625"/>
    <col min="12675" max="12675" customWidth="1" width="9.140625"/>
    <col min="12676" max="12676" customWidth="1" width="9.140625"/>
    <col min="12677" max="12677" customWidth="1" width="9.140625"/>
    <col min="12678" max="12678" customWidth="1" width="9.140625"/>
    <col min="12679" max="12679" customWidth="1" width="9.140625"/>
    <col min="12680" max="12680" customWidth="1" width="9.140625"/>
    <col min="12681" max="12681" customWidth="1" width="9.140625"/>
    <col min="12682" max="12682" customWidth="1" width="9.140625"/>
    <col min="12683" max="12683" customWidth="1" width="9.140625"/>
    <col min="12684" max="12684" customWidth="1" width="9.140625"/>
    <col min="12685" max="12685" customWidth="1" width="9.140625"/>
    <col min="12686" max="12686" customWidth="1" width="9.140625"/>
    <col min="12687" max="12687" customWidth="1" width="9.140625"/>
    <col min="12688" max="12688" customWidth="1" width="9.140625"/>
    <col min="12689" max="12689" customWidth="1" width="9.140625"/>
    <col min="12690" max="12690" customWidth="1" width="9.140625"/>
    <col min="12691" max="12691" customWidth="1" width="9.140625"/>
    <col min="12692" max="12692" customWidth="1" width="9.140625"/>
    <col min="12693" max="12693" customWidth="1" width="9.140625"/>
    <col min="12694" max="12694" customWidth="1" width="9.140625"/>
    <col min="12695" max="12695" customWidth="1" width="9.140625"/>
    <col min="12696" max="12696" customWidth="1" width="9.140625"/>
    <col min="12697" max="12697" customWidth="1" width="9.140625"/>
    <col min="12698" max="12698" customWidth="1" width="9.140625"/>
    <col min="12699" max="12699" customWidth="1" width="9.140625"/>
    <col min="12700" max="12700" customWidth="1" width="9.140625"/>
    <col min="12701" max="12701" customWidth="1" width="9.140625"/>
    <col min="12702" max="12702" customWidth="1" width="9.140625"/>
    <col min="12703" max="12703" customWidth="1" width="9.140625"/>
    <col min="12704" max="12704" customWidth="1" width="9.140625"/>
    <col min="12705" max="12705" customWidth="1" width="9.140625"/>
    <col min="12706" max="12706" customWidth="1" width="9.140625"/>
    <col min="12707" max="12707" customWidth="1" width="9.140625"/>
    <col min="12708" max="12708" customWidth="1" width="9.140625"/>
    <col min="12709" max="12709" customWidth="1" width="9.140625"/>
    <col min="12710" max="12710" customWidth="1" width="9.140625"/>
    <col min="12711" max="12711" customWidth="1" width="9.140625"/>
    <col min="12712" max="12712" customWidth="1" width="9.140625"/>
    <col min="12713" max="12713" customWidth="1" width="9.140625"/>
    <col min="12714" max="12714" customWidth="1" width="9.140625"/>
    <col min="12715" max="12715" customWidth="1" width="9.140625"/>
    <col min="12716" max="12716" customWidth="1" width="9.140625"/>
    <col min="12717" max="12717" customWidth="1" width="9.140625"/>
    <col min="12718" max="12718" customWidth="1" width="9.140625"/>
    <col min="12719" max="12719" customWidth="1" width="9.140625"/>
    <col min="12720" max="12720" customWidth="1" width="9.140625"/>
    <col min="12721" max="12721" customWidth="1" width="9.140625"/>
    <col min="12722" max="12722" customWidth="1" width="9.140625"/>
    <col min="12723" max="12723" customWidth="1" width="9.140625"/>
    <col min="12724" max="12724" customWidth="1" width="9.140625"/>
    <col min="12725" max="12725" customWidth="1" width="9.140625"/>
    <col min="12726" max="12726" customWidth="1" width="9.140625"/>
    <col min="12727" max="12727" customWidth="1" width="9.140625"/>
    <col min="12728" max="12728" customWidth="1" width="9.140625"/>
    <col min="12729" max="12729" customWidth="1" width="9.140625"/>
    <col min="12730" max="12730" customWidth="1" width="9.140625"/>
    <col min="12731" max="12731" customWidth="1" width="9.140625"/>
    <col min="12732" max="12732" customWidth="1" width="9.140625"/>
    <col min="12733" max="12733" customWidth="1" width="9.140625"/>
    <col min="12734" max="12734" customWidth="1" width="9.140625"/>
    <col min="12735" max="12735" customWidth="1" width="9.140625"/>
    <col min="12736" max="12736" customWidth="1" width="9.140625"/>
    <col min="12737" max="12737" customWidth="1" width="9.140625"/>
    <col min="12738" max="12738" customWidth="1" width="9.140625"/>
    <col min="12739" max="12739" customWidth="1" width="9.140625"/>
    <col min="12740" max="12740" customWidth="1" width="9.140625"/>
    <col min="12741" max="12741" customWidth="1" width="9.140625"/>
    <col min="12742" max="12742" customWidth="1" width="9.140625"/>
    <col min="12743" max="12743" customWidth="1" width="9.140625"/>
    <col min="12744" max="12744" customWidth="1" width="9.140625"/>
    <col min="12745" max="12745" customWidth="1" width="9.140625"/>
    <col min="12746" max="12746" customWidth="1" width="9.140625"/>
    <col min="12747" max="12747" customWidth="1" width="9.140625"/>
    <col min="12748" max="12748" customWidth="1" width="9.140625"/>
    <col min="12749" max="12749" customWidth="1" width="9.140625"/>
    <col min="12750" max="12750" customWidth="1" width="9.140625"/>
    <col min="12751" max="12751" customWidth="1" width="9.140625"/>
    <col min="12752" max="12752" customWidth="1" width="9.140625"/>
    <col min="12753" max="12753" customWidth="1" width="9.140625"/>
    <col min="12754" max="12754" customWidth="1" width="9.140625"/>
    <col min="12755" max="12755" customWidth="1" width="9.140625"/>
    <col min="12756" max="12756" customWidth="1" width="9.140625"/>
    <col min="12757" max="12757" customWidth="1" width="9.140625"/>
    <col min="12758" max="12758" customWidth="1" width="9.140625"/>
    <col min="12759" max="12759" customWidth="1" width="9.140625"/>
    <col min="12760" max="12760" customWidth="1" width="9.140625"/>
    <col min="12761" max="12761" customWidth="1" width="9.140625"/>
    <col min="12762" max="12762" customWidth="1" width="9.140625"/>
    <col min="12763" max="12763" customWidth="1" width="9.140625"/>
    <col min="12764" max="12764" customWidth="1" width="9.140625"/>
    <col min="12765" max="12765" customWidth="1" width="9.140625"/>
    <col min="12766" max="12766" customWidth="1" width="9.140625"/>
    <col min="12767" max="12767" customWidth="1" width="9.140625"/>
    <col min="12768" max="12768" customWidth="1" width="9.140625"/>
    <col min="12769" max="12769" customWidth="1" width="9.140625"/>
    <col min="12770" max="12770" customWidth="1" width="9.140625"/>
    <col min="12771" max="12771" customWidth="1" width="9.140625"/>
    <col min="12772" max="12772" customWidth="1" width="9.140625"/>
    <col min="12773" max="12773" customWidth="1" width="9.140625"/>
    <col min="12774" max="12774" customWidth="1" width="9.140625"/>
    <col min="12775" max="12775" customWidth="1" width="9.140625"/>
    <col min="12776" max="12776" customWidth="1" width="9.140625"/>
    <col min="12777" max="12777" customWidth="1" width="9.140625"/>
    <col min="12778" max="12778" customWidth="1" width="9.140625"/>
    <col min="12779" max="12779" customWidth="1" width="9.140625"/>
    <col min="12780" max="12780" customWidth="1" width="9.140625"/>
    <col min="12781" max="12781" customWidth="1" width="9.140625"/>
    <col min="12782" max="12782" customWidth="1" width="9.140625"/>
    <col min="12783" max="12783" customWidth="1" width="9.140625"/>
    <col min="12784" max="12784" customWidth="1" width="9.140625"/>
    <col min="12785" max="12785" customWidth="1" width="9.140625"/>
    <col min="12786" max="12786" customWidth="1" width="9.140625"/>
    <col min="12787" max="12787" customWidth="1" width="9.140625"/>
    <col min="12788" max="12788" customWidth="1" width="9.140625"/>
    <col min="12789" max="12789" customWidth="1" width="9.140625"/>
    <col min="12790" max="12790" customWidth="1" width="9.140625"/>
    <col min="12791" max="12791" customWidth="1" width="9.140625"/>
    <col min="12792" max="12792" customWidth="1" width="9.140625"/>
    <col min="12793" max="12793" customWidth="1" width="9.140625"/>
    <col min="12794" max="12794" customWidth="1" width="9.140625"/>
    <col min="12795" max="12795" customWidth="1" width="9.140625"/>
    <col min="12796" max="12796" customWidth="1" width="9.140625"/>
    <col min="12797" max="12797" customWidth="1" width="9.140625"/>
    <col min="12798" max="12798" customWidth="1" width="9.140625"/>
    <col min="12799" max="12799" customWidth="1" width="9.140625"/>
    <col min="12800" max="12800" customWidth="1" width="9.140625"/>
    <col min="12801" max="12801" customWidth="1" width="9.140625"/>
    <col min="12802" max="12802" customWidth="1" width="9.140625"/>
    <col min="12803" max="12803" customWidth="1" width="9.140625"/>
    <col min="12804" max="12804" customWidth="1" width="9.140625"/>
    <col min="12805" max="12805" customWidth="1" width="9.140625"/>
    <col min="12806" max="12806" customWidth="1" width="9.140625"/>
    <col min="12807" max="12807" customWidth="1" width="9.140625"/>
    <col min="12808" max="12808" customWidth="1" width="9.140625"/>
    <col min="12809" max="12809" customWidth="1" width="9.140625"/>
    <col min="12810" max="12810" customWidth="1" width="9.140625"/>
    <col min="12811" max="12811" customWidth="1" width="9.140625"/>
    <col min="12812" max="12812" customWidth="1" width="9.140625"/>
    <col min="12813" max="12813" customWidth="1" width="9.140625"/>
    <col min="12814" max="12814" customWidth="1" width="9.140625"/>
    <col min="12815" max="12815" customWidth="1" width="9.140625"/>
    <col min="12816" max="12816" customWidth="1" width="9.140625"/>
    <col min="12817" max="12817" customWidth="1" width="9.140625"/>
    <col min="12818" max="12818" customWidth="1" width="9.140625"/>
    <col min="12819" max="12819" customWidth="1" width="9.140625"/>
    <col min="12820" max="12820" customWidth="1" width="9.140625"/>
    <col min="12821" max="12821" customWidth="1" width="9.140625"/>
    <col min="12822" max="12822" customWidth="1" width="9.140625"/>
    <col min="12823" max="12823" customWidth="1" width="9.140625"/>
    <col min="12824" max="12824" customWidth="1" width="9.140625"/>
    <col min="12825" max="12825" customWidth="1" width="9.140625"/>
    <col min="12826" max="12826" customWidth="1" width="9.140625"/>
    <col min="12827" max="12827" customWidth="1" width="9.140625"/>
    <col min="12828" max="12828" customWidth="1" width="9.140625"/>
    <col min="12829" max="12829" customWidth="1" width="9.140625"/>
    <col min="12830" max="12830" customWidth="1" width="9.140625"/>
    <col min="12831" max="12831" customWidth="1" width="9.140625"/>
    <col min="12832" max="12832" customWidth="1" width="9.140625"/>
    <col min="12833" max="12833" customWidth="1" width="9.140625"/>
    <col min="12834" max="12834" customWidth="1" width="9.140625"/>
    <col min="12835" max="12835" customWidth="1" width="9.140625"/>
    <col min="12836" max="12836" customWidth="1" width="9.140625"/>
    <col min="12837" max="12837" customWidth="1" width="9.140625"/>
    <col min="12838" max="12838" customWidth="1" width="9.140625"/>
    <col min="12839" max="12839" customWidth="1" width="9.140625"/>
    <col min="12840" max="12840" customWidth="1" width="9.140625"/>
    <col min="12841" max="12841" customWidth="1" width="9.140625"/>
    <col min="12842" max="12842" customWidth="1" width="9.140625"/>
    <col min="12843" max="12843" customWidth="1" width="9.140625"/>
    <col min="12844" max="12844" customWidth="1" width="9.140625"/>
    <col min="12845" max="12845" customWidth="1" width="9.140625"/>
    <col min="12846" max="12846" customWidth="1" width="9.140625"/>
    <col min="12847" max="12847" customWidth="1" width="9.140625"/>
    <col min="12848" max="12848" customWidth="1" width="9.140625"/>
    <col min="12849" max="12849" customWidth="1" width="9.140625"/>
    <col min="12850" max="12850" customWidth="1" width="9.140625"/>
    <col min="12851" max="12851" customWidth="1" width="9.140625"/>
    <col min="12852" max="12852" customWidth="1" width="9.140625"/>
    <col min="12853" max="12853" customWidth="1" width="9.140625"/>
    <col min="12854" max="12854" customWidth="1" width="9.140625"/>
    <col min="12855" max="12855" customWidth="1" width="9.140625"/>
    <col min="12856" max="12856" customWidth="1" width="9.140625"/>
    <col min="12857" max="12857" customWidth="1" width="9.140625"/>
    <col min="12858" max="12858" customWidth="1" width="9.140625"/>
    <col min="12859" max="12859" customWidth="1" width="9.140625"/>
    <col min="12860" max="12860" customWidth="1" width="9.140625"/>
    <col min="12861" max="12861" customWidth="1" width="9.140625"/>
    <col min="12862" max="12862" customWidth="1" width="9.140625"/>
    <col min="12863" max="12863" customWidth="1" width="9.140625"/>
    <col min="12864" max="12864" customWidth="1" width="9.140625"/>
    <col min="12865" max="12865" customWidth="1" width="9.140625"/>
    <col min="12866" max="12866" customWidth="1" width="9.140625"/>
    <col min="12867" max="12867" customWidth="1" width="9.140625"/>
    <col min="12868" max="12868" customWidth="1" width="9.140625"/>
    <col min="12869" max="12869" customWidth="1" width="9.140625"/>
    <col min="12870" max="12870" customWidth="1" width="9.140625"/>
    <col min="12871" max="12871" customWidth="1" width="9.140625"/>
    <col min="12872" max="12872" customWidth="1" width="9.140625"/>
    <col min="12873" max="12873" customWidth="1" width="9.140625"/>
    <col min="12874" max="12874" customWidth="1" width="9.140625"/>
    <col min="12875" max="12875" customWidth="1" width="9.140625"/>
    <col min="12876" max="12876" customWidth="1" width="9.140625"/>
    <col min="12877" max="12877" customWidth="1" width="9.140625"/>
    <col min="12878" max="12878" customWidth="1" width="9.140625"/>
    <col min="12879" max="12879" customWidth="1" width="9.140625"/>
    <col min="12880" max="12880" customWidth="1" width="9.140625"/>
    <col min="12881" max="12881" customWidth="1" width="9.140625"/>
    <col min="12882" max="12882" customWidth="1" width="9.140625"/>
    <col min="12883" max="12883" customWidth="1" width="9.140625"/>
    <col min="12884" max="12884" customWidth="1" width="9.140625"/>
    <col min="12885" max="12885" customWidth="1" width="9.140625"/>
    <col min="12886" max="12886" customWidth="1" width="9.140625"/>
    <col min="12887" max="12887" customWidth="1" width="9.140625"/>
    <col min="12888" max="12888" customWidth="1" width="9.140625"/>
    <col min="12889" max="12889" customWidth="1" width="9.140625"/>
    <col min="12890" max="12890" customWidth="1" width="9.140625"/>
    <col min="12891" max="12891" customWidth="1" width="9.140625"/>
    <col min="12892" max="12892" customWidth="1" width="9.140625"/>
    <col min="12893" max="12893" customWidth="1" width="9.140625"/>
    <col min="12894" max="12894" customWidth="1" width="9.140625"/>
    <col min="12895" max="12895" customWidth="1" width="9.140625"/>
    <col min="12896" max="12896" customWidth="1" width="9.140625"/>
    <col min="12897" max="12897" customWidth="1" width="9.140625"/>
    <col min="12898" max="12898" customWidth="1" width="9.140625"/>
    <col min="12899" max="12899" customWidth="1" width="9.140625"/>
    <col min="12900" max="12900" customWidth="1" width="9.140625"/>
    <col min="12901" max="12901" customWidth="1" width="9.140625"/>
    <col min="12902" max="12902" customWidth="1" width="9.140625"/>
    <col min="12903" max="12903" customWidth="1" width="9.140625"/>
    <col min="12904" max="12904" customWidth="1" width="9.140625"/>
    <col min="12905" max="12905" customWidth="1" width="9.140625"/>
    <col min="12906" max="12906" customWidth="1" width="9.140625"/>
    <col min="12907" max="12907" customWidth="1" width="9.140625"/>
    <col min="12908" max="12908" customWidth="1" width="9.140625"/>
    <col min="12909" max="12909" customWidth="1" width="9.140625"/>
    <col min="12910" max="12910" customWidth="1" width="9.140625"/>
    <col min="12911" max="12911" customWidth="1" width="9.140625"/>
    <col min="12912" max="12912" customWidth="1" width="9.140625"/>
    <col min="12913" max="12913" customWidth="1" width="9.140625"/>
    <col min="12914" max="12914" customWidth="1" width="9.140625"/>
    <col min="12915" max="12915" customWidth="1" width="9.140625"/>
    <col min="12916" max="12916" customWidth="1" width="9.140625"/>
    <col min="12917" max="12917" customWidth="1" width="9.140625"/>
    <col min="12918" max="12918" customWidth="1" width="9.140625"/>
    <col min="12919" max="12919" customWidth="1" width="9.140625"/>
    <col min="12920" max="12920" customWidth="1" width="9.140625"/>
    <col min="12921" max="12921" customWidth="1" width="9.140625"/>
    <col min="12922" max="12922" customWidth="1" width="9.140625"/>
    <col min="12923" max="12923" customWidth="1" width="9.140625"/>
    <col min="12924" max="12924" customWidth="1" width="9.140625"/>
    <col min="12925" max="12925" customWidth="1" width="9.140625"/>
    <col min="12926" max="12926" customWidth="1" width="9.140625"/>
    <col min="12927" max="12927" customWidth="1" width="9.140625"/>
    <col min="12928" max="12928" customWidth="1" width="9.140625"/>
    <col min="12929" max="12929" customWidth="1" width="9.140625"/>
    <col min="12930" max="12930" customWidth="1" width="9.140625"/>
    <col min="12931" max="12931" customWidth="1" width="9.140625"/>
    <col min="12932" max="12932" customWidth="1" width="9.140625"/>
    <col min="12933" max="12933" customWidth="1" width="9.140625"/>
    <col min="12934" max="12934" customWidth="1" width="9.140625"/>
    <col min="12935" max="12935" customWidth="1" width="9.140625"/>
    <col min="12936" max="12936" customWidth="1" width="9.140625"/>
    <col min="12937" max="12937" customWidth="1" width="9.140625"/>
    <col min="12938" max="12938" customWidth="1" width="9.140625"/>
    <col min="12939" max="12939" customWidth="1" width="9.140625"/>
    <col min="12940" max="12940" customWidth="1" width="9.140625"/>
    <col min="12941" max="12941" customWidth="1" width="9.140625"/>
    <col min="12942" max="12942" customWidth="1" width="9.140625"/>
    <col min="12943" max="12943" customWidth="1" width="9.140625"/>
    <col min="12944" max="12944" customWidth="1" width="9.140625"/>
    <col min="12945" max="12945" customWidth="1" width="9.140625"/>
    <col min="12946" max="12946" customWidth="1" width="9.140625"/>
    <col min="12947" max="12947" customWidth="1" width="9.140625"/>
    <col min="12948" max="12948" customWidth="1" width="9.140625"/>
    <col min="12949" max="12949" customWidth="1" width="9.140625"/>
    <col min="12950" max="12950" customWidth="1" width="9.140625"/>
    <col min="12951" max="12951" customWidth="1" width="9.140625"/>
    <col min="12952" max="12952" customWidth="1" width="9.140625"/>
    <col min="12953" max="12953" customWidth="1" width="9.140625"/>
    <col min="12954" max="12954" customWidth="1" width="9.140625"/>
    <col min="12955" max="12955" customWidth="1" width="9.140625"/>
    <col min="12956" max="12956" customWidth="1" width="9.140625"/>
    <col min="12957" max="12957" customWidth="1" width="9.140625"/>
    <col min="12958" max="12958" customWidth="1" width="9.140625"/>
    <col min="12959" max="12959" customWidth="1" width="9.140625"/>
    <col min="12960" max="12960" customWidth="1" width="9.140625"/>
    <col min="12961" max="12961" customWidth="1" width="9.140625"/>
    <col min="12962" max="12962" customWidth="1" width="9.140625"/>
    <col min="12963" max="12963" customWidth="1" width="9.140625"/>
    <col min="12964" max="12964" customWidth="1" width="9.140625"/>
    <col min="12965" max="12965" customWidth="1" width="9.140625"/>
    <col min="12966" max="12966" customWidth="1" width="9.140625"/>
    <col min="12967" max="12967" customWidth="1" width="9.140625"/>
    <col min="12968" max="12968" customWidth="1" width="9.140625"/>
    <col min="12969" max="12969" customWidth="1" width="9.140625"/>
    <col min="12970" max="12970" customWidth="1" width="9.140625"/>
    <col min="12971" max="12971" customWidth="1" width="9.140625"/>
    <col min="12972" max="12972" customWidth="1" width="9.140625"/>
    <col min="12973" max="12973" customWidth="1" width="9.140625"/>
    <col min="12974" max="12974" customWidth="1" width="9.140625"/>
    <col min="12975" max="12975" customWidth="1" width="9.140625"/>
    <col min="12976" max="12976" customWidth="1" width="9.140625"/>
    <col min="12977" max="12977" customWidth="1" width="9.140625"/>
    <col min="12978" max="12978" customWidth="1" width="9.140625"/>
    <col min="12979" max="12979" customWidth="1" width="9.140625"/>
    <col min="12980" max="12980" customWidth="1" width="9.140625"/>
    <col min="12981" max="12981" customWidth="1" width="9.140625"/>
    <col min="12982" max="12982" customWidth="1" width="9.140625"/>
    <col min="12983" max="12983" customWidth="1" width="9.140625"/>
    <col min="12984" max="12984" customWidth="1" width="9.140625"/>
    <col min="12985" max="12985" customWidth="1" width="9.140625"/>
    <col min="12986" max="12986" customWidth="1" width="9.140625"/>
    <col min="12987" max="12987" customWidth="1" width="9.140625"/>
    <col min="12988" max="12988" customWidth="1" width="9.140625"/>
    <col min="12989" max="12989" customWidth="1" width="9.140625"/>
    <col min="12990" max="12990" customWidth="1" width="9.140625"/>
    <col min="12991" max="12991" customWidth="1" width="9.140625"/>
    <col min="12992" max="12992" customWidth="1" width="9.140625"/>
    <col min="12993" max="12993" customWidth="1" width="9.140625"/>
    <col min="12994" max="12994" customWidth="1" width="9.140625"/>
    <col min="12995" max="12995" customWidth="1" width="9.140625"/>
    <col min="12996" max="12996" customWidth="1" width="9.140625"/>
    <col min="12997" max="12997" customWidth="1" width="9.140625"/>
    <col min="12998" max="12998" customWidth="1" width="9.140625"/>
    <col min="12999" max="12999" customWidth="1" width="9.140625"/>
    <col min="13000" max="13000" customWidth="1" width="9.140625"/>
    <col min="13001" max="13001" customWidth="1" width="9.140625"/>
    <col min="13002" max="13002" customWidth="1" width="9.140625"/>
    <col min="13003" max="13003" customWidth="1" width="9.140625"/>
    <col min="13004" max="13004" customWidth="1" width="9.140625"/>
    <col min="13005" max="13005" customWidth="1" width="9.140625"/>
    <col min="13006" max="13006" customWidth="1" width="9.140625"/>
    <col min="13007" max="13007" customWidth="1" width="9.140625"/>
    <col min="13008" max="13008" customWidth="1" width="9.140625"/>
    <col min="13009" max="13009" customWidth="1" width="9.140625"/>
    <col min="13010" max="13010" customWidth="1" width="9.140625"/>
    <col min="13011" max="13011" customWidth="1" width="9.140625"/>
    <col min="13012" max="13012" customWidth="1" width="9.140625"/>
    <col min="13013" max="13013" customWidth="1" width="9.140625"/>
    <col min="13014" max="13014" customWidth="1" width="9.140625"/>
    <col min="13015" max="13015" customWidth="1" width="9.140625"/>
    <col min="13016" max="13016" customWidth="1" width="9.140625"/>
    <col min="13017" max="13017" customWidth="1" width="9.140625"/>
    <col min="13018" max="13018" customWidth="1" width="9.140625"/>
    <col min="13019" max="13019" customWidth="1" width="9.140625"/>
    <col min="13020" max="13020" customWidth="1" width="9.140625"/>
    <col min="13021" max="13021" customWidth="1" width="9.140625"/>
    <col min="13022" max="13022" customWidth="1" width="9.140625"/>
    <col min="13023" max="13023" customWidth="1" width="9.140625"/>
    <col min="13024" max="13024" customWidth="1" width="9.140625"/>
    <col min="13025" max="13025" customWidth="1" width="9.140625"/>
    <col min="13026" max="13026" customWidth="1" width="9.140625"/>
    <col min="13027" max="13027" customWidth="1" width="9.140625"/>
    <col min="13028" max="13028" customWidth="1" width="9.140625"/>
    <col min="13029" max="13029" customWidth="1" width="9.140625"/>
    <col min="13030" max="13030" customWidth="1" width="9.140625"/>
    <col min="13031" max="13031" customWidth="1" width="9.140625"/>
    <col min="13032" max="13032" customWidth="1" width="9.140625"/>
    <col min="13033" max="13033" customWidth="1" width="9.140625"/>
    <col min="13034" max="13034" customWidth="1" width="9.140625"/>
    <col min="13035" max="13035" customWidth="1" width="9.140625"/>
    <col min="13036" max="13036" customWidth="1" width="9.140625"/>
    <col min="13037" max="13037" customWidth="1" width="9.140625"/>
    <col min="13038" max="13038" customWidth="1" width="9.140625"/>
    <col min="13039" max="13039" customWidth="1" width="9.140625"/>
    <col min="13040" max="13040" customWidth="1" width="9.140625"/>
    <col min="13041" max="13041" customWidth="1" width="9.140625"/>
    <col min="13042" max="13042" customWidth="1" width="9.140625"/>
    <col min="13043" max="13043" customWidth="1" width="9.140625"/>
    <col min="13044" max="13044" customWidth="1" width="9.140625"/>
    <col min="13045" max="13045" customWidth="1" width="9.140625"/>
    <col min="13046" max="13046" customWidth="1" width="9.140625"/>
    <col min="13047" max="13047" customWidth="1" width="9.140625"/>
    <col min="13048" max="13048" customWidth="1" width="9.140625"/>
    <col min="13049" max="13049" customWidth="1" width="9.140625"/>
    <col min="13050" max="13050" customWidth="1" width="9.140625"/>
    <col min="13051" max="13051" customWidth="1" width="9.140625"/>
    <col min="13052" max="13052" customWidth="1" width="9.140625"/>
    <col min="13053" max="13053" customWidth="1" width="9.140625"/>
    <col min="13054" max="13054" customWidth="1" width="9.140625"/>
    <col min="13055" max="13055" customWidth="1" width="9.140625"/>
    <col min="13056" max="13056" customWidth="1" width="9.140625"/>
    <col min="13057" max="13057" customWidth="1" width="9.140625"/>
    <col min="13058" max="13058" customWidth="1" width="9.140625"/>
    <col min="13059" max="13059" customWidth="1" width="9.140625"/>
    <col min="13060" max="13060" customWidth="1" width="9.140625"/>
    <col min="13061" max="13061" customWidth="1" width="9.140625"/>
    <col min="13062" max="13062" customWidth="1" width="9.140625"/>
    <col min="13063" max="13063" customWidth="1" width="9.140625"/>
    <col min="13064" max="13064" customWidth="1" width="9.140625"/>
    <col min="13065" max="13065" customWidth="1" width="9.140625"/>
    <col min="13066" max="13066" customWidth="1" width="9.140625"/>
    <col min="13067" max="13067" customWidth="1" width="9.140625"/>
    <col min="13068" max="13068" customWidth="1" width="9.140625"/>
    <col min="13069" max="13069" customWidth="1" width="9.140625"/>
    <col min="13070" max="13070" customWidth="1" width="9.140625"/>
    <col min="13071" max="13071" customWidth="1" width="9.140625"/>
    <col min="13072" max="13072" customWidth="1" width="9.140625"/>
    <col min="13073" max="13073" customWidth="1" width="9.140625"/>
    <col min="13074" max="13074" customWidth="1" width="9.140625"/>
    <col min="13075" max="13075" customWidth="1" width="9.140625"/>
    <col min="13076" max="13076" customWidth="1" width="9.140625"/>
    <col min="13077" max="13077" customWidth="1" width="9.140625"/>
    <col min="13078" max="13078" customWidth="1" width="9.140625"/>
    <col min="13079" max="13079" customWidth="1" width="9.140625"/>
    <col min="13080" max="13080" customWidth="1" width="9.140625"/>
    <col min="13081" max="13081" customWidth="1" width="9.140625"/>
    <col min="13082" max="13082" customWidth="1" width="9.140625"/>
    <col min="13083" max="13083" customWidth="1" width="9.140625"/>
    <col min="13084" max="13084" customWidth="1" width="9.140625"/>
    <col min="13085" max="13085" customWidth="1" width="9.140625"/>
    <col min="13086" max="13086" customWidth="1" width="9.140625"/>
    <col min="13087" max="13087" customWidth="1" width="9.140625"/>
    <col min="13088" max="13088" customWidth="1" width="9.140625"/>
    <col min="13089" max="13089" customWidth="1" width="9.140625"/>
    <col min="13090" max="13090" customWidth="1" width="9.140625"/>
    <col min="13091" max="13091" customWidth="1" width="9.140625"/>
    <col min="13092" max="13092" customWidth="1" width="9.140625"/>
    <col min="13093" max="13093" customWidth="1" width="9.140625"/>
    <col min="13094" max="13094" customWidth="1" width="9.140625"/>
    <col min="13095" max="13095" customWidth="1" width="9.140625"/>
    <col min="13096" max="13096" customWidth="1" width="9.140625"/>
    <col min="13097" max="13097" customWidth="1" width="9.140625"/>
    <col min="13098" max="13098" customWidth="1" width="9.140625"/>
    <col min="13099" max="13099" customWidth="1" width="9.140625"/>
    <col min="13100" max="13100" customWidth="1" width="9.140625"/>
    <col min="13101" max="13101" customWidth="1" width="9.140625"/>
    <col min="13102" max="13102" customWidth="1" width="9.140625"/>
    <col min="13103" max="13103" customWidth="1" width="9.140625"/>
    <col min="13104" max="13104" customWidth="1" width="9.140625"/>
    <col min="13105" max="13105" customWidth="1" width="9.140625"/>
    <col min="13106" max="13106" customWidth="1" width="9.140625"/>
    <col min="13107" max="13107" customWidth="1" width="9.140625"/>
    <col min="13108" max="13108" customWidth="1" width="9.140625"/>
    <col min="13109" max="13109" customWidth="1" width="9.140625"/>
    <col min="13110" max="13110" customWidth="1" width="9.140625"/>
    <col min="13111" max="13111" customWidth="1" width="9.140625"/>
    <col min="13112" max="13112" customWidth="1" width="9.140625"/>
    <col min="13113" max="13113" customWidth="1" width="9.140625"/>
    <col min="13114" max="13114" customWidth="1" width="9.140625"/>
    <col min="13115" max="13115" customWidth="1" width="9.140625"/>
    <col min="13116" max="13116" customWidth="1" width="9.140625"/>
    <col min="13117" max="13117" customWidth="1" width="9.140625"/>
    <col min="13118" max="13118" customWidth="1" width="9.140625"/>
    <col min="13119" max="13119" customWidth="1" width="9.140625"/>
    <col min="13120" max="13120" customWidth="1" width="9.140625"/>
    <col min="13121" max="13121" customWidth="1" width="9.140625"/>
    <col min="13122" max="13122" customWidth="1" width="9.140625"/>
    <col min="13123" max="13123" customWidth="1" width="9.140625"/>
    <col min="13124" max="13124" customWidth="1" width="9.140625"/>
    <col min="13125" max="13125" customWidth="1" width="9.140625"/>
    <col min="13126" max="13126" customWidth="1" width="9.140625"/>
    <col min="13127" max="13127" customWidth="1" width="9.140625"/>
    <col min="13128" max="13128" customWidth="1" width="9.140625"/>
    <col min="13129" max="13129" customWidth="1" width="9.140625"/>
    <col min="13130" max="13130" customWidth="1" width="9.140625"/>
    <col min="13131" max="13131" customWidth="1" width="9.140625"/>
    <col min="13132" max="13132" customWidth="1" width="9.140625"/>
    <col min="13133" max="13133" customWidth="1" width="9.140625"/>
    <col min="13134" max="13134" customWidth="1" width="9.140625"/>
    <col min="13135" max="13135" customWidth="1" width="9.140625"/>
    <col min="13136" max="13136" customWidth="1" width="9.140625"/>
    <col min="13137" max="13137" customWidth="1" width="9.140625"/>
    <col min="13138" max="13138" customWidth="1" width="9.140625"/>
    <col min="13139" max="13139" customWidth="1" width="9.140625"/>
    <col min="13140" max="13140" customWidth="1" width="9.140625"/>
    <col min="13141" max="13141" customWidth="1" width="9.140625"/>
    <col min="13142" max="13142" customWidth="1" width="9.140625"/>
    <col min="13143" max="13143" customWidth="1" width="9.140625"/>
    <col min="13144" max="13144" customWidth="1" width="9.140625"/>
    <col min="13145" max="13145" customWidth="1" width="9.140625"/>
    <col min="13146" max="13146" customWidth="1" width="9.140625"/>
    <col min="13147" max="13147" customWidth="1" width="9.140625"/>
    <col min="13148" max="13148" customWidth="1" width="9.140625"/>
    <col min="13149" max="13149" customWidth="1" width="9.140625"/>
    <col min="13150" max="13150" customWidth="1" width="9.140625"/>
    <col min="13151" max="13151" customWidth="1" width="9.140625"/>
    <col min="13152" max="13152" customWidth="1" width="9.140625"/>
    <col min="13153" max="13153" customWidth="1" width="9.140625"/>
    <col min="13154" max="13154" customWidth="1" width="9.140625"/>
    <col min="13155" max="13155" customWidth="1" width="9.140625"/>
    <col min="13156" max="13156" customWidth="1" width="9.140625"/>
    <col min="13157" max="13157" customWidth="1" width="9.140625"/>
    <col min="13158" max="13158" customWidth="1" width="9.140625"/>
    <col min="13159" max="13159" customWidth="1" width="9.140625"/>
    <col min="13160" max="13160" customWidth="1" width="9.140625"/>
    <col min="13161" max="13161" customWidth="1" width="9.140625"/>
    <col min="13162" max="13162" customWidth="1" width="9.140625"/>
    <col min="13163" max="13163" customWidth="1" width="9.140625"/>
    <col min="13164" max="13164" customWidth="1" width="9.140625"/>
    <col min="13165" max="13165" customWidth="1" width="9.140625"/>
    <col min="13166" max="13166" customWidth="1" width="9.140625"/>
    <col min="13167" max="13167" customWidth="1" width="9.140625"/>
    <col min="13168" max="13168" customWidth="1" width="9.140625"/>
    <col min="13169" max="13169" customWidth="1" width="9.140625"/>
    <col min="13170" max="13170" customWidth="1" width="9.140625"/>
    <col min="13171" max="13171" customWidth="1" width="9.140625"/>
    <col min="13172" max="13172" customWidth="1" width="9.140625"/>
    <col min="13173" max="13173" customWidth="1" width="9.140625"/>
    <col min="13174" max="13174" customWidth="1" width="9.140625"/>
    <col min="13175" max="13175" customWidth="1" width="9.140625"/>
    <col min="13176" max="13176" customWidth="1" width="9.140625"/>
    <col min="13177" max="13177" customWidth="1" width="9.140625"/>
    <col min="13178" max="13178" customWidth="1" width="9.140625"/>
    <col min="13179" max="13179" customWidth="1" width="9.140625"/>
    <col min="13180" max="13180" customWidth="1" width="9.140625"/>
    <col min="13181" max="13181" customWidth="1" width="9.140625"/>
    <col min="13182" max="13182" customWidth="1" width="9.140625"/>
    <col min="13183" max="13183" customWidth="1" width="9.140625"/>
    <col min="13184" max="13184" customWidth="1" width="9.140625"/>
    <col min="13185" max="13185" customWidth="1" width="9.140625"/>
    <col min="13186" max="13186" customWidth="1" width="9.140625"/>
    <col min="13187" max="13187" customWidth="1" width="9.140625"/>
    <col min="13188" max="13188" customWidth="1" width="9.140625"/>
    <col min="13189" max="13189" customWidth="1" width="9.140625"/>
    <col min="13190" max="13190" customWidth="1" width="9.140625"/>
    <col min="13191" max="13191" customWidth="1" width="9.140625"/>
    <col min="13192" max="13192" customWidth="1" width="9.140625"/>
    <col min="13193" max="13193" customWidth="1" width="9.140625"/>
    <col min="13194" max="13194" customWidth="1" width="9.140625"/>
    <col min="13195" max="13195" customWidth="1" width="9.140625"/>
    <col min="13196" max="13196" customWidth="1" width="9.140625"/>
    <col min="13197" max="13197" customWidth="1" width="9.140625"/>
    <col min="13198" max="13198" customWidth="1" width="9.140625"/>
    <col min="13199" max="13199" customWidth="1" width="9.140625"/>
    <col min="13200" max="13200" customWidth="1" width="9.140625"/>
    <col min="13201" max="13201" customWidth="1" width="9.140625"/>
    <col min="13202" max="13202" customWidth="1" width="9.140625"/>
    <col min="13203" max="13203" customWidth="1" width="9.140625"/>
    <col min="13204" max="13204" customWidth="1" width="9.140625"/>
    <col min="13205" max="13205" customWidth="1" width="9.140625"/>
    <col min="13206" max="13206" customWidth="1" width="9.140625"/>
    <col min="13207" max="13207" customWidth="1" width="9.140625"/>
    <col min="13208" max="13208" customWidth="1" width="9.140625"/>
    <col min="13209" max="13209" customWidth="1" width="9.140625"/>
    <col min="13210" max="13210" customWidth="1" width="9.140625"/>
    <col min="13211" max="13211" customWidth="1" width="9.140625"/>
    <col min="13212" max="13212" customWidth="1" width="9.140625"/>
    <col min="13213" max="13213" customWidth="1" width="9.140625"/>
    <col min="13214" max="13214" customWidth="1" width="9.140625"/>
    <col min="13215" max="13215" customWidth="1" width="9.140625"/>
    <col min="13216" max="13216" customWidth="1" width="9.140625"/>
    <col min="13217" max="13217" customWidth="1" width="9.140625"/>
    <col min="13218" max="13218" customWidth="1" width="9.140625"/>
    <col min="13219" max="13219" customWidth="1" width="9.140625"/>
    <col min="13220" max="13220" customWidth="1" width="9.140625"/>
    <col min="13221" max="13221" customWidth="1" width="9.140625"/>
    <col min="13222" max="13222" customWidth="1" width="9.140625"/>
    <col min="13223" max="13223" customWidth="1" width="9.140625"/>
    <col min="13224" max="13224" customWidth="1" width="9.140625"/>
    <col min="13225" max="13225" customWidth="1" width="9.140625"/>
    <col min="13226" max="13226" customWidth="1" width="9.140625"/>
    <col min="13227" max="13227" customWidth="1" width="9.140625"/>
    <col min="13228" max="13228" customWidth="1" width="9.140625"/>
    <col min="13229" max="13229" customWidth="1" width="9.140625"/>
    <col min="13230" max="13230" customWidth="1" width="9.140625"/>
    <col min="13231" max="13231" customWidth="1" width="9.140625"/>
    <col min="13232" max="13232" customWidth="1" width="9.140625"/>
    <col min="13233" max="13233" customWidth="1" width="9.140625"/>
    <col min="13234" max="13234" customWidth="1" width="9.140625"/>
    <col min="13235" max="13235" customWidth="1" width="9.140625"/>
    <col min="13236" max="13236" customWidth="1" width="9.140625"/>
    <col min="13237" max="13237" customWidth="1" width="9.140625"/>
    <col min="13238" max="13238" customWidth="1" width="9.140625"/>
    <col min="13239" max="13239" customWidth="1" width="9.140625"/>
    <col min="13240" max="13240" customWidth="1" width="9.140625"/>
    <col min="13241" max="13241" customWidth="1" width="9.140625"/>
    <col min="13242" max="13242" customWidth="1" width="9.140625"/>
    <col min="13243" max="13243" customWidth="1" width="9.140625"/>
    <col min="13244" max="13244" customWidth="1" width="9.140625"/>
    <col min="13245" max="13245" customWidth="1" width="9.140625"/>
    <col min="13246" max="13246" customWidth="1" width="9.140625"/>
    <col min="13247" max="13247" customWidth="1" width="9.140625"/>
    <col min="13248" max="13248" customWidth="1" width="9.140625"/>
    <col min="13249" max="13249" customWidth="1" width="9.140625"/>
    <col min="13250" max="13250" customWidth="1" width="9.140625"/>
    <col min="13251" max="13251" customWidth="1" width="9.140625"/>
    <col min="13252" max="13252" customWidth="1" width="9.140625"/>
    <col min="13253" max="13253" customWidth="1" width="9.140625"/>
    <col min="13254" max="13254" customWidth="1" width="9.140625"/>
    <col min="13255" max="13255" customWidth="1" width="9.140625"/>
    <col min="13256" max="13256" customWidth="1" width="9.140625"/>
    <col min="13257" max="13257" customWidth="1" width="9.140625"/>
    <col min="13258" max="13258" customWidth="1" width="9.140625"/>
    <col min="13259" max="13259" customWidth="1" width="9.140625"/>
    <col min="13260" max="13260" customWidth="1" width="9.140625"/>
    <col min="13261" max="13261" customWidth="1" width="9.140625"/>
    <col min="13262" max="13262" customWidth="1" width="9.140625"/>
    <col min="13263" max="13263" customWidth="1" width="9.140625"/>
    <col min="13264" max="13264" customWidth="1" width="9.140625"/>
    <col min="13265" max="13265" customWidth="1" width="9.140625"/>
    <col min="13266" max="13266" customWidth="1" width="9.140625"/>
    <col min="13267" max="13267" customWidth="1" width="9.140625"/>
    <col min="13268" max="13268" customWidth="1" width="9.140625"/>
    <col min="13269" max="13269" customWidth="1" width="9.140625"/>
    <col min="13270" max="13270" customWidth="1" width="9.140625"/>
    <col min="13271" max="13271" customWidth="1" width="9.140625"/>
    <col min="13272" max="13272" customWidth="1" width="9.140625"/>
    <col min="13273" max="13273" customWidth="1" width="9.140625"/>
    <col min="13274" max="13274" customWidth="1" width="9.140625"/>
    <col min="13275" max="13275" customWidth="1" width="9.140625"/>
    <col min="13276" max="13276" customWidth="1" width="9.140625"/>
    <col min="13277" max="13277" customWidth="1" width="9.140625"/>
    <col min="13278" max="13278" customWidth="1" width="9.140625"/>
    <col min="13279" max="13279" customWidth="1" width="9.140625"/>
    <col min="13280" max="13280" customWidth="1" width="9.140625"/>
    <col min="13281" max="13281" customWidth="1" width="9.140625"/>
    <col min="13282" max="13282" customWidth="1" width="9.140625"/>
    <col min="13283" max="13283" customWidth="1" width="9.140625"/>
    <col min="13284" max="13284" customWidth="1" width="9.140625"/>
    <col min="13285" max="13285" customWidth="1" width="9.140625"/>
    <col min="13286" max="13286" customWidth="1" width="9.140625"/>
    <col min="13287" max="13287" customWidth="1" width="9.140625"/>
    <col min="13288" max="13288" customWidth="1" width="9.140625"/>
    <col min="13289" max="13289" customWidth="1" width="9.140625"/>
    <col min="13290" max="13290" customWidth="1" width="9.140625"/>
    <col min="13291" max="13291" customWidth="1" width="9.140625"/>
    <col min="13292" max="13292" customWidth="1" width="9.140625"/>
    <col min="13293" max="13293" customWidth="1" width="9.140625"/>
    <col min="13294" max="13294" customWidth="1" width="9.140625"/>
    <col min="13295" max="13295" customWidth="1" width="9.140625"/>
    <col min="13296" max="13296" customWidth="1" width="9.140625"/>
    <col min="13297" max="13297" customWidth="1" width="9.140625"/>
    <col min="13298" max="13298" customWidth="1" width="9.140625"/>
    <col min="13299" max="13299" customWidth="1" width="9.140625"/>
    <col min="13300" max="13300" customWidth="1" width="9.140625"/>
    <col min="13301" max="13301" customWidth="1" width="9.140625"/>
    <col min="13302" max="13302" customWidth="1" width="9.140625"/>
    <col min="13303" max="13303" customWidth="1" width="9.140625"/>
    <col min="13304" max="13304" customWidth="1" width="9.140625"/>
    <col min="13305" max="13305" customWidth="1" width="9.140625"/>
    <col min="13306" max="13306" customWidth="1" width="9.140625"/>
    <col min="13307" max="13307" customWidth="1" width="9.140625"/>
    <col min="13308" max="13308" customWidth="1" width="9.140625"/>
    <col min="13309" max="13309" customWidth="1" width="9.140625"/>
    <col min="13310" max="13310" customWidth="1" width="9.140625"/>
    <col min="13311" max="13311" customWidth="1" width="9.140625"/>
    <col min="13312" max="13312" customWidth="1" width="9.140625"/>
    <col min="13313" max="13313" customWidth="1" width="9.140625"/>
    <col min="13314" max="13314" customWidth="1" width="9.140625"/>
    <col min="13315" max="13315" customWidth="1" width="9.140625"/>
    <col min="13316" max="13316" customWidth="1" width="9.140625"/>
    <col min="13317" max="13317" customWidth="1" width="9.140625"/>
    <col min="13318" max="13318" customWidth="1" width="9.140625"/>
    <col min="13319" max="13319" customWidth="1" width="9.140625"/>
    <col min="13320" max="13320" customWidth="1" width="9.140625"/>
    <col min="13321" max="13321" customWidth="1" width="9.140625"/>
    <col min="13322" max="13322" customWidth="1" width="9.140625"/>
    <col min="13323" max="13323" customWidth="1" width="9.140625"/>
    <col min="13324" max="13324" customWidth="1" width="9.140625"/>
    <col min="13325" max="13325" customWidth="1" width="9.140625"/>
    <col min="13326" max="13326" customWidth="1" width="9.140625"/>
    <col min="13327" max="13327" customWidth="1" width="9.140625"/>
    <col min="13328" max="13328" customWidth="1" width="9.140625"/>
    <col min="13329" max="13329" customWidth="1" width="9.140625"/>
    <col min="13330" max="13330" customWidth="1" width="9.140625"/>
    <col min="13331" max="13331" customWidth="1" width="9.140625"/>
    <col min="13332" max="13332" customWidth="1" width="9.140625"/>
    <col min="13333" max="13333" customWidth="1" width="9.140625"/>
    <col min="13334" max="13334" customWidth="1" width="9.140625"/>
    <col min="13335" max="13335" customWidth="1" width="9.140625"/>
    <col min="13336" max="13336" customWidth="1" width="9.140625"/>
    <col min="13337" max="13337" customWidth="1" width="9.140625"/>
    <col min="13338" max="13338" customWidth="1" width="9.140625"/>
    <col min="13339" max="13339" customWidth="1" width="9.140625"/>
    <col min="13340" max="13340" customWidth="1" width="9.140625"/>
    <col min="13341" max="13341" customWidth="1" width="9.140625"/>
    <col min="13342" max="13342" customWidth="1" width="9.140625"/>
    <col min="13343" max="13343" customWidth="1" width="9.140625"/>
    <col min="13344" max="13344" customWidth="1" width="9.140625"/>
    <col min="13345" max="13345" customWidth="1" width="9.140625"/>
    <col min="13346" max="13346" customWidth="1" width="9.140625"/>
    <col min="13347" max="13347" customWidth="1" width="9.140625"/>
    <col min="13348" max="13348" customWidth="1" width="9.140625"/>
    <col min="13349" max="13349" customWidth="1" width="9.140625"/>
    <col min="13350" max="13350" customWidth="1" width="9.140625"/>
    <col min="13351" max="13351" customWidth="1" width="9.140625"/>
    <col min="13352" max="13352" customWidth="1" width="9.140625"/>
    <col min="13353" max="13353" customWidth="1" width="9.140625"/>
    <col min="13354" max="13354" customWidth="1" width="9.140625"/>
    <col min="13355" max="13355" customWidth="1" width="9.140625"/>
    <col min="13356" max="13356" customWidth="1" width="9.140625"/>
    <col min="13357" max="13357" customWidth="1" width="9.140625"/>
    <col min="13358" max="13358" customWidth="1" width="9.140625"/>
    <col min="13359" max="13359" customWidth="1" width="9.140625"/>
    <col min="13360" max="13360" customWidth="1" width="9.140625"/>
    <col min="13361" max="13361" customWidth="1" width="9.140625"/>
    <col min="13362" max="13362" customWidth="1" width="9.140625"/>
    <col min="13363" max="13363" customWidth="1" width="9.140625"/>
    <col min="13364" max="13364" customWidth="1" width="9.140625"/>
    <col min="13365" max="13365" customWidth="1" width="9.140625"/>
    <col min="13366" max="13366" customWidth="1" width="9.140625"/>
    <col min="13367" max="13367" customWidth="1" width="9.140625"/>
    <col min="13368" max="13368" customWidth="1" width="9.140625"/>
    <col min="13369" max="13369" customWidth="1" width="9.140625"/>
    <col min="13370" max="13370" customWidth="1" width="9.140625"/>
    <col min="13371" max="13371" customWidth="1" width="9.140625"/>
    <col min="13372" max="13372" customWidth="1" width="9.140625"/>
    <col min="13373" max="13373" customWidth="1" width="9.140625"/>
    <col min="13374" max="13374" customWidth="1" width="9.140625"/>
    <col min="13375" max="13375" customWidth="1" width="9.140625"/>
    <col min="13376" max="13376" customWidth="1" width="9.140625"/>
    <col min="13377" max="13377" customWidth="1" width="9.140625"/>
    <col min="13378" max="13378" customWidth="1" width="9.140625"/>
    <col min="13379" max="13379" customWidth="1" width="9.140625"/>
    <col min="13380" max="13380" customWidth="1" width="9.140625"/>
    <col min="13381" max="13381" customWidth="1" width="9.140625"/>
    <col min="13382" max="13382" customWidth="1" width="9.140625"/>
    <col min="13383" max="13383" customWidth="1" width="9.140625"/>
    <col min="13384" max="13384" customWidth="1" width="9.140625"/>
    <col min="13385" max="13385" customWidth="1" width="9.140625"/>
    <col min="13386" max="13386" customWidth="1" width="9.140625"/>
    <col min="13387" max="13387" customWidth="1" width="9.140625"/>
    <col min="13388" max="13388" customWidth="1" width="9.140625"/>
    <col min="13389" max="13389" customWidth="1" width="9.140625"/>
    <col min="13390" max="13390" customWidth="1" width="9.140625"/>
    <col min="13391" max="13391" customWidth="1" width="9.140625"/>
    <col min="13392" max="13392" customWidth="1" width="9.140625"/>
    <col min="13393" max="13393" customWidth="1" width="9.140625"/>
    <col min="13394" max="13394" customWidth="1" width="9.140625"/>
    <col min="13395" max="13395" customWidth="1" width="9.140625"/>
    <col min="13396" max="13396" customWidth="1" width="9.140625"/>
    <col min="13397" max="13397" customWidth="1" width="9.140625"/>
    <col min="13398" max="13398" customWidth="1" width="9.140625"/>
    <col min="13399" max="13399" customWidth="1" width="9.140625"/>
    <col min="13400" max="13400" customWidth="1" width="9.140625"/>
    <col min="13401" max="13401" customWidth="1" width="9.140625"/>
    <col min="13402" max="13402" customWidth="1" width="9.140625"/>
    <col min="13403" max="13403" customWidth="1" width="9.140625"/>
    <col min="13404" max="13404" customWidth="1" width="9.140625"/>
    <col min="13405" max="13405" customWidth="1" width="9.140625"/>
    <col min="13406" max="13406" customWidth="1" width="9.140625"/>
    <col min="13407" max="13407" customWidth="1" width="9.140625"/>
    <col min="13408" max="13408" customWidth="1" width="9.140625"/>
    <col min="13409" max="13409" customWidth="1" width="9.140625"/>
    <col min="13410" max="13410" customWidth="1" width="9.140625"/>
    <col min="13411" max="13411" customWidth="1" width="9.140625"/>
    <col min="13412" max="13412" customWidth="1" width="9.140625"/>
    <col min="13413" max="13413" customWidth="1" width="9.140625"/>
    <col min="13414" max="13414" customWidth="1" width="9.140625"/>
    <col min="13415" max="13415" customWidth="1" width="9.140625"/>
    <col min="13416" max="13416" customWidth="1" width="9.140625"/>
    <col min="13417" max="13417" customWidth="1" width="9.140625"/>
    <col min="13418" max="13418" customWidth="1" width="9.140625"/>
    <col min="13419" max="13419" customWidth="1" width="9.140625"/>
    <col min="13420" max="13420" customWidth="1" width="9.140625"/>
    <col min="13421" max="13421" customWidth="1" width="9.140625"/>
    <col min="13422" max="13422" customWidth="1" width="9.140625"/>
    <col min="13423" max="13423" customWidth="1" width="9.140625"/>
    <col min="13424" max="13424" customWidth="1" width="9.140625"/>
    <col min="13425" max="13425" customWidth="1" width="9.140625"/>
    <col min="13426" max="13426" customWidth="1" width="9.140625"/>
    <col min="13427" max="13427" customWidth="1" width="9.140625"/>
    <col min="13428" max="13428" customWidth="1" width="9.140625"/>
    <col min="13429" max="13429" customWidth="1" width="9.140625"/>
    <col min="13430" max="13430" customWidth="1" width="9.140625"/>
    <col min="13431" max="13431" customWidth="1" width="9.140625"/>
    <col min="13432" max="13432" customWidth="1" width="9.140625"/>
    <col min="13433" max="13433" customWidth="1" width="9.140625"/>
    <col min="13434" max="13434" customWidth="1" width="9.140625"/>
    <col min="13435" max="13435" customWidth="1" width="9.140625"/>
    <col min="13436" max="13436" customWidth="1" width="9.140625"/>
    <col min="13437" max="13437" customWidth="1" width="9.140625"/>
    <col min="13438" max="13438" customWidth="1" width="9.140625"/>
    <col min="13439" max="13439" customWidth="1" width="9.140625"/>
    <col min="13440" max="13440" customWidth="1" width="9.140625"/>
    <col min="13441" max="13441" customWidth="1" width="9.140625"/>
    <col min="13442" max="13442" customWidth="1" width="9.140625"/>
    <col min="13443" max="13443" customWidth="1" width="9.140625"/>
    <col min="13444" max="13444" customWidth="1" width="9.140625"/>
    <col min="13445" max="13445" customWidth="1" width="9.140625"/>
    <col min="13446" max="13446" customWidth="1" width="9.140625"/>
    <col min="13447" max="13447" customWidth="1" width="9.140625"/>
    <col min="13448" max="13448" customWidth="1" width="9.140625"/>
    <col min="13449" max="13449" customWidth="1" width="9.140625"/>
    <col min="13450" max="13450" customWidth="1" width="9.140625"/>
    <col min="13451" max="13451" customWidth="1" width="9.140625"/>
    <col min="13452" max="13452" customWidth="1" width="9.140625"/>
    <col min="13453" max="13453" customWidth="1" width="9.140625"/>
    <col min="13454" max="13454" customWidth="1" width="9.140625"/>
    <col min="13455" max="13455" customWidth="1" width="9.140625"/>
    <col min="13456" max="13456" customWidth="1" width="9.140625"/>
    <col min="13457" max="13457" customWidth="1" width="9.140625"/>
    <col min="13458" max="13458" customWidth="1" width="9.140625"/>
    <col min="13459" max="13459" customWidth="1" width="9.140625"/>
    <col min="13460" max="13460" customWidth="1" width="9.140625"/>
    <col min="13461" max="13461" customWidth="1" width="9.140625"/>
    <col min="13462" max="13462" customWidth="1" width="9.140625"/>
    <col min="13463" max="13463" customWidth="1" width="9.140625"/>
    <col min="13464" max="13464" customWidth="1" width="9.140625"/>
    <col min="13465" max="13465" customWidth="1" width="9.140625"/>
    <col min="13466" max="13466" customWidth="1" width="9.140625"/>
    <col min="13467" max="13467" customWidth="1" width="9.140625"/>
    <col min="13468" max="13468" customWidth="1" width="9.140625"/>
    <col min="13469" max="13469" customWidth="1" width="9.140625"/>
    <col min="13470" max="13470" customWidth="1" width="9.140625"/>
    <col min="13471" max="13471" customWidth="1" width="9.140625"/>
    <col min="13472" max="13472" customWidth="1" width="9.140625"/>
    <col min="13473" max="13473" customWidth="1" width="9.140625"/>
    <col min="13474" max="13474" customWidth="1" width="9.140625"/>
    <col min="13475" max="13475" customWidth="1" width="9.140625"/>
    <col min="13476" max="13476" customWidth="1" width="9.140625"/>
    <col min="13477" max="13477" customWidth="1" width="9.140625"/>
    <col min="13478" max="13478" customWidth="1" width="9.140625"/>
    <col min="13479" max="13479" customWidth="1" width="9.140625"/>
    <col min="13480" max="13480" customWidth="1" width="9.140625"/>
    <col min="13481" max="13481" customWidth="1" width="9.140625"/>
    <col min="13482" max="13482" customWidth="1" width="9.140625"/>
    <col min="13483" max="13483" customWidth="1" width="9.140625"/>
    <col min="13484" max="13484" customWidth="1" width="9.140625"/>
    <col min="13485" max="13485" customWidth="1" width="9.140625"/>
    <col min="13486" max="13486" customWidth="1" width="9.140625"/>
    <col min="13487" max="13487" customWidth="1" width="9.140625"/>
    <col min="13488" max="13488" customWidth="1" width="9.140625"/>
    <col min="13489" max="13489" customWidth="1" width="9.140625"/>
    <col min="13490" max="13490" customWidth="1" width="9.140625"/>
    <col min="13491" max="13491" customWidth="1" width="9.140625"/>
    <col min="13492" max="13492" customWidth="1" width="9.140625"/>
    <col min="13493" max="13493" customWidth="1" width="9.140625"/>
    <col min="13494" max="13494" customWidth="1" width="9.140625"/>
    <col min="13495" max="13495" customWidth="1" width="9.140625"/>
    <col min="13496" max="13496" customWidth="1" width="9.140625"/>
    <col min="13497" max="13497" customWidth="1" width="9.140625"/>
    <col min="13498" max="13498" customWidth="1" width="9.140625"/>
    <col min="13499" max="13499" customWidth="1" width="9.140625"/>
    <col min="13500" max="13500" customWidth="1" width="9.140625"/>
    <col min="13501" max="13501" customWidth="1" width="9.140625"/>
    <col min="13502" max="13502" customWidth="1" width="9.140625"/>
    <col min="13503" max="13503" customWidth="1" width="9.140625"/>
    <col min="13504" max="13504" customWidth="1" width="9.140625"/>
    <col min="13505" max="13505" customWidth="1" width="9.140625"/>
    <col min="13506" max="13506" customWidth="1" width="9.140625"/>
    <col min="13507" max="13507" customWidth="1" width="9.140625"/>
    <col min="13508" max="13508" customWidth="1" width="9.140625"/>
    <col min="13509" max="13509" customWidth="1" width="9.140625"/>
    <col min="13510" max="13510" customWidth="1" width="9.140625"/>
    <col min="13511" max="13511" customWidth="1" width="9.140625"/>
    <col min="13512" max="13512" customWidth="1" width="9.140625"/>
    <col min="13513" max="13513" customWidth="1" width="9.140625"/>
    <col min="13514" max="13514" customWidth="1" width="9.140625"/>
    <col min="13515" max="13515" customWidth="1" width="9.140625"/>
    <col min="13516" max="13516" customWidth="1" width="9.140625"/>
    <col min="13517" max="13517" customWidth="1" width="9.140625"/>
    <col min="13518" max="13518" customWidth="1" width="9.140625"/>
    <col min="13519" max="13519" customWidth="1" width="9.140625"/>
    <col min="13520" max="13520" customWidth="1" width="9.140625"/>
    <col min="13521" max="13521" customWidth="1" width="9.140625"/>
    <col min="13522" max="13522" customWidth="1" width="9.140625"/>
    <col min="13523" max="13523" customWidth="1" width="9.140625"/>
    <col min="13524" max="13524" customWidth="1" width="9.140625"/>
    <col min="13525" max="13525" customWidth="1" width="9.140625"/>
    <col min="13526" max="13526" customWidth="1" width="9.140625"/>
    <col min="13527" max="13527" customWidth="1" width="9.140625"/>
    <col min="13528" max="13528" customWidth="1" width="9.140625"/>
    <col min="13529" max="13529" customWidth="1" width="9.140625"/>
    <col min="13530" max="13530" customWidth="1" width="9.140625"/>
    <col min="13531" max="13531" customWidth="1" width="9.140625"/>
    <col min="13532" max="13532" customWidth="1" width="9.140625"/>
    <col min="13533" max="13533" customWidth="1" width="9.140625"/>
    <col min="13534" max="13534" customWidth="1" width="9.140625"/>
    <col min="13535" max="13535" customWidth="1" width="9.140625"/>
    <col min="13536" max="13536" customWidth="1" width="9.140625"/>
    <col min="13537" max="13537" customWidth="1" width="9.140625"/>
    <col min="13538" max="13538" customWidth="1" width="9.140625"/>
    <col min="13539" max="13539" customWidth="1" width="9.140625"/>
    <col min="13540" max="13540" customWidth="1" width="9.140625"/>
    <col min="13541" max="13541" customWidth="1" width="9.140625"/>
    <col min="13542" max="13542" customWidth="1" width="9.140625"/>
    <col min="13543" max="13543" customWidth="1" width="9.140625"/>
    <col min="13544" max="13544" customWidth="1" width="9.140625"/>
    <col min="13545" max="13545" customWidth="1" width="9.140625"/>
    <col min="13546" max="13546" customWidth="1" width="9.140625"/>
    <col min="13547" max="13547" customWidth="1" width="9.140625"/>
    <col min="13548" max="13548" customWidth="1" width="9.140625"/>
    <col min="13549" max="13549" customWidth="1" width="9.140625"/>
    <col min="13550" max="13550" customWidth="1" width="9.140625"/>
    <col min="13551" max="13551" customWidth="1" width="9.140625"/>
    <col min="13552" max="13552" customWidth="1" width="9.140625"/>
    <col min="13553" max="13553" customWidth="1" width="9.140625"/>
    <col min="13554" max="13554" customWidth="1" width="9.140625"/>
    <col min="13555" max="13555" customWidth="1" width="9.140625"/>
    <col min="13556" max="13556" customWidth="1" width="9.140625"/>
    <col min="13557" max="13557" customWidth="1" width="9.140625"/>
    <col min="13558" max="13558" customWidth="1" width="9.140625"/>
    <col min="13559" max="13559" customWidth="1" width="9.140625"/>
    <col min="13560" max="13560" customWidth="1" width="9.140625"/>
    <col min="13561" max="13561" customWidth="1" width="9.140625"/>
    <col min="13562" max="13562" customWidth="1" width="9.140625"/>
    <col min="13563" max="13563" customWidth="1" width="9.140625"/>
    <col min="13564" max="13564" customWidth="1" width="9.140625"/>
    <col min="13565" max="13565" customWidth="1" width="9.140625"/>
    <col min="13566" max="13566" customWidth="1" width="9.140625"/>
    <col min="13567" max="13567" customWidth="1" width="9.140625"/>
    <col min="13568" max="13568" customWidth="1" width="9.140625"/>
    <col min="13569" max="13569" customWidth="1" width="9.140625"/>
    <col min="13570" max="13570" customWidth="1" width="9.140625"/>
    <col min="13571" max="13571" customWidth="1" width="9.140625"/>
    <col min="13572" max="13572" customWidth="1" width="9.140625"/>
    <col min="13573" max="13573" customWidth="1" width="9.140625"/>
    <col min="13574" max="13574" customWidth="1" width="9.140625"/>
    <col min="13575" max="13575" customWidth="1" width="9.140625"/>
    <col min="13576" max="13576" customWidth="1" width="9.140625"/>
    <col min="13577" max="13577" customWidth="1" width="9.140625"/>
    <col min="13578" max="13578" customWidth="1" width="9.140625"/>
    <col min="13579" max="13579" customWidth="1" width="9.140625"/>
    <col min="13580" max="13580" customWidth="1" width="9.140625"/>
    <col min="13581" max="13581" customWidth="1" width="9.140625"/>
    <col min="13582" max="13582" customWidth="1" width="9.140625"/>
    <col min="13583" max="13583" customWidth="1" width="9.140625"/>
    <col min="13584" max="13584" customWidth="1" width="9.140625"/>
    <col min="13585" max="13585" customWidth="1" width="9.140625"/>
    <col min="13586" max="13586" customWidth="1" width="9.140625"/>
    <col min="13587" max="13587" customWidth="1" width="9.140625"/>
    <col min="13588" max="13588" customWidth="1" width="9.140625"/>
    <col min="13589" max="13589" customWidth="1" width="9.140625"/>
    <col min="13590" max="13590" customWidth="1" width="9.140625"/>
    <col min="13591" max="13591" customWidth="1" width="9.140625"/>
    <col min="13592" max="13592" customWidth="1" width="9.140625"/>
    <col min="13593" max="13593" customWidth="1" width="9.140625"/>
    <col min="13594" max="13594" customWidth="1" width="9.140625"/>
    <col min="13595" max="13595" customWidth="1" width="9.140625"/>
    <col min="13596" max="13596" customWidth="1" width="9.140625"/>
    <col min="13597" max="13597" customWidth="1" width="9.140625"/>
    <col min="13598" max="13598" customWidth="1" width="9.140625"/>
    <col min="13599" max="13599" customWidth="1" width="9.140625"/>
    <col min="13600" max="13600" customWidth="1" width="9.140625"/>
    <col min="13601" max="13601" customWidth="1" width="9.140625"/>
    <col min="13602" max="13602" customWidth="1" width="9.140625"/>
    <col min="13603" max="13603" customWidth="1" width="9.140625"/>
    <col min="13604" max="13604" customWidth="1" width="9.140625"/>
    <col min="13605" max="13605" customWidth="1" width="9.140625"/>
    <col min="13606" max="13606" customWidth="1" width="9.140625"/>
    <col min="13607" max="13607" customWidth="1" width="9.140625"/>
    <col min="13608" max="13608" customWidth="1" width="9.140625"/>
    <col min="13609" max="13609" customWidth="1" width="9.140625"/>
    <col min="13610" max="13610" customWidth="1" width="9.140625"/>
    <col min="13611" max="13611" customWidth="1" width="9.140625"/>
    <col min="13612" max="13612" customWidth="1" width="9.140625"/>
    <col min="13613" max="13613" customWidth="1" width="9.140625"/>
    <col min="13614" max="13614" customWidth="1" width="9.140625"/>
    <col min="13615" max="13615" customWidth="1" width="9.140625"/>
    <col min="13616" max="13616" customWidth="1" width="9.140625"/>
    <col min="13617" max="13617" customWidth="1" width="9.140625"/>
    <col min="13618" max="13618" customWidth="1" width="9.140625"/>
    <col min="13619" max="13619" customWidth="1" width="9.140625"/>
    <col min="13620" max="13620" customWidth="1" width="9.140625"/>
    <col min="13621" max="13621" customWidth="1" width="9.140625"/>
    <col min="13622" max="13622" customWidth="1" width="9.140625"/>
    <col min="13623" max="13623" customWidth="1" width="9.140625"/>
    <col min="13624" max="13624" customWidth="1" width="9.140625"/>
    <col min="13625" max="13625" customWidth="1" width="9.140625"/>
    <col min="13626" max="13626" customWidth="1" width="9.140625"/>
    <col min="13627" max="13627" customWidth="1" width="9.140625"/>
    <col min="13628" max="13628" customWidth="1" width="9.140625"/>
    <col min="13629" max="13629" customWidth="1" width="9.140625"/>
    <col min="13630" max="13630" customWidth="1" width="9.140625"/>
    <col min="13631" max="13631" customWidth="1" width="9.140625"/>
    <col min="13632" max="13632" customWidth="1" width="9.140625"/>
    <col min="13633" max="13633" customWidth="1" width="9.140625"/>
    <col min="13634" max="13634" customWidth="1" width="9.140625"/>
    <col min="13635" max="13635" customWidth="1" width="9.140625"/>
    <col min="13636" max="13636" customWidth="1" width="9.140625"/>
    <col min="13637" max="13637" customWidth="1" width="9.140625"/>
    <col min="13638" max="13638" customWidth="1" width="9.140625"/>
    <col min="13639" max="13639" customWidth="1" width="9.140625"/>
    <col min="13640" max="13640" customWidth="1" width="9.140625"/>
    <col min="13641" max="13641" customWidth="1" width="9.140625"/>
    <col min="13642" max="13642" customWidth="1" width="9.140625"/>
    <col min="13643" max="13643" customWidth="1" width="9.140625"/>
    <col min="13644" max="13644" customWidth="1" width="9.140625"/>
    <col min="13645" max="13645" customWidth="1" width="9.140625"/>
    <col min="13646" max="13646" customWidth="1" width="9.140625"/>
    <col min="13647" max="13647" customWidth="1" width="9.140625"/>
    <col min="13648" max="13648" customWidth="1" width="9.140625"/>
    <col min="13649" max="13649" customWidth="1" width="9.140625"/>
    <col min="13650" max="13650" customWidth="1" width="9.140625"/>
    <col min="13651" max="13651" customWidth="1" width="9.140625"/>
    <col min="13652" max="13652" customWidth="1" width="9.140625"/>
    <col min="13653" max="13653" customWidth="1" width="9.140625"/>
    <col min="13654" max="13654" customWidth="1" width="9.140625"/>
    <col min="13655" max="13655" customWidth="1" width="9.140625"/>
    <col min="13656" max="13656" customWidth="1" width="9.140625"/>
    <col min="13657" max="13657" customWidth="1" width="9.140625"/>
    <col min="13658" max="13658" customWidth="1" width="9.140625"/>
    <col min="13659" max="13659" customWidth="1" width="9.140625"/>
    <col min="13660" max="13660" customWidth="1" width="9.140625"/>
    <col min="13661" max="13661" customWidth="1" width="9.140625"/>
    <col min="13662" max="13662" customWidth="1" width="9.140625"/>
    <col min="13663" max="13663" customWidth="1" width="9.140625"/>
    <col min="13664" max="13664" customWidth="1" width="9.140625"/>
    <col min="13665" max="13665" customWidth="1" width="9.140625"/>
    <col min="13666" max="13666" customWidth="1" width="9.140625"/>
    <col min="13667" max="13667" customWidth="1" width="9.140625"/>
    <col min="13668" max="13668" customWidth="1" width="9.140625"/>
    <col min="13669" max="13669" customWidth="1" width="9.140625"/>
    <col min="13670" max="13670" customWidth="1" width="9.140625"/>
    <col min="13671" max="13671" customWidth="1" width="9.140625"/>
    <col min="13672" max="13672" customWidth="1" width="9.140625"/>
    <col min="13673" max="13673" customWidth="1" width="9.140625"/>
    <col min="13674" max="13674" customWidth="1" width="9.140625"/>
    <col min="13675" max="13675" customWidth="1" width="9.140625"/>
    <col min="13676" max="13676" customWidth="1" width="9.140625"/>
    <col min="13677" max="13677" customWidth="1" width="9.140625"/>
    <col min="13678" max="13678" customWidth="1" width="9.140625"/>
    <col min="13679" max="13679" customWidth="1" width="9.140625"/>
    <col min="13680" max="13680" customWidth="1" width="9.140625"/>
    <col min="13681" max="13681" customWidth="1" width="9.140625"/>
    <col min="13682" max="13682" customWidth="1" width="9.140625"/>
    <col min="13683" max="13683" customWidth="1" width="9.140625"/>
    <col min="13684" max="13684" customWidth="1" width="9.140625"/>
    <col min="13685" max="13685" customWidth="1" width="9.140625"/>
    <col min="13686" max="13686" customWidth="1" width="9.140625"/>
    <col min="13687" max="13687" customWidth="1" width="9.140625"/>
    <col min="13688" max="13688" customWidth="1" width="9.140625"/>
    <col min="13689" max="13689" customWidth="1" width="9.140625"/>
    <col min="13690" max="13690" customWidth="1" width="9.140625"/>
    <col min="13691" max="13691" customWidth="1" width="9.140625"/>
    <col min="13692" max="13692" customWidth="1" width="9.140625"/>
    <col min="13693" max="13693" customWidth="1" width="9.140625"/>
    <col min="13694" max="13694" customWidth="1" width="9.140625"/>
    <col min="13695" max="13695" customWidth="1" width="9.140625"/>
    <col min="13696" max="13696" customWidth="1" width="9.140625"/>
    <col min="13697" max="13697" customWidth="1" width="9.140625"/>
    <col min="13698" max="13698" customWidth="1" width="9.140625"/>
    <col min="13699" max="13699" customWidth="1" width="9.140625"/>
    <col min="13700" max="13700" customWidth="1" width="9.140625"/>
    <col min="13701" max="13701" customWidth="1" width="9.140625"/>
    <col min="13702" max="13702" customWidth="1" width="9.140625"/>
    <col min="13703" max="13703" customWidth="1" width="9.140625"/>
    <col min="13704" max="13704" customWidth="1" width="9.140625"/>
    <col min="13705" max="13705" customWidth="1" width="9.140625"/>
    <col min="13706" max="13706" customWidth="1" width="9.140625"/>
    <col min="13707" max="13707" customWidth="1" width="9.140625"/>
    <col min="13708" max="13708" customWidth="1" width="9.140625"/>
    <col min="13709" max="13709" customWidth="1" width="9.140625"/>
    <col min="13710" max="13710" customWidth="1" width="9.140625"/>
    <col min="13711" max="13711" customWidth="1" width="9.140625"/>
    <col min="13712" max="13712" customWidth="1" width="9.140625"/>
    <col min="13713" max="13713" customWidth="1" width="9.140625"/>
    <col min="13714" max="13714" customWidth="1" width="9.140625"/>
    <col min="13715" max="13715" customWidth="1" width="9.140625"/>
    <col min="13716" max="13716" customWidth="1" width="9.140625"/>
    <col min="13717" max="13717" customWidth="1" width="9.140625"/>
    <col min="13718" max="13718" customWidth="1" width="9.140625"/>
    <col min="13719" max="13719" customWidth="1" width="9.140625"/>
    <col min="13720" max="13720" customWidth="1" width="9.140625"/>
    <col min="13721" max="13721" customWidth="1" width="9.140625"/>
    <col min="13722" max="13722" customWidth="1" width="9.140625"/>
    <col min="13723" max="13723" customWidth="1" width="9.140625"/>
    <col min="13724" max="13724" customWidth="1" width="9.140625"/>
    <col min="13725" max="13725" customWidth="1" width="9.140625"/>
    <col min="13726" max="13726" customWidth="1" width="9.140625"/>
    <col min="13727" max="13727" customWidth="1" width="9.140625"/>
    <col min="13728" max="13728" customWidth="1" width="9.140625"/>
    <col min="13729" max="13729" customWidth="1" width="9.140625"/>
    <col min="13730" max="13730" customWidth="1" width="9.140625"/>
    <col min="13731" max="13731" customWidth="1" width="9.140625"/>
    <col min="13732" max="13732" customWidth="1" width="9.140625"/>
    <col min="13733" max="13733" customWidth="1" width="9.140625"/>
    <col min="13734" max="13734" customWidth="1" width="9.140625"/>
    <col min="13735" max="13735" customWidth="1" width="9.140625"/>
    <col min="13736" max="13736" customWidth="1" width="9.140625"/>
    <col min="13737" max="13737" customWidth="1" width="9.140625"/>
    <col min="13738" max="13738" customWidth="1" width="9.140625"/>
    <col min="13739" max="13739" customWidth="1" width="9.140625"/>
    <col min="13740" max="13740" customWidth="1" width="9.140625"/>
    <col min="13741" max="13741" customWidth="1" width="9.140625"/>
    <col min="13742" max="13742" customWidth="1" width="9.140625"/>
    <col min="13743" max="13743" customWidth="1" width="9.140625"/>
    <col min="13744" max="13744" customWidth="1" width="9.140625"/>
    <col min="13745" max="13745" customWidth="1" width="9.140625"/>
    <col min="13746" max="13746" customWidth="1" width="9.140625"/>
    <col min="13747" max="13747" customWidth="1" width="9.140625"/>
    <col min="13748" max="13748" customWidth="1" width="9.140625"/>
    <col min="13749" max="13749" customWidth="1" width="9.140625"/>
    <col min="13750" max="13750" customWidth="1" width="9.140625"/>
    <col min="13751" max="13751" customWidth="1" width="9.140625"/>
    <col min="13752" max="13752" customWidth="1" width="9.140625"/>
    <col min="13753" max="13753" customWidth="1" width="9.140625"/>
    <col min="13754" max="13754" customWidth="1" width="9.140625"/>
    <col min="13755" max="13755" customWidth="1" width="9.140625"/>
    <col min="13756" max="13756" customWidth="1" width="9.140625"/>
    <col min="13757" max="13757" customWidth="1" width="9.140625"/>
    <col min="13758" max="13758" customWidth="1" width="9.140625"/>
    <col min="13759" max="13759" customWidth="1" width="9.140625"/>
    <col min="13760" max="13760" customWidth="1" width="9.140625"/>
    <col min="13761" max="13761" customWidth="1" width="9.140625"/>
    <col min="13762" max="13762" customWidth="1" width="9.140625"/>
    <col min="13763" max="13763" customWidth="1" width="9.140625"/>
    <col min="13764" max="13764" customWidth="1" width="9.140625"/>
    <col min="13765" max="13765" customWidth="1" width="9.140625"/>
    <col min="13766" max="13766" customWidth="1" width="9.140625"/>
    <col min="13767" max="13767" customWidth="1" width="9.140625"/>
    <col min="13768" max="13768" customWidth="1" width="9.140625"/>
    <col min="13769" max="13769" customWidth="1" width="9.140625"/>
    <col min="13770" max="13770" customWidth="1" width="9.140625"/>
    <col min="13771" max="13771" customWidth="1" width="9.140625"/>
    <col min="13772" max="13772" customWidth="1" width="9.140625"/>
    <col min="13773" max="13773" customWidth="1" width="9.140625"/>
    <col min="13774" max="13774" customWidth="1" width="9.140625"/>
    <col min="13775" max="13775" customWidth="1" width="9.140625"/>
    <col min="13776" max="13776" customWidth="1" width="9.140625"/>
    <col min="13777" max="13777" customWidth="1" width="9.140625"/>
    <col min="13778" max="13778" customWidth="1" width="9.140625"/>
    <col min="13779" max="13779" customWidth="1" width="9.140625"/>
    <col min="13780" max="13780" customWidth="1" width="9.140625"/>
    <col min="13781" max="13781" customWidth="1" width="9.140625"/>
    <col min="13782" max="13782" customWidth="1" width="9.140625"/>
    <col min="13783" max="13783" customWidth="1" width="9.140625"/>
    <col min="13784" max="13784" customWidth="1" width="9.140625"/>
    <col min="13785" max="13785" customWidth="1" width="9.140625"/>
    <col min="13786" max="13786" customWidth="1" width="9.140625"/>
    <col min="13787" max="13787" customWidth="1" width="9.140625"/>
    <col min="13788" max="13788" customWidth="1" width="9.140625"/>
    <col min="13789" max="13789" customWidth="1" width="9.140625"/>
    <col min="13790" max="13790" customWidth="1" width="9.140625"/>
    <col min="13791" max="13791" customWidth="1" width="9.140625"/>
    <col min="13792" max="13792" customWidth="1" width="9.140625"/>
    <col min="13793" max="13793" customWidth="1" width="9.140625"/>
    <col min="13794" max="13794" customWidth="1" width="9.140625"/>
    <col min="13795" max="13795" customWidth="1" width="9.140625"/>
    <col min="13796" max="13796" customWidth="1" width="9.140625"/>
    <col min="13797" max="13797" customWidth="1" width="9.140625"/>
    <col min="13798" max="13798" customWidth="1" width="9.140625"/>
    <col min="13799" max="13799" customWidth="1" width="9.140625"/>
    <col min="13800" max="13800" customWidth="1" width="9.140625"/>
    <col min="13801" max="13801" customWidth="1" width="9.140625"/>
    <col min="13802" max="13802" customWidth="1" width="9.140625"/>
    <col min="13803" max="13803" customWidth="1" width="9.140625"/>
    <col min="13804" max="13804" customWidth="1" width="9.140625"/>
    <col min="13805" max="13805" customWidth="1" width="9.140625"/>
    <col min="13806" max="13806" customWidth="1" width="9.140625"/>
    <col min="13807" max="13807" customWidth="1" width="9.140625"/>
    <col min="13808" max="13808" customWidth="1" width="9.140625"/>
    <col min="13809" max="13809" customWidth="1" width="9.140625"/>
    <col min="13810" max="13810" customWidth="1" width="9.140625"/>
    <col min="13811" max="13811" customWidth="1" width="9.140625"/>
    <col min="13812" max="13812" customWidth="1" width="9.140625"/>
    <col min="13813" max="13813" customWidth="1" width="9.140625"/>
    <col min="13814" max="13814" customWidth="1" width="9.140625"/>
    <col min="13815" max="13815" customWidth="1" width="9.140625"/>
    <col min="13816" max="13816" customWidth="1" width="9.140625"/>
    <col min="13817" max="13817" customWidth="1" width="9.140625"/>
    <col min="13818" max="13818" customWidth="1" width="9.140625"/>
    <col min="13819" max="13819" customWidth="1" width="9.140625"/>
    <col min="13820" max="13820" customWidth="1" width="9.140625"/>
    <col min="13821" max="13821" customWidth="1" width="9.140625"/>
    <col min="13822" max="13822" customWidth="1" width="9.140625"/>
    <col min="13823" max="13823" customWidth="1" width="9.140625"/>
    <col min="13824" max="13824" customWidth="1" width="9.140625"/>
    <col min="13825" max="13825" customWidth="1" width="9.140625"/>
    <col min="13826" max="13826" customWidth="1" width="9.140625"/>
    <col min="13827" max="13827" customWidth="1" width="9.140625"/>
    <col min="13828" max="13828" customWidth="1" width="9.140625"/>
    <col min="13829" max="13829" customWidth="1" width="9.140625"/>
    <col min="13830" max="13830" customWidth="1" width="9.140625"/>
    <col min="13831" max="13831" customWidth="1" width="9.140625"/>
    <col min="13832" max="13832" customWidth="1" width="9.140625"/>
    <col min="13833" max="13833" customWidth="1" width="9.140625"/>
    <col min="13834" max="13834" customWidth="1" width="9.140625"/>
    <col min="13835" max="13835" customWidth="1" width="9.140625"/>
    <col min="13836" max="13836" customWidth="1" width="9.140625"/>
    <col min="13837" max="13837" customWidth="1" width="9.140625"/>
    <col min="13838" max="13838" customWidth="1" width="9.140625"/>
    <col min="13839" max="13839" customWidth="1" width="9.140625"/>
    <col min="13840" max="13840" customWidth="1" width="9.140625"/>
    <col min="13841" max="13841" customWidth="1" width="9.140625"/>
    <col min="13842" max="13842" customWidth="1" width="9.140625"/>
    <col min="13843" max="13843" customWidth="1" width="9.140625"/>
    <col min="13844" max="13844" customWidth="1" width="9.140625"/>
    <col min="13845" max="13845" customWidth="1" width="9.140625"/>
    <col min="13846" max="13846" customWidth="1" width="9.140625"/>
    <col min="13847" max="13847" customWidth="1" width="9.140625"/>
    <col min="13848" max="13848" customWidth="1" width="9.140625"/>
    <col min="13849" max="13849" customWidth="1" width="9.140625"/>
    <col min="13850" max="13850" customWidth="1" width="9.140625"/>
    <col min="13851" max="13851" customWidth="1" width="9.140625"/>
    <col min="13852" max="13852" customWidth="1" width="9.140625"/>
    <col min="13853" max="13853" customWidth="1" width="9.140625"/>
    <col min="13854" max="13854" customWidth="1" width="9.140625"/>
    <col min="13855" max="13855" customWidth="1" width="9.140625"/>
    <col min="13856" max="13856" customWidth="1" width="9.140625"/>
    <col min="13857" max="13857" customWidth="1" width="9.140625"/>
    <col min="13858" max="13858" customWidth="1" width="9.140625"/>
    <col min="13859" max="13859" customWidth="1" width="9.140625"/>
    <col min="13860" max="13860" customWidth="1" width="9.140625"/>
    <col min="13861" max="13861" customWidth="1" width="9.140625"/>
    <col min="13862" max="13862" customWidth="1" width="9.140625"/>
    <col min="13863" max="13863" customWidth="1" width="9.140625"/>
    <col min="13864" max="13864" customWidth="1" width="9.140625"/>
    <col min="13865" max="13865" customWidth="1" width="9.140625"/>
    <col min="13866" max="13866" customWidth="1" width="9.140625"/>
    <col min="13867" max="13867" customWidth="1" width="9.140625"/>
    <col min="13868" max="13868" customWidth="1" width="9.140625"/>
    <col min="13869" max="13869" customWidth="1" width="9.140625"/>
    <col min="13870" max="13870" customWidth="1" width="9.140625"/>
    <col min="13871" max="13871" customWidth="1" width="9.140625"/>
    <col min="13872" max="13872" customWidth="1" width="9.140625"/>
    <col min="13873" max="13873" customWidth="1" width="9.140625"/>
    <col min="13874" max="13874" customWidth="1" width="9.140625"/>
    <col min="13875" max="13875" customWidth="1" width="9.140625"/>
    <col min="13876" max="13876" customWidth="1" width="9.140625"/>
    <col min="13877" max="13877" customWidth="1" width="9.140625"/>
    <col min="13878" max="13878" customWidth="1" width="9.140625"/>
    <col min="13879" max="13879" customWidth="1" width="9.140625"/>
    <col min="13880" max="13880" customWidth="1" width="9.140625"/>
    <col min="13881" max="13881" customWidth="1" width="9.140625"/>
    <col min="13882" max="13882" customWidth="1" width="9.140625"/>
    <col min="13883" max="13883" customWidth="1" width="9.140625"/>
    <col min="13884" max="13884" customWidth="1" width="9.140625"/>
    <col min="13885" max="13885" customWidth="1" width="9.140625"/>
    <col min="13886" max="13886" customWidth="1" width="9.140625"/>
    <col min="13887" max="13887" customWidth="1" width="9.140625"/>
    <col min="13888" max="13888" customWidth="1" width="9.140625"/>
    <col min="13889" max="13889" customWidth="1" width="9.140625"/>
    <col min="13890" max="13890" customWidth="1" width="9.140625"/>
    <col min="13891" max="13891" customWidth="1" width="9.140625"/>
    <col min="13892" max="13892" customWidth="1" width="9.140625"/>
    <col min="13893" max="13893" customWidth="1" width="9.140625"/>
    <col min="13894" max="13894" customWidth="1" width="9.140625"/>
    <col min="13895" max="13895" customWidth="1" width="9.140625"/>
    <col min="13896" max="13896" customWidth="1" width="9.140625"/>
    <col min="13897" max="13897" customWidth="1" width="9.140625"/>
    <col min="13898" max="13898" customWidth="1" width="9.140625"/>
    <col min="13899" max="13899" customWidth="1" width="9.140625"/>
    <col min="13900" max="13900" customWidth="1" width="9.140625"/>
    <col min="13901" max="13901" customWidth="1" width="9.140625"/>
    <col min="13902" max="13902" customWidth="1" width="9.140625"/>
    <col min="13903" max="13903" customWidth="1" width="9.140625"/>
    <col min="13904" max="13904" customWidth="1" width="9.140625"/>
    <col min="13905" max="13905" customWidth="1" width="9.140625"/>
    <col min="13906" max="13906" customWidth="1" width="9.140625"/>
    <col min="13907" max="13907" customWidth="1" width="9.140625"/>
    <col min="13908" max="13908" customWidth="1" width="9.140625"/>
    <col min="13909" max="13909" customWidth="1" width="9.140625"/>
    <col min="13910" max="13910" customWidth="1" width="9.140625"/>
    <col min="13911" max="13911" customWidth="1" width="9.140625"/>
    <col min="13912" max="13912" customWidth="1" width="9.140625"/>
    <col min="13913" max="13913" customWidth="1" width="9.140625"/>
    <col min="13914" max="13914" customWidth="1" width="9.140625"/>
    <col min="13915" max="13915" customWidth="1" width="9.140625"/>
    <col min="13916" max="13916" customWidth="1" width="9.140625"/>
    <col min="13917" max="13917" customWidth="1" width="9.140625"/>
    <col min="13918" max="13918" customWidth="1" width="9.140625"/>
    <col min="13919" max="13919" customWidth="1" width="9.140625"/>
    <col min="13920" max="13920" customWidth="1" width="9.140625"/>
    <col min="13921" max="13921" customWidth="1" width="9.140625"/>
    <col min="13922" max="13922" customWidth="1" width="9.140625"/>
    <col min="13923" max="13923" customWidth="1" width="9.140625"/>
    <col min="13924" max="13924" customWidth="1" width="9.140625"/>
    <col min="13925" max="13925" customWidth="1" width="9.140625"/>
    <col min="13926" max="13926" customWidth="1" width="9.140625"/>
    <col min="13927" max="13927" customWidth="1" width="9.140625"/>
    <col min="13928" max="13928" customWidth="1" width="9.140625"/>
    <col min="13929" max="13929" customWidth="1" width="9.140625"/>
    <col min="13930" max="13930" customWidth="1" width="9.140625"/>
    <col min="13931" max="13931" customWidth="1" width="9.140625"/>
    <col min="13932" max="13932" customWidth="1" width="9.140625"/>
    <col min="13933" max="13933" customWidth="1" width="9.140625"/>
    <col min="13934" max="13934" customWidth="1" width="9.140625"/>
    <col min="13935" max="13935" customWidth="1" width="9.140625"/>
    <col min="13936" max="13936" customWidth="1" width="9.140625"/>
    <col min="13937" max="13937" customWidth="1" width="9.140625"/>
    <col min="13938" max="13938" customWidth="1" width="9.140625"/>
    <col min="13939" max="13939" customWidth="1" width="9.140625"/>
    <col min="13940" max="13940" customWidth="1" width="9.140625"/>
    <col min="13941" max="13941" customWidth="1" width="9.140625"/>
    <col min="13942" max="13942" customWidth="1" width="9.140625"/>
    <col min="13943" max="13943" customWidth="1" width="9.140625"/>
    <col min="13944" max="13944" customWidth="1" width="9.140625"/>
    <col min="13945" max="13945" customWidth="1" width="9.140625"/>
    <col min="13946" max="13946" customWidth="1" width="9.140625"/>
    <col min="13947" max="13947" customWidth="1" width="9.140625"/>
    <col min="13948" max="13948" customWidth="1" width="9.140625"/>
    <col min="13949" max="13949" customWidth="1" width="9.140625"/>
    <col min="13950" max="13950" customWidth="1" width="9.140625"/>
    <col min="13951" max="13951" customWidth="1" width="9.140625"/>
    <col min="13952" max="13952" customWidth="1" width="9.140625"/>
    <col min="13953" max="13953" customWidth="1" width="9.140625"/>
    <col min="13954" max="13954" customWidth="1" width="9.140625"/>
    <col min="13955" max="13955" customWidth="1" width="9.140625"/>
    <col min="13956" max="13956" customWidth="1" width="9.140625"/>
    <col min="13957" max="13957" customWidth="1" width="9.140625"/>
    <col min="13958" max="13958" customWidth="1" width="9.140625"/>
    <col min="13959" max="13959" customWidth="1" width="9.140625"/>
    <col min="13960" max="13960" customWidth="1" width="9.140625"/>
    <col min="13961" max="13961" customWidth="1" width="9.140625"/>
    <col min="13962" max="13962" customWidth="1" width="9.140625"/>
    <col min="13963" max="13963" customWidth="1" width="9.140625"/>
    <col min="13964" max="13964" customWidth="1" width="9.140625"/>
    <col min="13965" max="13965" customWidth="1" width="9.140625"/>
    <col min="13966" max="13966" customWidth="1" width="9.140625"/>
    <col min="13967" max="13967" customWidth="1" width="9.140625"/>
    <col min="13968" max="13968" customWidth="1" width="9.140625"/>
    <col min="13969" max="13969" customWidth="1" width="9.140625"/>
    <col min="13970" max="13970" customWidth="1" width="9.140625"/>
    <col min="13971" max="13971" customWidth="1" width="9.140625"/>
    <col min="13972" max="13972" customWidth="1" width="9.140625"/>
    <col min="13973" max="13973" customWidth="1" width="9.140625"/>
    <col min="13974" max="13974" customWidth="1" width="9.140625"/>
    <col min="13975" max="13975" customWidth="1" width="9.140625"/>
    <col min="13976" max="13976" customWidth="1" width="9.140625"/>
    <col min="13977" max="13977" customWidth="1" width="9.140625"/>
    <col min="13978" max="13978" customWidth="1" width="9.140625"/>
    <col min="13979" max="13979" customWidth="1" width="9.140625"/>
    <col min="13980" max="13980" customWidth="1" width="9.140625"/>
    <col min="13981" max="13981" customWidth="1" width="9.140625"/>
    <col min="13982" max="13982" customWidth="1" width="9.140625"/>
    <col min="13983" max="13983" customWidth="1" width="9.140625"/>
    <col min="13984" max="13984" customWidth="1" width="9.140625"/>
    <col min="13985" max="13985" customWidth="1" width="9.140625"/>
    <col min="13986" max="13986" customWidth="1" width="9.140625"/>
    <col min="13987" max="13987" customWidth="1" width="9.140625"/>
    <col min="13988" max="13988" customWidth="1" width="9.140625"/>
    <col min="13989" max="13989" customWidth="1" width="9.140625"/>
    <col min="13990" max="13990" customWidth="1" width="9.140625"/>
    <col min="13991" max="13991" customWidth="1" width="9.140625"/>
    <col min="13992" max="13992" customWidth="1" width="9.140625"/>
    <col min="13993" max="13993" customWidth="1" width="9.140625"/>
    <col min="13994" max="13994" customWidth="1" width="9.140625"/>
    <col min="13995" max="13995" customWidth="1" width="9.140625"/>
    <col min="13996" max="13996" customWidth="1" width="9.140625"/>
    <col min="13997" max="13997" customWidth="1" width="9.140625"/>
    <col min="13998" max="13998" customWidth="1" width="9.140625"/>
    <col min="13999" max="13999" customWidth="1" width="9.140625"/>
    <col min="14000" max="14000" customWidth="1" width="9.140625"/>
    <col min="14001" max="14001" customWidth="1" width="9.140625"/>
    <col min="14002" max="14002" customWidth="1" width="9.140625"/>
    <col min="14003" max="14003" customWidth="1" width="9.140625"/>
    <col min="14004" max="14004" customWidth="1" width="9.140625"/>
    <col min="14005" max="14005" customWidth="1" width="9.140625"/>
    <col min="14006" max="14006" customWidth="1" width="9.140625"/>
    <col min="14007" max="14007" customWidth="1" width="9.140625"/>
    <col min="14008" max="14008" customWidth="1" width="9.140625"/>
    <col min="14009" max="14009" customWidth="1" width="9.140625"/>
    <col min="14010" max="14010" customWidth="1" width="9.140625"/>
    <col min="14011" max="14011" customWidth="1" width="9.140625"/>
    <col min="14012" max="14012" customWidth="1" width="9.140625"/>
    <col min="14013" max="14013" customWidth="1" width="9.140625"/>
    <col min="14014" max="14014" customWidth="1" width="9.140625"/>
    <col min="14015" max="14015" customWidth="1" width="9.140625"/>
    <col min="14016" max="14016" customWidth="1" width="9.140625"/>
    <col min="14017" max="14017" customWidth="1" width="9.140625"/>
    <col min="14018" max="14018" customWidth="1" width="9.140625"/>
    <col min="14019" max="14019" customWidth="1" width="9.140625"/>
    <col min="14020" max="14020" customWidth="1" width="9.140625"/>
    <col min="14021" max="14021" customWidth="1" width="9.140625"/>
    <col min="14022" max="14022" customWidth="1" width="9.140625"/>
    <col min="14023" max="14023" customWidth="1" width="9.140625"/>
    <col min="14024" max="14024" customWidth="1" width="9.140625"/>
    <col min="14025" max="14025" customWidth="1" width="9.140625"/>
    <col min="14026" max="14026" customWidth="1" width="9.140625"/>
    <col min="14027" max="14027" customWidth="1" width="9.140625"/>
    <col min="14028" max="14028" customWidth="1" width="9.140625"/>
    <col min="14029" max="14029" customWidth="1" width="9.140625"/>
    <col min="14030" max="14030" customWidth="1" width="9.140625"/>
    <col min="14031" max="14031" customWidth="1" width="9.140625"/>
    <col min="14032" max="14032" customWidth="1" width="9.140625"/>
    <col min="14033" max="14033" customWidth="1" width="9.140625"/>
    <col min="14034" max="14034" customWidth="1" width="9.140625"/>
    <col min="14035" max="14035" customWidth="1" width="9.140625"/>
    <col min="14036" max="14036" customWidth="1" width="9.140625"/>
    <col min="14037" max="14037" customWidth="1" width="9.140625"/>
    <col min="14038" max="14038" customWidth="1" width="9.140625"/>
    <col min="14039" max="14039" customWidth="1" width="9.140625"/>
    <col min="14040" max="14040" customWidth="1" width="9.140625"/>
    <col min="14041" max="14041" customWidth="1" width="9.140625"/>
    <col min="14042" max="14042" customWidth="1" width="9.140625"/>
    <col min="14043" max="14043" customWidth="1" width="9.140625"/>
    <col min="14044" max="14044" customWidth="1" width="9.140625"/>
    <col min="14045" max="14045" customWidth="1" width="9.140625"/>
    <col min="14046" max="14046" customWidth="1" width="9.140625"/>
    <col min="14047" max="14047" customWidth="1" width="9.140625"/>
    <col min="14048" max="14048" customWidth="1" width="9.140625"/>
    <col min="14049" max="14049" customWidth="1" width="9.140625"/>
    <col min="14050" max="14050" customWidth="1" width="9.140625"/>
    <col min="14051" max="14051" customWidth="1" width="9.140625"/>
    <col min="14052" max="14052" customWidth="1" width="9.140625"/>
    <col min="14053" max="14053" customWidth="1" width="9.140625"/>
    <col min="14054" max="14054" customWidth="1" width="9.140625"/>
    <col min="14055" max="14055" customWidth="1" width="9.140625"/>
    <col min="14056" max="14056" customWidth="1" width="9.140625"/>
    <col min="14057" max="14057" customWidth="1" width="9.140625"/>
    <col min="14058" max="14058" customWidth="1" width="9.140625"/>
    <col min="14059" max="14059" customWidth="1" width="9.140625"/>
    <col min="14060" max="14060" customWidth="1" width="9.140625"/>
    <col min="14061" max="14061" customWidth="1" width="9.140625"/>
    <col min="14062" max="14062" customWidth="1" width="9.140625"/>
    <col min="14063" max="14063" customWidth="1" width="9.140625"/>
    <col min="14064" max="14064" customWidth="1" width="9.140625"/>
    <col min="14065" max="14065" customWidth="1" width="9.140625"/>
    <col min="14066" max="14066" customWidth="1" width="9.140625"/>
    <col min="14067" max="14067" customWidth="1" width="9.140625"/>
    <col min="14068" max="14068" customWidth="1" width="9.140625"/>
    <col min="14069" max="14069" customWidth="1" width="9.140625"/>
    <col min="14070" max="14070" customWidth="1" width="9.140625"/>
    <col min="14071" max="14071" customWidth="1" width="9.140625"/>
    <col min="14072" max="14072" customWidth="1" width="9.140625"/>
    <col min="14073" max="14073" customWidth="1" width="9.140625"/>
    <col min="14074" max="14074" customWidth="1" width="9.140625"/>
    <col min="14075" max="14075" customWidth="1" width="9.140625"/>
    <col min="14076" max="14076" customWidth="1" width="9.140625"/>
    <col min="14077" max="14077" customWidth="1" width="9.140625"/>
    <col min="14078" max="14078" customWidth="1" width="9.140625"/>
    <col min="14079" max="14079" customWidth="1" width="9.140625"/>
    <col min="14080" max="14080" customWidth="1" width="9.140625"/>
    <col min="14081" max="14081" customWidth="1" width="9.140625"/>
    <col min="14082" max="14082" customWidth="1" width="9.140625"/>
    <col min="14083" max="14083" customWidth="1" width="9.140625"/>
    <col min="14084" max="14084" customWidth="1" width="9.140625"/>
    <col min="14085" max="14085" customWidth="1" width="9.140625"/>
    <col min="14086" max="14086" customWidth="1" width="9.140625"/>
    <col min="14087" max="14087" customWidth="1" width="9.140625"/>
    <col min="14088" max="14088" customWidth="1" width="9.140625"/>
    <col min="14089" max="14089" customWidth="1" width="9.140625"/>
    <col min="14090" max="14090" customWidth="1" width="9.140625"/>
    <col min="14091" max="14091" customWidth="1" width="9.140625"/>
    <col min="14092" max="14092" customWidth="1" width="9.140625"/>
    <col min="14093" max="14093" customWidth="1" width="9.140625"/>
    <col min="14094" max="14094" customWidth="1" width="9.140625"/>
    <col min="14095" max="14095" customWidth="1" width="9.140625"/>
    <col min="14096" max="14096" customWidth="1" width="9.140625"/>
    <col min="14097" max="14097" customWidth="1" width="9.140625"/>
    <col min="14098" max="14098" customWidth="1" width="9.140625"/>
    <col min="14099" max="14099" customWidth="1" width="9.140625"/>
    <col min="14100" max="14100" customWidth="1" width="9.140625"/>
    <col min="14101" max="14101" customWidth="1" width="9.140625"/>
    <col min="14102" max="14102" customWidth="1" width="9.140625"/>
    <col min="14103" max="14103" customWidth="1" width="9.140625"/>
    <col min="14104" max="14104" customWidth="1" width="9.140625"/>
    <col min="14105" max="14105" customWidth="1" width="9.140625"/>
    <col min="14106" max="14106" customWidth="1" width="9.140625"/>
    <col min="14107" max="14107" customWidth="1" width="9.140625"/>
    <col min="14108" max="14108" customWidth="1" width="9.140625"/>
    <col min="14109" max="14109" customWidth="1" width="9.140625"/>
    <col min="14110" max="14110" customWidth="1" width="9.140625"/>
    <col min="14111" max="14111" customWidth="1" width="9.140625"/>
    <col min="14112" max="14112" customWidth="1" width="9.140625"/>
    <col min="14113" max="14113" customWidth="1" width="9.140625"/>
    <col min="14114" max="14114" customWidth="1" width="9.140625"/>
    <col min="14115" max="14115" customWidth="1" width="9.140625"/>
    <col min="14116" max="14116" customWidth="1" width="9.140625"/>
    <col min="14117" max="14117" customWidth="1" width="9.140625"/>
    <col min="14118" max="14118" customWidth="1" width="9.140625"/>
    <col min="14119" max="14119" customWidth="1" width="9.140625"/>
    <col min="14120" max="14120" customWidth="1" width="9.140625"/>
    <col min="14121" max="14121" customWidth="1" width="9.140625"/>
    <col min="14122" max="14122" customWidth="1" width="9.140625"/>
    <col min="14123" max="14123" customWidth="1" width="9.140625"/>
    <col min="14124" max="14124" customWidth="1" width="9.140625"/>
    <col min="14125" max="14125" customWidth="1" width="9.140625"/>
    <col min="14126" max="14126" customWidth="1" width="9.140625"/>
    <col min="14127" max="14127" customWidth="1" width="9.140625"/>
    <col min="14128" max="14128" customWidth="1" width="9.140625"/>
    <col min="14129" max="14129" customWidth="1" width="9.140625"/>
    <col min="14130" max="14130" customWidth="1" width="9.140625"/>
    <col min="14131" max="14131" customWidth="1" width="9.140625"/>
    <col min="14132" max="14132" customWidth="1" width="9.140625"/>
    <col min="14133" max="14133" customWidth="1" width="9.140625"/>
    <col min="14134" max="14134" customWidth="1" width="9.140625"/>
    <col min="14135" max="14135" customWidth="1" width="9.140625"/>
    <col min="14136" max="14136" customWidth="1" width="9.140625"/>
    <col min="14137" max="14137" customWidth="1" width="9.140625"/>
    <col min="14138" max="14138" customWidth="1" width="9.140625"/>
    <col min="14139" max="14139" customWidth="1" width="9.140625"/>
    <col min="14140" max="14140" customWidth="1" width="9.140625"/>
    <col min="14141" max="14141" customWidth="1" width="9.140625"/>
    <col min="14142" max="14142" customWidth="1" width="9.140625"/>
    <col min="14143" max="14143" customWidth="1" width="9.140625"/>
    <col min="14144" max="14144" customWidth="1" width="9.140625"/>
    <col min="14145" max="14145" customWidth="1" width="9.140625"/>
    <col min="14146" max="14146" customWidth="1" width="9.140625"/>
    <col min="14147" max="14147" customWidth="1" width="9.140625"/>
    <col min="14148" max="14148" customWidth="1" width="9.140625"/>
    <col min="14149" max="14149" customWidth="1" width="9.140625"/>
    <col min="14150" max="14150" customWidth="1" width="9.140625"/>
    <col min="14151" max="14151" customWidth="1" width="9.140625"/>
    <col min="14152" max="14152" customWidth="1" width="9.140625"/>
    <col min="14153" max="14153" customWidth="1" width="9.140625"/>
    <col min="14154" max="14154" customWidth="1" width="9.140625"/>
    <col min="14155" max="14155" customWidth="1" width="9.140625"/>
    <col min="14156" max="14156" customWidth="1" width="9.140625"/>
    <col min="14157" max="14157" customWidth="1" width="9.140625"/>
    <col min="14158" max="14158" customWidth="1" width="9.140625"/>
    <col min="14159" max="14159" customWidth="1" width="9.140625"/>
    <col min="14160" max="14160" customWidth="1" width="9.140625"/>
    <col min="14161" max="14161" customWidth="1" width="9.140625"/>
    <col min="14162" max="14162" customWidth="1" width="9.140625"/>
    <col min="14163" max="14163" customWidth="1" width="9.140625"/>
    <col min="14164" max="14164" customWidth="1" width="9.140625"/>
    <col min="14165" max="14165" customWidth="1" width="9.140625"/>
    <col min="14166" max="14166" customWidth="1" width="9.140625"/>
    <col min="14167" max="14167" customWidth="1" width="9.140625"/>
    <col min="14168" max="14168" customWidth="1" width="9.140625"/>
    <col min="14169" max="14169" customWidth="1" width="9.140625"/>
    <col min="14170" max="14170" customWidth="1" width="9.140625"/>
    <col min="14171" max="14171" customWidth="1" width="9.140625"/>
    <col min="14172" max="14172" customWidth="1" width="9.140625"/>
    <col min="14173" max="14173" customWidth="1" width="9.140625"/>
    <col min="14174" max="14174" customWidth="1" width="9.140625"/>
    <col min="14175" max="14175" customWidth="1" width="9.140625"/>
    <col min="14176" max="14176" customWidth="1" width="9.140625"/>
    <col min="14177" max="14177" customWidth="1" width="9.140625"/>
    <col min="14178" max="14178" customWidth="1" width="9.140625"/>
    <col min="14179" max="14179" customWidth="1" width="9.140625"/>
    <col min="14180" max="14180" customWidth="1" width="9.140625"/>
    <col min="14181" max="14181" customWidth="1" width="9.140625"/>
    <col min="14182" max="14182" customWidth="1" width="9.140625"/>
    <col min="14183" max="14183" customWidth="1" width="9.140625"/>
    <col min="14184" max="14184" customWidth="1" width="9.140625"/>
    <col min="14185" max="14185" customWidth="1" width="9.140625"/>
    <col min="14186" max="14186" customWidth="1" width="9.140625"/>
    <col min="14187" max="14187" customWidth="1" width="9.140625"/>
    <col min="14188" max="14188" customWidth="1" width="9.140625"/>
    <col min="14189" max="14189" customWidth="1" width="9.140625"/>
    <col min="14190" max="14190" customWidth="1" width="9.140625"/>
    <col min="14191" max="14191" customWidth="1" width="9.140625"/>
    <col min="14192" max="14192" customWidth="1" width="9.140625"/>
    <col min="14193" max="14193" customWidth="1" width="9.140625"/>
    <col min="14194" max="14194" customWidth="1" width="9.140625"/>
    <col min="14195" max="14195" customWidth="1" width="9.140625"/>
    <col min="14196" max="14196" customWidth="1" width="9.140625"/>
    <col min="14197" max="14197" customWidth="1" width="9.140625"/>
    <col min="14198" max="14198" customWidth="1" width="9.140625"/>
    <col min="14199" max="14199" customWidth="1" width="9.140625"/>
    <col min="14200" max="14200" customWidth="1" width="9.140625"/>
    <col min="14201" max="14201" customWidth="1" width="9.140625"/>
    <col min="14202" max="14202" customWidth="1" width="9.140625"/>
    <col min="14203" max="14203" customWidth="1" width="9.140625"/>
    <col min="14204" max="14204" customWidth="1" width="9.140625"/>
    <col min="14205" max="14205" customWidth="1" width="9.140625"/>
    <col min="14206" max="14206" customWidth="1" width="9.140625"/>
    <col min="14207" max="14207" customWidth="1" width="9.140625"/>
    <col min="14208" max="14208" customWidth="1" width="9.140625"/>
    <col min="14209" max="14209" customWidth="1" width="9.140625"/>
    <col min="14210" max="14210" customWidth="1" width="9.140625"/>
    <col min="14211" max="14211" customWidth="1" width="9.140625"/>
    <col min="14212" max="14212" customWidth="1" width="9.140625"/>
    <col min="14213" max="14213" customWidth="1" width="9.140625"/>
    <col min="14214" max="14214" customWidth="1" width="9.140625"/>
    <col min="14215" max="14215" customWidth="1" width="9.140625"/>
    <col min="14216" max="14216" customWidth="1" width="9.140625"/>
    <col min="14217" max="14217" customWidth="1" width="9.140625"/>
    <col min="14218" max="14218" customWidth="1" width="9.140625"/>
    <col min="14219" max="14219" customWidth="1" width="9.140625"/>
    <col min="14220" max="14220" customWidth="1" width="9.140625"/>
    <col min="14221" max="14221" customWidth="1" width="9.140625"/>
    <col min="14222" max="14222" customWidth="1" width="9.140625"/>
    <col min="14223" max="14223" customWidth="1" width="9.140625"/>
    <col min="14224" max="14224" customWidth="1" width="9.140625"/>
    <col min="14225" max="14225" customWidth="1" width="9.140625"/>
    <col min="14226" max="14226" customWidth="1" width="9.140625"/>
    <col min="14227" max="14227" customWidth="1" width="9.140625"/>
    <col min="14228" max="14228" customWidth="1" width="9.140625"/>
    <col min="14229" max="14229" customWidth="1" width="9.140625"/>
    <col min="14230" max="14230" customWidth="1" width="9.140625"/>
    <col min="14231" max="14231" customWidth="1" width="9.140625"/>
    <col min="14232" max="14232" customWidth="1" width="9.140625"/>
    <col min="14233" max="14233" customWidth="1" width="9.140625"/>
    <col min="14234" max="14234" customWidth="1" width="9.140625"/>
    <col min="14235" max="14235" customWidth="1" width="9.140625"/>
    <col min="14236" max="14236" customWidth="1" width="9.140625"/>
    <col min="14237" max="14237" customWidth="1" width="9.140625"/>
    <col min="14238" max="14238" customWidth="1" width="9.140625"/>
    <col min="14239" max="14239" customWidth="1" width="9.140625"/>
    <col min="14240" max="14240" customWidth="1" width="9.140625"/>
    <col min="14241" max="14241" customWidth="1" width="9.140625"/>
    <col min="14242" max="14242" customWidth="1" width="9.140625"/>
    <col min="14243" max="14243" customWidth="1" width="9.140625"/>
    <col min="14244" max="14244" customWidth="1" width="9.140625"/>
    <col min="14245" max="14245" customWidth="1" width="9.140625"/>
    <col min="14246" max="14246" customWidth="1" width="9.140625"/>
    <col min="14247" max="14247" customWidth="1" width="9.140625"/>
    <col min="14248" max="14248" customWidth="1" width="9.140625"/>
    <col min="14249" max="14249" customWidth="1" width="9.140625"/>
    <col min="14250" max="14250" customWidth="1" width="9.140625"/>
    <col min="14251" max="14251" customWidth="1" width="9.140625"/>
    <col min="14252" max="14252" customWidth="1" width="9.140625"/>
    <col min="14253" max="14253" customWidth="1" width="9.140625"/>
    <col min="14254" max="14254" customWidth="1" width="9.140625"/>
    <col min="14255" max="14255" customWidth="1" width="9.140625"/>
    <col min="14256" max="14256" customWidth="1" width="9.140625"/>
    <col min="14257" max="14257" customWidth="1" width="9.140625"/>
    <col min="14258" max="14258" customWidth="1" width="9.140625"/>
    <col min="14259" max="14259" customWidth="1" width="9.140625"/>
    <col min="14260" max="14260" customWidth="1" width="9.140625"/>
    <col min="14261" max="14261" customWidth="1" width="9.140625"/>
    <col min="14262" max="14262" customWidth="1" width="9.140625"/>
    <col min="14263" max="14263" customWidth="1" width="9.140625"/>
    <col min="14264" max="14264" customWidth="1" width="9.140625"/>
    <col min="14265" max="14265" customWidth="1" width="9.140625"/>
    <col min="14266" max="14266" customWidth="1" width="9.140625"/>
    <col min="14267" max="14267" customWidth="1" width="9.140625"/>
    <col min="14268" max="14268" customWidth="1" width="9.140625"/>
    <col min="14269" max="14269" customWidth="1" width="9.140625"/>
    <col min="14270" max="14270" customWidth="1" width="9.140625"/>
    <col min="14271" max="14271" customWidth="1" width="9.140625"/>
    <col min="14272" max="14272" customWidth="1" width="9.140625"/>
    <col min="14273" max="14273" customWidth="1" width="9.140625"/>
    <col min="14274" max="14274" customWidth="1" width="9.140625"/>
    <col min="14275" max="14275" customWidth="1" width="9.140625"/>
    <col min="14276" max="14276" customWidth="1" width="9.140625"/>
    <col min="14277" max="14277" customWidth="1" width="9.140625"/>
    <col min="14278" max="14278" customWidth="1" width="9.140625"/>
    <col min="14279" max="14279" customWidth="1" width="9.140625"/>
    <col min="14280" max="14280" customWidth="1" width="9.140625"/>
    <col min="14281" max="14281" customWidth="1" width="9.140625"/>
    <col min="14282" max="14282" customWidth="1" width="9.140625"/>
    <col min="14283" max="14283" customWidth="1" width="9.140625"/>
    <col min="14284" max="14284" customWidth="1" width="9.140625"/>
    <col min="14285" max="14285" customWidth="1" width="9.140625"/>
    <col min="14286" max="14286" customWidth="1" width="9.140625"/>
    <col min="14287" max="14287" customWidth="1" width="9.140625"/>
    <col min="14288" max="14288" customWidth="1" width="9.140625"/>
    <col min="14289" max="14289" customWidth="1" width="9.140625"/>
    <col min="14290" max="14290" customWidth="1" width="9.140625"/>
    <col min="14291" max="14291" customWidth="1" width="9.140625"/>
    <col min="14292" max="14292" customWidth="1" width="9.140625"/>
    <col min="14293" max="14293" customWidth="1" width="9.140625"/>
    <col min="14294" max="14294" customWidth="1" width="9.140625"/>
    <col min="14295" max="14295" customWidth="1" width="9.140625"/>
    <col min="14296" max="14296" customWidth="1" width="9.140625"/>
    <col min="14297" max="14297" customWidth="1" width="9.140625"/>
    <col min="14298" max="14298" customWidth="1" width="9.140625"/>
    <col min="14299" max="14299" customWidth="1" width="9.140625"/>
    <col min="14300" max="14300" customWidth="1" width="9.140625"/>
    <col min="14301" max="14301" customWidth="1" width="9.140625"/>
    <col min="14302" max="14302" customWidth="1" width="9.140625"/>
    <col min="14303" max="14303" customWidth="1" width="9.140625"/>
    <col min="14304" max="14304" customWidth="1" width="9.140625"/>
    <col min="14305" max="14305" customWidth="1" width="9.140625"/>
    <col min="14306" max="14306" customWidth="1" width="9.140625"/>
    <col min="14307" max="14307" customWidth="1" width="9.140625"/>
    <col min="14308" max="14308" customWidth="1" width="9.140625"/>
    <col min="14309" max="14309" customWidth="1" width="9.140625"/>
    <col min="14310" max="14310" customWidth="1" width="9.140625"/>
    <col min="14311" max="14311" customWidth="1" width="9.140625"/>
    <col min="14312" max="14312" customWidth="1" width="9.140625"/>
    <col min="14313" max="14313" customWidth="1" width="9.140625"/>
    <col min="14314" max="14314" customWidth="1" width="9.140625"/>
    <col min="14315" max="14315" customWidth="1" width="9.140625"/>
    <col min="14316" max="14316" customWidth="1" width="9.140625"/>
    <col min="14317" max="14317" customWidth="1" width="9.140625"/>
    <col min="14318" max="14318" customWidth="1" width="9.140625"/>
    <col min="14319" max="14319" customWidth="1" width="9.140625"/>
    <col min="14320" max="14320" customWidth="1" width="9.140625"/>
    <col min="14321" max="14321" customWidth="1" width="9.140625"/>
    <col min="14322" max="14322" customWidth="1" width="9.140625"/>
    <col min="14323" max="14323" customWidth="1" width="9.140625"/>
    <col min="14324" max="14324" customWidth="1" width="9.140625"/>
    <col min="14325" max="14325" customWidth="1" width="9.140625"/>
    <col min="14326" max="14326" customWidth="1" width="9.140625"/>
    <col min="14327" max="14327" customWidth="1" width="9.140625"/>
    <col min="14328" max="14328" customWidth="1" width="9.140625"/>
    <col min="14329" max="14329" customWidth="1" width="9.140625"/>
    <col min="14330" max="14330" customWidth="1" width="9.140625"/>
    <col min="14331" max="14331" customWidth="1" width="9.140625"/>
    <col min="14332" max="14332" customWidth="1" width="9.140625"/>
    <col min="14333" max="14333" customWidth="1" width="9.140625"/>
    <col min="14334" max="14334" customWidth="1" width="9.140625"/>
    <col min="14335" max="14335" customWidth="1" width="9.140625"/>
    <col min="14336" max="14336" customWidth="1" width="9.140625"/>
    <col min="14337" max="14337" customWidth="1" width="9.140625"/>
    <col min="14338" max="14338" customWidth="1" width="9.140625"/>
    <col min="14339" max="14339" customWidth="1" width="9.140625"/>
    <col min="14340" max="14340" customWidth="1" width="9.140625"/>
    <col min="14341" max="14341" customWidth="1" width="9.140625"/>
    <col min="14342" max="14342" customWidth="1" width="9.140625"/>
    <col min="14343" max="14343" customWidth="1" width="9.140625"/>
    <col min="14344" max="14344" customWidth="1" width="9.140625"/>
    <col min="14345" max="14345" customWidth="1" width="9.140625"/>
    <col min="14346" max="14346" customWidth="1" width="9.140625"/>
    <col min="14347" max="14347" customWidth="1" width="9.140625"/>
    <col min="14348" max="14348" customWidth="1" width="9.140625"/>
    <col min="14349" max="14349" customWidth="1" width="9.140625"/>
    <col min="14350" max="14350" customWidth="1" width="9.140625"/>
    <col min="14351" max="14351" customWidth="1" width="9.140625"/>
    <col min="14352" max="14352" customWidth="1" width="9.140625"/>
    <col min="14353" max="14353" customWidth="1" width="9.140625"/>
    <col min="14354" max="14354" customWidth="1" width="9.140625"/>
    <col min="14355" max="14355" customWidth="1" width="9.140625"/>
    <col min="14356" max="14356" customWidth="1" width="9.140625"/>
    <col min="14357" max="14357" customWidth="1" width="9.140625"/>
    <col min="14358" max="14358" customWidth="1" width="9.140625"/>
    <col min="14359" max="14359" customWidth="1" width="9.140625"/>
    <col min="14360" max="14360" customWidth="1" width="9.140625"/>
    <col min="14361" max="14361" customWidth="1" width="9.140625"/>
    <col min="14362" max="14362" customWidth="1" width="9.140625"/>
    <col min="14363" max="14363" customWidth="1" width="9.140625"/>
    <col min="14364" max="14364" customWidth="1" width="9.140625"/>
    <col min="14365" max="14365" customWidth="1" width="9.140625"/>
    <col min="14366" max="14366" customWidth="1" width="9.140625"/>
    <col min="14367" max="14367" customWidth="1" width="9.140625"/>
    <col min="14368" max="14368" customWidth="1" width="9.140625"/>
    <col min="14369" max="14369" customWidth="1" width="9.140625"/>
    <col min="14370" max="14370" customWidth="1" width="9.140625"/>
    <col min="14371" max="14371" customWidth="1" width="9.140625"/>
    <col min="14372" max="14372" customWidth="1" width="9.140625"/>
    <col min="14373" max="14373" customWidth="1" width="9.140625"/>
    <col min="14374" max="14374" customWidth="1" width="9.140625"/>
    <col min="14375" max="14375" customWidth="1" width="9.140625"/>
    <col min="14376" max="14376" customWidth="1" width="9.140625"/>
    <col min="14377" max="14377" customWidth="1" width="9.140625"/>
    <col min="14378" max="14378" customWidth="1" width="9.140625"/>
    <col min="14379" max="14379" customWidth="1" width="9.140625"/>
    <col min="14380" max="14380" customWidth="1" width="9.140625"/>
    <col min="14381" max="14381" customWidth="1" width="9.140625"/>
    <col min="14382" max="14382" customWidth="1" width="9.140625"/>
    <col min="14383" max="14383" customWidth="1" width="9.140625"/>
    <col min="14384" max="14384" customWidth="1" width="9.140625"/>
    <col min="14385" max="14385" customWidth="1" width="9.140625"/>
    <col min="14386" max="14386" customWidth="1" width="9.140625"/>
    <col min="14387" max="14387" customWidth="1" width="9.140625"/>
    <col min="14388" max="14388" customWidth="1" width="9.140625"/>
    <col min="14389" max="14389" customWidth="1" width="9.140625"/>
    <col min="14390" max="14390" customWidth="1" width="9.140625"/>
    <col min="14391" max="14391" customWidth="1" width="9.140625"/>
    <col min="14392" max="14392" customWidth="1" width="9.140625"/>
    <col min="14393" max="14393" customWidth="1" width="9.140625"/>
    <col min="14394" max="14394" customWidth="1" width="9.140625"/>
    <col min="14395" max="14395" customWidth="1" width="9.140625"/>
    <col min="14396" max="14396" customWidth="1" width="9.140625"/>
    <col min="14397" max="14397" customWidth="1" width="9.140625"/>
    <col min="14398" max="14398" customWidth="1" width="9.140625"/>
    <col min="14399" max="14399" customWidth="1" width="9.140625"/>
    <col min="14400" max="14400" customWidth="1" width="9.140625"/>
    <col min="14401" max="14401" customWidth="1" width="9.140625"/>
    <col min="14402" max="14402" customWidth="1" width="9.140625"/>
    <col min="14403" max="14403" customWidth="1" width="9.140625"/>
    <col min="14404" max="14404" customWidth="1" width="9.140625"/>
    <col min="14405" max="14405" customWidth="1" width="9.140625"/>
    <col min="14406" max="14406" customWidth="1" width="9.140625"/>
    <col min="14407" max="14407" customWidth="1" width="9.140625"/>
    <col min="14408" max="14408" customWidth="1" width="9.140625"/>
    <col min="14409" max="14409" customWidth="1" width="9.140625"/>
    <col min="14410" max="14410" customWidth="1" width="9.140625"/>
    <col min="14411" max="14411" customWidth="1" width="9.140625"/>
    <col min="14412" max="14412" customWidth="1" width="9.140625"/>
    <col min="14413" max="14413" customWidth="1" width="9.140625"/>
    <col min="14414" max="14414" customWidth="1" width="9.140625"/>
    <col min="14415" max="14415" customWidth="1" width="9.140625"/>
    <col min="14416" max="14416" customWidth="1" width="9.140625"/>
    <col min="14417" max="14417" customWidth="1" width="9.140625"/>
    <col min="14418" max="14418" customWidth="1" width="9.140625"/>
    <col min="14419" max="14419" customWidth="1" width="9.140625"/>
    <col min="14420" max="14420" customWidth="1" width="9.140625"/>
    <col min="14421" max="14421" customWidth="1" width="9.140625"/>
    <col min="14422" max="14422" customWidth="1" width="9.140625"/>
    <col min="14423" max="14423" customWidth="1" width="9.140625"/>
    <col min="14424" max="14424" customWidth="1" width="9.140625"/>
    <col min="14425" max="14425" customWidth="1" width="9.140625"/>
    <col min="14426" max="14426" customWidth="1" width="9.140625"/>
    <col min="14427" max="14427" customWidth="1" width="9.140625"/>
    <col min="14428" max="14428" customWidth="1" width="9.140625"/>
    <col min="14429" max="14429" customWidth="1" width="9.140625"/>
    <col min="14430" max="14430" customWidth="1" width="9.140625"/>
    <col min="14431" max="14431" customWidth="1" width="9.140625"/>
    <col min="14432" max="14432" customWidth="1" width="9.140625"/>
    <col min="14433" max="14433" customWidth="1" width="9.140625"/>
    <col min="14434" max="14434" customWidth="1" width="9.140625"/>
    <col min="14435" max="14435" customWidth="1" width="9.140625"/>
    <col min="14436" max="14436" customWidth="1" width="9.140625"/>
    <col min="14437" max="14437" customWidth="1" width="9.140625"/>
    <col min="14438" max="14438" customWidth="1" width="9.140625"/>
    <col min="14439" max="14439" customWidth="1" width="9.140625"/>
    <col min="14440" max="14440" customWidth="1" width="9.140625"/>
    <col min="14441" max="14441" customWidth="1" width="9.140625"/>
    <col min="14442" max="14442" customWidth="1" width="9.140625"/>
    <col min="14443" max="14443" customWidth="1" width="9.140625"/>
    <col min="14444" max="14444" customWidth="1" width="9.140625"/>
    <col min="14445" max="14445" customWidth="1" width="9.140625"/>
    <col min="14446" max="14446" customWidth="1" width="9.140625"/>
    <col min="14447" max="14447" customWidth="1" width="9.140625"/>
    <col min="14448" max="14448" customWidth="1" width="9.140625"/>
    <col min="14449" max="14449" customWidth="1" width="9.140625"/>
    <col min="14450" max="14450" customWidth="1" width="9.140625"/>
    <col min="14451" max="14451" customWidth="1" width="9.140625"/>
    <col min="14452" max="14452" customWidth="1" width="9.140625"/>
    <col min="14453" max="14453" customWidth="1" width="9.140625"/>
    <col min="14454" max="14454" customWidth="1" width="9.140625"/>
    <col min="14455" max="14455" customWidth="1" width="9.140625"/>
    <col min="14456" max="14456" customWidth="1" width="9.140625"/>
    <col min="14457" max="14457" customWidth="1" width="9.140625"/>
    <col min="14458" max="14458" customWidth="1" width="9.140625"/>
    <col min="14459" max="14459" customWidth="1" width="9.140625"/>
    <col min="14460" max="14460" customWidth="1" width="9.140625"/>
    <col min="14461" max="14461" customWidth="1" width="9.140625"/>
    <col min="14462" max="14462" customWidth="1" width="9.140625"/>
    <col min="14463" max="14463" customWidth="1" width="9.140625"/>
    <col min="14464" max="14464" customWidth="1" width="9.140625"/>
    <col min="14465" max="14465" customWidth="1" width="9.140625"/>
    <col min="14466" max="14466" customWidth="1" width="9.140625"/>
    <col min="14467" max="14467" customWidth="1" width="9.140625"/>
    <col min="14468" max="14468" customWidth="1" width="9.140625"/>
    <col min="14469" max="14469" customWidth="1" width="9.140625"/>
    <col min="14470" max="14470" customWidth="1" width="9.140625"/>
    <col min="14471" max="14471" customWidth="1" width="9.140625"/>
    <col min="14472" max="14472" customWidth="1" width="9.140625"/>
    <col min="14473" max="14473" customWidth="1" width="9.140625"/>
    <col min="14474" max="14474" customWidth="1" width="9.140625"/>
    <col min="14475" max="14475" customWidth="1" width="9.140625"/>
    <col min="14476" max="14476" customWidth="1" width="9.140625"/>
    <col min="14477" max="14477" customWidth="1" width="9.140625"/>
    <col min="14478" max="14478" customWidth="1" width="9.140625"/>
    <col min="14479" max="14479" customWidth="1" width="9.140625"/>
    <col min="14480" max="14480" customWidth="1" width="9.140625"/>
    <col min="14481" max="14481" customWidth="1" width="9.140625"/>
    <col min="14482" max="14482" customWidth="1" width="9.140625"/>
    <col min="14483" max="14483" customWidth="1" width="9.140625"/>
    <col min="14484" max="14484" customWidth="1" width="9.140625"/>
    <col min="14485" max="14485" customWidth="1" width="9.140625"/>
    <col min="14486" max="14486" customWidth="1" width="9.140625"/>
    <col min="14487" max="14487" customWidth="1" width="9.140625"/>
    <col min="14488" max="14488" customWidth="1" width="9.140625"/>
    <col min="14489" max="14489" customWidth="1" width="9.140625"/>
    <col min="14490" max="14490" customWidth="1" width="9.140625"/>
    <col min="14491" max="14491" customWidth="1" width="9.140625"/>
    <col min="14492" max="14492" customWidth="1" width="9.140625"/>
    <col min="14493" max="14493" customWidth="1" width="9.140625"/>
    <col min="14494" max="14494" customWidth="1" width="9.140625"/>
    <col min="14495" max="14495" customWidth="1" width="9.140625"/>
    <col min="14496" max="14496" customWidth="1" width="9.140625"/>
    <col min="14497" max="14497" customWidth="1" width="9.140625"/>
    <col min="14498" max="14498" customWidth="1" width="9.140625"/>
    <col min="14499" max="14499" customWidth="1" width="9.140625"/>
    <col min="14500" max="14500" customWidth="1" width="9.140625"/>
    <col min="14501" max="14501" customWidth="1" width="9.140625"/>
    <col min="14502" max="14502" customWidth="1" width="9.140625"/>
    <col min="14503" max="14503" customWidth="1" width="9.140625"/>
    <col min="14504" max="14504" customWidth="1" width="9.140625"/>
    <col min="14505" max="14505" customWidth="1" width="9.140625"/>
    <col min="14506" max="14506" customWidth="1" width="9.140625"/>
    <col min="14507" max="14507" customWidth="1" width="9.140625"/>
    <col min="14508" max="14508" customWidth="1" width="9.140625"/>
    <col min="14509" max="14509" customWidth="1" width="9.140625"/>
    <col min="14510" max="14510" customWidth="1" width="9.140625"/>
    <col min="14511" max="14511" customWidth="1" width="9.140625"/>
    <col min="14512" max="14512" customWidth="1" width="9.140625"/>
    <col min="14513" max="14513" customWidth="1" width="9.140625"/>
    <col min="14514" max="14514" customWidth="1" width="9.140625"/>
    <col min="14515" max="14515" customWidth="1" width="9.140625"/>
    <col min="14516" max="14516" customWidth="1" width="9.140625"/>
    <col min="14517" max="14517" customWidth="1" width="9.140625"/>
    <col min="14518" max="14518" customWidth="1" width="9.140625"/>
    <col min="14519" max="14519" customWidth="1" width="9.140625"/>
    <col min="14520" max="14520" customWidth="1" width="9.140625"/>
    <col min="14521" max="14521" customWidth="1" width="9.140625"/>
    <col min="14522" max="14522" customWidth="1" width="9.140625"/>
    <col min="14523" max="14523" customWidth="1" width="9.140625"/>
    <col min="14524" max="14524" customWidth="1" width="9.140625"/>
    <col min="14525" max="14525" customWidth="1" width="9.140625"/>
    <col min="14526" max="14526" customWidth="1" width="9.140625"/>
    <col min="14527" max="14527" customWidth="1" width="9.140625"/>
    <col min="14528" max="14528" customWidth="1" width="9.140625"/>
    <col min="14529" max="14529" customWidth="1" width="9.140625"/>
    <col min="14530" max="14530" customWidth="1" width="9.140625"/>
    <col min="14531" max="14531" customWidth="1" width="9.140625"/>
    <col min="14532" max="14532" customWidth="1" width="9.140625"/>
    <col min="14533" max="14533" customWidth="1" width="9.140625"/>
    <col min="14534" max="14534" customWidth="1" width="9.140625"/>
    <col min="14535" max="14535" customWidth="1" width="9.140625"/>
    <col min="14536" max="14536" customWidth="1" width="9.140625"/>
    <col min="14537" max="14537" customWidth="1" width="9.140625"/>
    <col min="14538" max="14538" customWidth="1" width="9.140625"/>
    <col min="14539" max="14539" customWidth="1" width="9.140625"/>
    <col min="14540" max="14540" customWidth="1" width="9.140625"/>
    <col min="14541" max="14541" customWidth="1" width="9.140625"/>
    <col min="14542" max="14542" customWidth="1" width="9.140625"/>
    <col min="14543" max="14543" customWidth="1" width="9.140625"/>
    <col min="14544" max="14544" customWidth="1" width="9.140625"/>
    <col min="14545" max="14545" customWidth="1" width="9.140625"/>
    <col min="14546" max="14546" customWidth="1" width="9.140625"/>
    <col min="14547" max="14547" customWidth="1" width="9.140625"/>
    <col min="14548" max="14548" customWidth="1" width="9.140625"/>
    <col min="14549" max="14549" customWidth="1" width="9.140625"/>
    <col min="14550" max="14550" customWidth="1" width="9.140625"/>
    <col min="14551" max="14551" customWidth="1" width="9.140625"/>
    <col min="14552" max="14552" customWidth="1" width="9.140625"/>
    <col min="14553" max="14553" customWidth="1" width="9.140625"/>
    <col min="14554" max="14554" customWidth="1" width="9.140625"/>
    <col min="14555" max="14555" customWidth="1" width="9.140625"/>
    <col min="14556" max="14556" customWidth="1" width="9.140625"/>
    <col min="14557" max="14557" customWidth="1" width="9.140625"/>
    <col min="14558" max="14558" customWidth="1" width="9.140625"/>
    <col min="14559" max="14559" customWidth="1" width="9.140625"/>
    <col min="14560" max="14560" customWidth="1" width="9.140625"/>
    <col min="14561" max="14561" customWidth="1" width="9.140625"/>
    <col min="14562" max="14562" customWidth="1" width="9.140625"/>
    <col min="14563" max="14563" customWidth="1" width="9.140625"/>
    <col min="14564" max="14564" customWidth="1" width="9.140625"/>
    <col min="14565" max="14565" customWidth="1" width="9.140625"/>
    <col min="14566" max="14566" customWidth="1" width="9.140625"/>
    <col min="14567" max="14567" customWidth="1" width="9.140625"/>
    <col min="14568" max="14568" customWidth="1" width="9.140625"/>
    <col min="14569" max="14569" customWidth="1" width="9.140625"/>
    <col min="14570" max="14570" customWidth="1" width="9.140625"/>
    <col min="14571" max="14571" customWidth="1" width="9.140625"/>
    <col min="14572" max="14572" customWidth="1" width="9.140625"/>
    <col min="14573" max="14573" customWidth="1" width="9.140625"/>
    <col min="14574" max="14574" customWidth="1" width="9.140625"/>
    <col min="14575" max="14575" customWidth="1" width="9.140625"/>
    <col min="14576" max="14576" customWidth="1" width="9.140625"/>
    <col min="14577" max="14577" customWidth="1" width="9.140625"/>
    <col min="14578" max="14578" customWidth="1" width="9.140625"/>
    <col min="14579" max="14579" customWidth="1" width="9.140625"/>
    <col min="14580" max="14580" customWidth="1" width="9.140625"/>
    <col min="14581" max="14581" customWidth="1" width="9.140625"/>
    <col min="14582" max="14582" customWidth="1" width="9.140625"/>
    <col min="14583" max="14583" customWidth="1" width="9.140625"/>
    <col min="14584" max="14584" customWidth="1" width="9.140625"/>
    <col min="14585" max="14585" customWidth="1" width="9.140625"/>
    <col min="14586" max="14586" customWidth="1" width="9.140625"/>
    <col min="14587" max="14587" customWidth="1" width="9.140625"/>
    <col min="14588" max="14588" customWidth="1" width="9.140625"/>
    <col min="14589" max="14589" customWidth="1" width="9.140625"/>
    <col min="14590" max="14590" customWidth="1" width="9.140625"/>
    <col min="14591" max="14591" customWidth="1" width="9.140625"/>
    <col min="14592" max="14592" customWidth="1" width="9.140625"/>
    <col min="14593" max="14593" customWidth="1" width="9.140625"/>
    <col min="14594" max="14594" customWidth="1" width="9.140625"/>
    <col min="14595" max="14595" customWidth="1" width="9.140625"/>
    <col min="14596" max="14596" customWidth="1" width="9.140625"/>
    <col min="14597" max="14597" customWidth="1" width="9.140625"/>
    <col min="14598" max="14598" customWidth="1" width="9.140625"/>
    <col min="14599" max="14599" customWidth="1" width="9.140625"/>
    <col min="14600" max="14600" customWidth="1" width="9.140625"/>
    <col min="14601" max="14601" customWidth="1" width="9.140625"/>
    <col min="14602" max="14602" customWidth="1" width="9.140625"/>
    <col min="14603" max="14603" customWidth="1" width="9.140625"/>
    <col min="14604" max="14604" customWidth="1" width="9.140625"/>
    <col min="14605" max="14605" customWidth="1" width="9.140625"/>
    <col min="14606" max="14606" customWidth="1" width="9.140625"/>
    <col min="14607" max="14607" customWidth="1" width="9.140625"/>
    <col min="14608" max="14608" customWidth="1" width="9.140625"/>
    <col min="14609" max="14609" customWidth="1" width="9.140625"/>
    <col min="14610" max="14610" customWidth="1" width="9.140625"/>
    <col min="14611" max="14611" customWidth="1" width="9.140625"/>
    <col min="14612" max="14612" customWidth="1" width="9.140625"/>
    <col min="14613" max="14613" customWidth="1" width="9.140625"/>
    <col min="14614" max="14614" customWidth="1" width="9.140625"/>
    <col min="14615" max="14615" customWidth="1" width="9.140625"/>
    <col min="14616" max="14616" customWidth="1" width="9.140625"/>
    <col min="14617" max="14617" customWidth="1" width="9.140625"/>
    <col min="14618" max="14618" customWidth="1" width="9.140625"/>
    <col min="14619" max="14619" customWidth="1" width="9.140625"/>
    <col min="14620" max="14620" customWidth="1" width="9.140625"/>
    <col min="14621" max="14621" customWidth="1" width="9.140625"/>
    <col min="14622" max="14622" customWidth="1" width="9.140625"/>
    <col min="14623" max="14623" customWidth="1" width="9.140625"/>
    <col min="14624" max="14624" customWidth="1" width="9.140625"/>
    <col min="14625" max="14625" customWidth="1" width="9.140625"/>
    <col min="14626" max="14626" customWidth="1" width="9.140625"/>
    <col min="14627" max="14627" customWidth="1" width="9.140625"/>
    <col min="14628" max="14628" customWidth="1" width="9.140625"/>
    <col min="14629" max="14629" customWidth="1" width="9.140625"/>
    <col min="14630" max="14630" customWidth="1" width="9.140625"/>
    <col min="14631" max="14631" customWidth="1" width="9.140625"/>
    <col min="14632" max="14632" customWidth="1" width="9.140625"/>
    <col min="14633" max="14633" customWidth="1" width="9.140625"/>
    <col min="14634" max="14634" customWidth="1" width="9.140625"/>
    <col min="14635" max="14635" customWidth="1" width="9.140625"/>
    <col min="14636" max="14636" customWidth="1" width="9.140625"/>
    <col min="14637" max="14637" customWidth="1" width="9.140625"/>
    <col min="14638" max="14638" customWidth="1" width="9.140625"/>
    <col min="14639" max="14639" customWidth="1" width="9.140625"/>
    <col min="14640" max="14640" customWidth="1" width="9.140625"/>
    <col min="14641" max="14641" customWidth="1" width="9.140625"/>
    <col min="14642" max="14642" customWidth="1" width="9.140625"/>
    <col min="14643" max="14643" customWidth="1" width="9.140625"/>
    <col min="14644" max="14644" customWidth="1" width="9.140625"/>
    <col min="14645" max="14645" customWidth="1" width="9.140625"/>
    <col min="14646" max="14646" customWidth="1" width="9.140625"/>
    <col min="14647" max="14647" customWidth="1" width="9.140625"/>
    <col min="14648" max="14648" customWidth="1" width="9.140625"/>
    <col min="14649" max="14649" customWidth="1" width="9.140625"/>
    <col min="14650" max="14650" customWidth="1" width="9.140625"/>
    <col min="14651" max="14651" customWidth="1" width="9.140625"/>
    <col min="14652" max="14652" customWidth="1" width="9.140625"/>
    <col min="14653" max="14653" customWidth="1" width="9.140625"/>
    <col min="14654" max="14654" customWidth="1" width="9.140625"/>
    <col min="14655" max="14655" customWidth="1" width="9.140625"/>
    <col min="14656" max="14656" customWidth="1" width="9.140625"/>
    <col min="14657" max="14657" customWidth="1" width="9.140625"/>
    <col min="14658" max="14658" customWidth="1" width="9.140625"/>
    <col min="14659" max="14659" customWidth="1" width="9.140625"/>
    <col min="14660" max="14660" customWidth="1" width="9.140625"/>
    <col min="14661" max="14661" customWidth="1" width="9.140625"/>
    <col min="14662" max="14662" customWidth="1" width="9.140625"/>
    <col min="14663" max="14663" customWidth="1" width="9.140625"/>
    <col min="14664" max="14664" customWidth="1" width="9.140625"/>
    <col min="14665" max="14665" customWidth="1" width="9.140625"/>
    <col min="14666" max="14666" customWidth="1" width="9.140625"/>
    <col min="14667" max="14667" customWidth="1" width="9.140625"/>
    <col min="14668" max="14668" customWidth="1" width="9.140625"/>
    <col min="14669" max="14669" customWidth="1" width="9.140625"/>
    <col min="14670" max="14670" customWidth="1" width="9.140625"/>
    <col min="14671" max="14671" customWidth="1" width="9.140625"/>
    <col min="14672" max="14672" customWidth="1" width="9.140625"/>
    <col min="14673" max="14673" customWidth="1" width="9.140625"/>
    <col min="14674" max="14674" customWidth="1" width="9.140625"/>
    <col min="14675" max="14675" customWidth="1" width="9.140625"/>
    <col min="14676" max="14676" customWidth="1" width="9.140625"/>
    <col min="14677" max="14677" customWidth="1" width="9.140625"/>
    <col min="14678" max="14678" customWidth="1" width="9.140625"/>
    <col min="14679" max="14679" customWidth="1" width="9.140625"/>
    <col min="14680" max="14680" customWidth="1" width="9.140625"/>
    <col min="14681" max="14681" customWidth="1" width="9.140625"/>
    <col min="14682" max="14682" customWidth="1" width="9.140625"/>
    <col min="14683" max="14683" customWidth="1" width="9.140625"/>
    <col min="14684" max="14684" customWidth="1" width="9.140625"/>
    <col min="14685" max="14685" customWidth="1" width="9.140625"/>
    <col min="14686" max="14686" customWidth="1" width="9.140625"/>
    <col min="14687" max="14687" customWidth="1" width="9.140625"/>
    <col min="14688" max="14688" customWidth="1" width="9.140625"/>
    <col min="14689" max="14689" customWidth="1" width="9.140625"/>
    <col min="14690" max="14690" customWidth="1" width="9.140625"/>
    <col min="14691" max="14691" customWidth="1" width="9.140625"/>
    <col min="14692" max="14692" customWidth="1" width="9.140625"/>
    <col min="14693" max="14693" customWidth="1" width="9.140625"/>
    <col min="14694" max="14694" customWidth="1" width="9.140625"/>
    <col min="14695" max="14695" customWidth="1" width="9.140625"/>
    <col min="14696" max="14696" customWidth="1" width="9.140625"/>
    <col min="14697" max="14697" customWidth="1" width="9.140625"/>
    <col min="14698" max="14698" customWidth="1" width="9.140625"/>
    <col min="14699" max="14699" customWidth="1" width="9.140625"/>
    <col min="14700" max="14700" customWidth="1" width="9.140625"/>
    <col min="14701" max="14701" customWidth="1" width="9.140625"/>
    <col min="14702" max="14702" customWidth="1" width="9.140625"/>
    <col min="14703" max="14703" customWidth="1" width="9.140625"/>
    <col min="14704" max="14704" customWidth="1" width="9.140625"/>
    <col min="14705" max="14705" customWidth="1" width="9.140625"/>
    <col min="14706" max="14706" customWidth="1" width="9.140625"/>
    <col min="14707" max="14707" customWidth="1" width="9.140625"/>
    <col min="14708" max="14708" customWidth="1" width="9.140625"/>
    <col min="14709" max="14709" customWidth="1" width="9.140625"/>
    <col min="14710" max="14710" customWidth="1" width="9.140625"/>
    <col min="14711" max="14711" customWidth="1" width="9.140625"/>
    <col min="14712" max="14712" customWidth="1" width="9.140625"/>
    <col min="14713" max="14713" customWidth="1" width="9.140625"/>
    <col min="14714" max="14714" customWidth="1" width="9.140625"/>
    <col min="14715" max="14715" customWidth="1" width="9.140625"/>
    <col min="14716" max="14716" customWidth="1" width="9.140625"/>
    <col min="14717" max="14717" customWidth="1" width="9.140625"/>
    <col min="14718" max="14718" customWidth="1" width="9.140625"/>
    <col min="14719" max="14719" customWidth="1" width="9.140625"/>
    <col min="14720" max="14720" customWidth="1" width="9.140625"/>
    <col min="14721" max="14721" customWidth="1" width="9.140625"/>
    <col min="14722" max="14722" customWidth="1" width="9.140625"/>
    <col min="14723" max="14723" customWidth="1" width="9.140625"/>
    <col min="14724" max="14724" customWidth="1" width="9.140625"/>
    <col min="14725" max="14725" customWidth="1" width="9.140625"/>
    <col min="14726" max="14726" customWidth="1" width="9.140625"/>
    <col min="14727" max="14727" customWidth="1" width="9.140625"/>
    <col min="14728" max="14728" customWidth="1" width="9.140625"/>
    <col min="14729" max="14729" customWidth="1" width="9.140625"/>
    <col min="14730" max="14730" customWidth="1" width="9.140625"/>
    <col min="14731" max="14731" customWidth="1" width="9.140625"/>
    <col min="14732" max="14732" customWidth="1" width="9.140625"/>
    <col min="14733" max="14733" customWidth="1" width="9.140625"/>
    <col min="14734" max="14734" customWidth="1" width="9.140625"/>
    <col min="14735" max="14735" customWidth="1" width="9.140625"/>
    <col min="14736" max="14736" customWidth="1" width="9.140625"/>
    <col min="14737" max="14737" customWidth="1" width="9.140625"/>
    <col min="14738" max="14738" customWidth="1" width="9.140625"/>
    <col min="14739" max="14739" customWidth="1" width="9.140625"/>
    <col min="14740" max="14740" customWidth="1" width="9.140625"/>
    <col min="14741" max="14741" customWidth="1" width="9.140625"/>
    <col min="14742" max="14742" customWidth="1" width="9.140625"/>
    <col min="14743" max="14743" customWidth="1" width="9.140625"/>
    <col min="14744" max="14744" customWidth="1" width="9.140625"/>
    <col min="14745" max="14745" customWidth="1" width="9.140625"/>
    <col min="14746" max="14746" customWidth="1" width="9.140625"/>
    <col min="14747" max="14747" customWidth="1" width="9.140625"/>
    <col min="14748" max="14748" customWidth="1" width="9.140625"/>
    <col min="14749" max="14749" customWidth="1" width="9.140625"/>
    <col min="14750" max="14750" customWidth="1" width="9.140625"/>
    <col min="14751" max="14751" customWidth="1" width="9.140625"/>
    <col min="14752" max="14752" customWidth="1" width="9.140625"/>
    <col min="14753" max="14753" customWidth="1" width="9.140625"/>
    <col min="14754" max="14754" customWidth="1" width="9.140625"/>
    <col min="14755" max="14755" customWidth="1" width="9.140625"/>
    <col min="14756" max="14756" customWidth="1" width="9.140625"/>
    <col min="14757" max="14757" customWidth="1" width="9.140625"/>
    <col min="14758" max="14758" customWidth="1" width="9.140625"/>
    <col min="14759" max="14759" customWidth="1" width="9.140625"/>
    <col min="14760" max="14760" customWidth="1" width="9.140625"/>
    <col min="14761" max="14761" customWidth="1" width="9.140625"/>
    <col min="14762" max="14762" customWidth="1" width="9.140625"/>
    <col min="14763" max="14763" customWidth="1" width="9.140625"/>
    <col min="14764" max="14764" customWidth="1" width="9.140625"/>
    <col min="14765" max="14765" customWidth="1" width="9.140625"/>
    <col min="14766" max="14766" customWidth="1" width="9.140625"/>
    <col min="14767" max="14767" customWidth="1" width="9.140625"/>
    <col min="14768" max="14768" customWidth="1" width="9.140625"/>
    <col min="14769" max="14769" customWidth="1" width="9.140625"/>
    <col min="14770" max="14770" customWidth="1" width="9.140625"/>
    <col min="14771" max="14771" customWidth="1" width="9.140625"/>
    <col min="14772" max="14772" customWidth="1" width="9.140625"/>
    <col min="14773" max="14773" customWidth="1" width="9.140625"/>
    <col min="14774" max="14774" customWidth="1" width="9.140625"/>
    <col min="14775" max="14775" customWidth="1" width="9.140625"/>
    <col min="14776" max="14776" customWidth="1" width="9.140625"/>
    <col min="14777" max="14777" customWidth="1" width="9.140625"/>
    <col min="14778" max="14778" customWidth="1" width="9.140625"/>
    <col min="14779" max="14779" customWidth="1" width="9.140625"/>
    <col min="14780" max="14780" customWidth="1" width="9.140625"/>
    <col min="14781" max="14781" customWidth="1" width="9.140625"/>
    <col min="14782" max="14782" customWidth="1" width="9.140625"/>
    <col min="14783" max="14783" customWidth="1" width="9.140625"/>
    <col min="14784" max="14784" customWidth="1" width="9.140625"/>
    <col min="14785" max="14785" customWidth="1" width="9.140625"/>
    <col min="14786" max="14786" customWidth="1" width="9.140625"/>
    <col min="14787" max="14787" customWidth="1" width="9.140625"/>
    <col min="14788" max="14788" customWidth="1" width="9.140625"/>
    <col min="14789" max="14789" customWidth="1" width="9.140625"/>
    <col min="14790" max="14790" customWidth="1" width="9.140625"/>
    <col min="14791" max="14791" customWidth="1" width="9.140625"/>
    <col min="14792" max="14792" customWidth="1" width="9.140625"/>
    <col min="14793" max="14793" customWidth="1" width="9.140625"/>
    <col min="14794" max="14794" customWidth="1" width="9.140625"/>
    <col min="14795" max="14795" customWidth="1" width="9.140625"/>
    <col min="14796" max="14796" customWidth="1" width="9.140625"/>
    <col min="14797" max="14797" customWidth="1" width="9.140625"/>
    <col min="14798" max="14798" customWidth="1" width="9.140625"/>
    <col min="14799" max="14799" customWidth="1" width="9.140625"/>
    <col min="14800" max="14800" customWidth="1" width="9.140625"/>
    <col min="14801" max="14801" customWidth="1" width="9.140625"/>
    <col min="14802" max="14802" customWidth="1" width="9.140625"/>
    <col min="14803" max="14803" customWidth="1" width="9.140625"/>
    <col min="14804" max="14804" customWidth="1" width="9.140625"/>
    <col min="14805" max="14805" customWidth="1" width="9.140625"/>
    <col min="14806" max="14806" customWidth="1" width="9.140625"/>
    <col min="14807" max="14807" customWidth="1" width="9.140625"/>
    <col min="14808" max="14808" customWidth="1" width="9.140625"/>
    <col min="14809" max="14809" customWidth="1" width="9.140625"/>
    <col min="14810" max="14810" customWidth="1" width="9.140625"/>
    <col min="14811" max="14811" customWidth="1" width="9.140625"/>
    <col min="14812" max="14812" customWidth="1" width="9.140625"/>
    <col min="14813" max="14813" customWidth="1" width="9.140625"/>
    <col min="14814" max="14814" customWidth="1" width="9.140625"/>
    <col min="14815" max="14815" customWidth="1" width="9.140625"/>
    <col min="14816" max="14816" customWidth="1" width="9.140625"/>
    <col min="14817" max="14817" customWidth="1" width="9.140625"/>
    <col min="14818" max="14818" customWidth="1" width="9.140625"/>
    <col min="14819" max="14819" customWidth="1" width="9.140625"/>
    <col min="14820" max="14820" customWidth="1" width="9.140625"/>
    <col min="14821" max="14821" customWidth="1" width="9.140625"/>
    <col min="14822" max="14822" customWidth="1" width="9.140625"/>
    <col min="14823" max="14823" customWidth="1" width="9.140625"/>
    <col min="14824" max="14824" customWidth="1" width="9.140625"/>
    <col min="14825" max="14825" customWidth="1" width="9.140625"/>
    <col min="14826" max="14826" customWidth="1" width="9.140625"/>
    <col min="14827" max="14827" customWidth="1" width="9.140625"/>
    <col min="14828" max="14828" customWidth="1" width="9.140625"/>
    <col min="14829" max="14829" customWidth="1" width="9.140625"/>
    <col min="14830" max="14830" customWidth="1" width="9.140625"/>
    <col min="14831" max="14831" customWidth="1" width="9.140625"/>
    <col min="14832" max="14832" customWidth="1" width="9.140625"/>
    <col min="14833" max="14833" customWidth="1" width="9.140625"/>
    <col min="14834" max="14834" customWidth="1" width="9.140625"/>
    <col min="14835" max="14835" customWidth="1" width="9.140625"/>
    <col min="14836" max="14836" customWidth="1" width="9.140625"/>
    <col min="14837" max="14837" customWidth="1" width="9.140625"/>
    <col min="14838" max="14838" customWidth="1" width="9.140625"/>
    <col min="14839" max="14839" customWidth="1" width="9.140625"/>
    <col min="14840" max="14840" customWidth="1" width="9.140625"/>
    <col min="14841" max="14841" customWidth="1" width="9.140625"/>
    <col min="14842" max="14842" customWidth="1" width="9.140625"/>
    <col min="14843" max="14843" customWidth="1" width="9.140625"/>
    <col min="14844" max="14844" customWidth="1" width="9.140625"/>
    <col min="14845" max="14845" customWidth="1" width="9.140625"/>
    <col min="14846" max="14846" customWidth="1" width="9.140625"/>
    <col min="14847" max="14847" customWidth="1" width="9.140625"/>
    <col min="14848" max="14848" customWidth="1" width="9.140625"/>
    <col min="14849" max="14849" customWidth="1" width="9.140625"/>
    <col min="14850" max="14850" customWidth="1" width="9.140625"/>
    <col min="14851" max="14851" customWidth="1" width="9.140625"/>
    <col min="14852" max="14852" customWidth="1" width="9.140625"/>
    <col min="14853" max="14853" customWidth="1" width="9.140625"/>
    <col min="14854" max="14854" customWidth="1" width="9.140625"/>
    <col min="14855" max="14855" customWidth="1" width="9.140625"/>
    <col min="14856" max="14856" customWidth="1" width="9.140625"/>
    <col min="14857" max="14857" customWidth="1" width="9.140625"/>
    <col min="14858" max="14858" customWidth="1" width="9.140625"/>
    <col min="14859" max="14859" customWidth="1" width="9.140625"/>
    <col min="14860" max="14860" customWidth="1" width="9.140625"/>
    <col min="14861" max="14861" customWidth="1" width="9.140625"/>
    <col min="14862" max="14862" customWidth="1" width="9.140625"/>
    <col min="14863" max="14863" customWidth="1" width="9.140625"/>
    <col min="14864" max="14864" customWidth="1" width="9.140625"/>
    <col min="14865" max="14865" customWidth="1" width="9.140625"/>
    <col min="14866" max="14866" customWidth="1" width="9.140625"/>
    <col min="14867" max="14867" customWidth="1" width="9.140625"/>
    <col min="14868" max="14868" customWidth="1" width="9.140625"/>
    <col min="14869" max="14869" customWidth="1" width="9.140625"/>
    <col min="14870" max="14870" customWidth="1" width="9.140625"/>
    <col min="14871" max="14871" customWidth="1" width="9.140625"/>
    <col min="14872" max="14872" customWidth="1" width="9.140625"/>
    <col min="14873" max="14873" customWidth="1" width="9.140625"/>
    <col min="14874" max="14874" customWidth="1" width="9.140625"/>
    <col min="14875" max="14875" customWidth="1" width="9.140625"/>
    <col min="14876" max="14876" customWidth="1" width="9.140625"/>
    <col min="14877" max="14877" customWidth="1" width="9.140625"/>
    <col min="14878" max="14878" customWidth="1" width="9.140625"/>
    <col min="14879" max="14879" customWidth="1" width="9.140625"/>
    <col min="14880" max="14880" customWidth="1" width="9.140625"/>
    <col min="14881" max="14881" customWidth="1" width="9.140625"/>
    <col min="14882" max="14882" customWidth="1" width="9.140625"/>
    <col min="14883" max="14883" customWidth="1" width="9.140625"/>
    <col min="14884" max="14884" customWidth="1" width="9.140625"/>
    <col min="14885" max="14885" customWidth="1" width="9.140625"/>
    <col min="14886" max="14886" customWidth="1" width="9.140625"/>
    <col min="14887" max="14887" customWidth="1" width="9.140625"/>
    <col min="14888" max="14888" customWidth="1" width="9.140625"/>
    <col min="14889" max="14889" customWidth="1" width="9.140625"/>
    <col min="14890" max="14890" customWidth="1" width="9.140625"/>
    <col min="14891" max="14891" customWidth="1" width="9.140625"/>
    <col min="14892" max="14892" customWidth="1" width="9.140625"/>
    <col min="14893" max="14893" customWidth="1" width="9.140625"/>
    <col min="14894" max="14894" customWidth="1" width="9.140625"/>
    <col min="14895" max="14895" customWidth="1" width="9.140625"/>
    <col min="14896" max="14896" customWidth="1" width="9.140625"/>
    <col min="14897" max="14897" customWidth="1" width="9.140625"/>
    <col min="14898" max="14898" customWidth="1" width="9.140625"/>
    <col min="14899" max="14899" customWidth="1" width="9.140625"/>
    <col min="14900" max="14900" customWidth="1" width="9.140625"/>
    <col min="14901" max="14901" customWidth="1" width="9.140625"/>
    <col min="14902" max="14902" customWidth="1" width="9.140625"/>
    <col min="14903" max="14903" customWidth="1" width="9.140625"/>
    <col min="14904" max="14904" customWidth="1" width="9.140625"/>
    <col min="14905" max="14905" customWidth="1" width="9.140625"/>
    <col min="14906" max="14906" customWidth="1" width="9.140625"/>
    <col min="14907" max="14907" customWidth="1" width="9.140625"/>
    <col min="14908" max="14908" customWidth="1" width="9.140625"/>
    <col min="14909" max="14909" customWidth="1" width="9.140625"/>
    <col min="14910" max="14910" customWidth="1" width="9.140625"/>
    <col min="14911" max="14911" customWidth="1" width="9.140625"/>
    <col min="14912" max="14912" customWidth="1" width="9.140625"/>
    <col min="14913" max="14913" customWidth="1" width="9.140625"/>
    <col min="14914" max="14914" customWidth="1" width="9.140625"/>
    <col min="14915" max="14915" customWidth="1" width="9.140625"/>
    <col min="14916" max="14916" customWidth="1" width="9.140625"/>
    <col min="14917" max="14917" customWidth="1" width="9.140625"/>
    <col min="14918" max="14918" customWidth="1" width="9.140625"/>
    <col min="14919" max="14919" customWidth="1" width="9.140625"/>
    <col min="14920" max="14920" customWidth="1" width="9.140625"/>
    <col min="14921" max="14921" customWidth="1" width="9.140625"/>
    <col min="14922" max="14922" customWidth="1" width="9.140625"/>
    <col min="14923" max="14923" customWidth="1" width="9.140625"/>
    <col min="14924" max="14924" customWidth="1" width="9.140625"/>
    <col min="14925" max="14925" customWidth="1" width="9.140625"/>
    <col min="14926" max="14926" customWidth="1" width="9.140625"/>
    <col min="14927" max="14927" customWidth="1" width="9.140625"/>
    <col min="14928" max="14928" customWidth="1" width="9.140625"/>
    <col min="14929" max="14929" customWidth="1" width="9.140625"/>
    <col min="14930" max="14930" customWidth="1" width="9.140625"/>
    <col min="14931" max="14931" customWidth="1" width="9.140625"/>
    <col min="14932" max="14932" customWidth="1" width="9.140625"/>
    <col min="14933" max="14933" customWidth="1" width="9.140625"/>
    <col min="14934" max="14934" customWidth="1" width="9.140625"/>
    <col min="14935" max="14935" customWidth="1" width="9.140625"/>
    <col min="14936" max="14936" customWidth="1" width="9.140625"/>
    <col min="14937" max="14937" customWidth="1" width="9.140625"/>
    <col min="14938" max="14938" customWidth="1" width="9.140625"/>
    <col min="14939" max="14939" customWidth="1" width="9.140625"/>
    <col min="14940" max="14940" customWidth="1" width="9.140625"/>
    <col min="14941" max="14941" customWidth="1" width="9.140625"/>
    <col min="14942" max="14942" customWidth="1" width="9.140625"/>
    <col min="14943" max="14943" customWidth="1" width="9.140625"/>
    <col min="14944" max="14944" customWidth="1" width="9.140625"/>
    <col min="14945" max="14945" customWidth="1" width="9.140625"/>
    <col min="14946" max="14946" customWidth="1" width="9.140625"/>
    <col min="14947" max="14947" customWidth="1" width="9.140625"/>
    <col min="14948" max="14948" customWidth="1" width="9.140625"/>
    <col min="14949" max="14949" customWidth="1" width="9.140625"/>
    <col min="14950" max="14950" customWidth="1" width="9.140625"/>
    <col min="14951" max="14951" customWidth="1" width="9.140625"/>
    <col min="14952" max="14952" customWidth="1" width="9.140625"/>
    <col min="14953" max="14953" customWidth="1" width="9.140625"/>
    <col min="14954" max="14954" customWidth="1" width="9.140625"/>
    <col min="14955" max="14955" customWidth="1" width="9.140625"/>
    <col min="14956" max="14956" customWidth="1" width="9.140625"/>
    <col min="14957" max="14957" customWidth="1" width="9.140625"/>
    <col min="14958" max="14958" customWidth="1" width="9.140625"/>
    <col min="14959" max="14959" customWidth="1" width="9.140625"/>
    <col min="14960" max="14960" customWidth="1" width="9.140625"/>
    <col min="14961" max="14961" customWidth="1" width="9.140625"/>
    <col min="14962" max="14962" customWidth="1" width="9.140625"/>
    <col min="14963" max="14963" customWidth="1" width="9.140625"/>
    <col min="14964" max="14964" customWidth="1" width="9.140625"/>
    <col min="14965" max="14965" customWidth="1" width="9.140625"/>
    <col min="14966" max="14966" customWidth="1" width="9.140625"/>
    <col min="14967" max="14967" customWidth="1" width="9.140625"/>
    <col min="14968" max="14968" customWidth="1" width="9.140625"/>
    <col min="14969" max="14969" customWidth="1" width="9.140625"/>
    <col min="14970" max="14970" customWidth="1" width="9.140625"/>
    <col min="14971" max="14971" customWidth="1" width="9.140625"/>
    <col min="14972" max="14972" customWidth="1" width="9.140625"/>
    <col min="14973" max="14973" customWidth="1" width="9.140625"/>
    <col min="14974" max="14974" customWidth="1" width="9.140625"/>
    <col min="14975" max="14975" customWidth="1" width="9.140625"/>
    <col min="14976" max="14976" customWidth="1" width="9.140625"/>
    <col min="14977" max="14977" customWidth="1" width="9.140625"/>
    <col min="14978" max="14978" customWidth="1" width="9.140625"/>
    <col min="14979" max="14979" customWidth="1" width="9.140625"/>
    <col min="14980" max="14980" customWidth="1" width="9.140625"/>
    <col min="14981" max="14981" customWidth="1" width="9.140625"/>
    <col min="14982" max="14982" customWidth="1" width="9.140625"/>
    <col min="14983" max="14983" customWidth="1" width="9.140625"/>
    <col min="14984" max="14984" customWidth="1" width="9.140625"/>
    <col min="14985" max="14985" customWidth="1" width="9.140625"/>
    <col min="14986" max="14986" customWidth="1" width="9.140625"/>
    <col min="14987" max="14987" customWidth="1" width="9.140625"/>
    <col min="14988" max="14988" customWidth="1" width="9.140625"/>
    <col min="14989" max="14989" customWidth="1" width="9.140625"/>
    <col min="14990" max="14990" customWidth="1" width="9.140625"/>
    <col min="14991" max="14991" customWidth="1" width="9.140625"/>
    <col min="14992" max="14992" customWidth="1" width="9.140625"/>
    <col min="14993" max="14993" customWidth="1" width="9.140625"/>
    <col min="14994" max="14994" customWidth="1" width="9.140625"/>
    <col min="14995" max="14995" customWidth="1" width="9.140625"/>
    <col min="14996" max="14996" customWidth="1" width="9.140625"/>
    <col min="14997" max="14997" customWidth="1" width="9.140625"/>
    <col min="14998" max="14998" customWidth="1" width="9.140625"/>
    <col min="14999" max="14999" customWidth="1" width="9.140625"/>
    <col min="15000" max="15000" customWidth="1" width="9.140625"/>
    <col min="15001" max="15001" customWidth="1" width="9.140625"/>
    <col min="15002" max="15002" customWidth="1" width="9.140625"/>
    <col min="15003" max="15003" customWidth="1" width="9.140625"/>
    <col min="15004" max="15004" customWidth="1" width="9.140625"/>
    <col min="15005" max="15005" customWidth="1" width="9.140625"/>
    <col min="15006" max="15006" customWidth="1" width="9.140625"/>
    <col min="15007" max="15007" customWidth="1" width="9.140625"/>
    <col min="15008" max="15008" customWidth="1" width="9.140625"/>
    <col min="15009" max="15009" customWidth="1" width="9.140625"/>
    <col min="15010" max="15010" customWidth="1" width="9.140625"/>
    <col min="15011" max="15011" customWidth="1" width="9.140625"/>
    <col min="15012" max="15012" customWidth="1" width="9.140625"/>
    <col min="15013" max="15013" customWidth="1" width="9.140625"/>
    <col min="15014" max="15014" customWidth="1" width="9.140625"/>
    <col min="15015" max="15015" customWidth="1" width="9.140625"/>
    <col min="15016" max="15016" customWidth="1" width="9.140625"/>
    <col min="15017" max="15017" customWidth="1" width="9.140625"/>
    <col min="15018" max="15018" customWidth="1" width="9.140625"/>
    <col min="15019" max="15019" customWidth="1" width="9.140625"/>
    <col min="15020" max="15020" customWidth="1" width="9.140625"/>
    <col min="15021" max="15021" customWidth="1" width="9.140625"/>
    <col min="15022" max="15022" customWidth="1" width="9.140625"/>
    <col min="15023" max="15023" customWidth="1" width="9.140625"/>
    <col min="15024" max="15024" customWidth="1" width="9.140625"/>
    <col min="15025" max="15025" customWidth="1" width="9.140625"/>
    <col min="15026" max="15026" customWidth="1" width="9.140625"/>
    <col min="15027" max="15027" customWidth="1" width="9.140625"/>
    <col min="15028" max="15028" customWidth="1" width="9.140625"/>
    <col min="15029" max="15029" customWidth="1" width="9.140625"/>
    <col min="15030" max="15030" customWidth="1" width="9.140625"/>
    <col min="15031" max="15031" customWidth="1" width="9.140625"/>
    <col min="15032" max="15032" customWidth="1" width="9.140625"/>
    <col min="15033" max="15033" customWidth="1" width="9.140625"/>
    <col min="15034" max="15034" customWidth="1" width="9.140625"/>
    <col min="15035" max="15035" customWidth="1" width="9.140625"/>
    <col min="15036" max="15036" customWidth="1" width="9.140625"/>
    <col min="15037" max="15037" customWidth="1" width="9.140625"/>
    <col min="15038" max="15038" customWidth="1" width="9.140625"/>
    <col min="15039" max="15039" customWidth="1" width="9.140625"/>
    <col min="15040" max="15040" customWidth="1" width="9.140625"/>
    <col min="15041" max="15041" customWidth="1" width="9.140625"/>
    <col min="15042" max="15042" customWidth="1" width="9.140625"/>
    <col min="15043" max="15043" customWidth="1" width="9.140625"/>
    <col min="15044" max="15044" customWidth="1" width="9.140625"/>
    <col min="15045" max="15045" customWidth="1" width="9.140625"/>
    <col min="15046" max="15046" customWidth="1" width="9.140625"/>
    <col min="15047" max="15047" customWidth="1" width="9.140625"/>
    <col min="15048" max="15048" customWidth="1" width="9.140625"/>
    <col min="15049" max="15049" customWidth="1" width="9.140625"/>
    <col min="15050" max="15050" customWidth="1" width="9.140625"/>
    <col min="15051" max="15051" customWidth="1" width="9.140625"/>
    <col min="15052" max="15052" customWidth="1" width="9.140625"/>
    <col min="15053" max="15053" customWidth="1" width="9.140625"/>
    <col min="15054" max="15054" customWidth="1" width="9.140625"/>
    <col min="15055" max="15055" customWidth="1" width="9.140625"/>
    <col min="15056" max="15056" customWidth="1" width="9.140625"/>
    <col min="15057" max="15057" customWidth="1" width="9.140625"/>
    <col min="15058" max="15058" customWidth="1" width="9.140625"/>
    <col min="15059" max="15059" customWidth="1" width="9.140625"/>
    <col min="15060" max="15060" customWidth="1" width="9.140625"/>
    <col min="15061" max="15061" customWidth="1" width="9.140625"/>
    <col min="15062" max="15062" customWidth="1" width="9.140625"/>
    <col min="15063" max="15063" customWidth="1" width="9.140625"/>
    <col min="15064" max="15064" customWidth="1" width="9.140625"/>
    <col min="15065" max="15065" customWidth="1" width="9.140625"/>
    <col min="15066" max="15066" customWidth="1" width="9.140625"/>
    <col min="15067" max="15067" customWidth="1" width="9.140625"/>
    <col min="15068" max="15068" customWidth="1" width="9.140625"/>
    <col min="15069" max="15069" customWidth="1" width="9.140625"/>
    <col min="15070" max="15070" customWidth="1" width="9.140625"/>
    <col min="15071" max="15071" customWidth="1" width="9.140625"/>
    <col min="15072" max="15072" customWidth="1" width="9.140625"/>
    <col min="15073" max="15073" customWidth="1" width="9.140625"/>
    <col min="15074" max="15074" customWidth="1" width="9.140625"/>
    <col min="15075" max="15075" customWidth="1" width="9.140625"/>
    <col min="15076" max="15076" customWidth="1" width="9.140625"/>
    <col min="15077" max="15077" customWidth="1" width="9.140625"/>
    <col min="15078" max="15078" customWidth="1" width="9.140625"/>
    <col min="15079" max="15079" customWidth="1" width="9.140625"/>
    <col min="15080" max="15080" customWidth="1" width="9.140625"/>
    <col min="15081" max="15081" customWidth="1" width="9.140625"/>
    <col min="15082" max="15082" customWidth="1" width="9.140625"/>
    <col min="15083" max="15083" customWidth="1" width="9.140625"/>
    <col min="15084" max="15084" customWidth="1" width="9.140625"/>
    <col min="15085" max="15085" customWidth="1" width="9.140625"/>
    <col min="15086" max="15086" customWidth="1" width="9.140625"/>
    <col min="15087" max="15087" customWidth="1" width="9.140625"/>
    <col min="15088" max="15088" customWidth="1" width="9.140625"/>
    <col min="15089" max="15089" customWidth="1" width="9.140625"/>
    <col min="15090" max="15090" customWidth="1" width="9.140625"/>
    <col min="15091" max="15091" customWidth="1" width="9.140625"/>
    <col min="15092" max="15092" customWidth="1" width="9.140625"/>
    <col min="15093" max="15093" customWidth="1" width="9.140625"/>
    <col min="15094" max="15094" customWidth="1" width="9.140625"/>
    <col min="15095" max="15095" customWidth="1" width="9.140625"/>
    <col min="15096" max="15096" customWidth="1" width="9.140625"/>
    <col min="15097" max="15097" customWidth="1" width="9.140625"/>
    <col min="15098" max="15098" customWidth="1" width="9.140625"/>
    <col min="15099" max="15099" customWidth="1" width="9.140625"/>
    <col min="15100" max="15100" customWidth="1" width="9.140625"/>
    <col min="15101" max="15101" customWidth="1" width="9.140625"/>
    <col min="15102" max="15102" customWidth="1" width="9.140625"/>
    <col min="15103" max="15103" customWidth="1" width="9.140625"/>
    <col min="15104" max="15104" customWidth="1" width="9.140625"/>
    <col min="15105" max="15105" customWidth="1" width="9.140625"/>
    <col min="15106" max="15106" customWidth="1" width="9.140625"/>
    <col min="15107" max="15107" customWidth="1" width="9.140625"/>
    <col min="15108" max="15108" customWidth="1" width="9.140625"/>
    <col min="15109" max="15109" customWidth="1" width="9.140625"/>
    <col min="15110" max="15110" customWidth="1" width="9.140625"/>
    <col min="15111" max="15111" customWidth="1" width="9.140625"/>
    <col min="15112" max="15112" customWidth="1" width="9.140625"/>
    <col min="15113" max="15113" customWidth="1" width="9.140625"/>
    <col min="15114" max="15114" customWidth="1" width="9.140625"/>
    <col min="15115" max="15115" customWidth="1" width="9.140625"/>
    <col min="15116" max="15116" customWidth="1" width="9.140625"/>
    <col min="15117" max="15117" customWidth="1" width="9.140625"/>
    <col min="15118" max="15118" customWidth="1" width="9.140625"/>
    <col min="15119" max="15119" customWidth="1" width="9.140625"/>
    <col min="15120" max="15120" customWidth="1" width="9.140625"/>
    <col min="15121" max="15121" customWidth="1" width="9.140625"/>
    <col min="15122" max="15122" customWidth="1" width="9.140625"/>
    <col min="15123" max="15123" customWidth="1" width="9.140625"/>
    <col min="15124" max="15124" customWidth="1" width="9.140625"/>
    <col min="15125" max="15125" customWidth="1" width="9.140625"/>
    <col min="15126" max="15126" customWidth="1" width="9.140625"/>
    <col min="15127" max="15127" customWidth="1" width="9.140625"/>
    <col min="15128" max="15128" customWidth="1" width="9.140625"/>
    <col min="15129" max="15129" customWidth="1" width="9.140625"/>
    <col min="15130" max="15130" customWidth="1" width="9.140625"/>
    <col min="15131" max="15131" customWidth="1" width="9.140625"/>
    <col min="15132" max="15132" customWidth="1" width="9.140625"/>
    <col min="15133" max="15133" customWidth="1" width="9.140625"/>
    <col min="15134" max="15134" customWidth="1" width="9.140625"/>
    <col min="15135" max="15135" customWidth="1" width="9.140625"/>
    <col min="15136" max="15136" customWidth="1" width="9.140625"/>
    <col min="15137" max="15137" customWidth="1" width="9.140625"/>
    <col min="15138" max="15138" customWidth="1" width="9.140625"/>
    <col min="15139" max="15139" customWidth="1" width="9.140625"/>
    <col min="15140" max="15140" customWidth="1" width="9.140625"/>
    <col min="15141" max="15141" customWidth="1" width="9.140625"/>
    <col min="15142" max="15142" customWidth="1" width="9.140625"/>
    <col min="15143" max="15143" customWidth="1" width="9.140625"/>
    <col min="15144" max="15144" customWidth="1" width="9.140625"/>
    <col min="15145" max="15145" customWidth="1" width="9.140625"/>
    <col min="15146" max="15146" customWidth="1" width="9.140625"/>
    <col min="15147" max="15147" customWidth="1" width="9.140625"/>
    <col min="15148" max="15148" customWidth="1" width="9.140625"/>
    <col min="15149" max="15149" customWidth="1" width="9.140625"/>
    <col min="15150" max="15150" customWidth="1" width="9.140625"/>
    <col min="15151" max="15151" customWidth="1" width="9.140625"/>
    <col min="15152" max="15152" customWidth="1" width="9.140625"/>
    <col min="15153" max="15153" customWidth="1" width="9.140625"/>
    <col min="15154" max="15154" customWidth="1" width="9.140625"/>
    <col min="15155" max="15155" customWidth="1" width="9.140625"/>
    <col min="15156" max="15156" customWidth="1" width="9.140625"/>
    <col min="15157" max="15157" customWidth="1" width="9.140625"/>
    <col min="15158" max="15158" customWidth="1" width="9.140625"/>
    <col min="15159" max="15159" customWidth="1" width="9.140625"/>
    <col min="15160" max="15160" customWidth="1" width="9.140625"/>
    <col min="15161" max="15161" customWidth="1" width="9.140625"/>
    <col min="15162" max="15162" customWidth="1" width="9.140625"/>
    <col min="15163" max="15163" customWidth="1" width="9.140625"/>
    <col min="15164" max="15164" customWidth="1" width="9.140625"/>
    <col min="15165" max="15165" customWidth="1" width="9.140625"/>
    <col min="15166" max="15166" customWidth="1" width="9.140625"/>
    <col min="15167" max="15167" customWidth="1" width="9.140625"/>
    <col min="15168" max="15168" customWidth="1" width="9.140625"/>
    <col min="15169" max="15169" customWidth="1" width="9.140625"/>
    <col min="15170" max="15170" customWidth="1" width="9.140625"/>
    <col min="15171" max="15171" customWidth="1" width="9.140625"/>
    <col min="15172" max="15172" customWidth="1" width="9.140625"/>
    <col min="15173" max="15173" customWidth="1" width="9.140625"/>
    <col min="15174" max="15174" customWidth="1" width="9.140625"/>
    <col min="15175" max="15175" customWidth="1" width="9.140625"/>
    <col min="15176" max="15176" customWidth="1" width="9.140625"/>
    <col min="15177" max="15177" customWidth="1" width="9.140625"/>
    <col min="15178" max="15178" customWidth="1" width="9.140625"/>
    <col min="15179" max="15179" customWidth="1" width="9.140625"/>
    <col min="15180" max="15180" customWidth="1" width="9.140625"/>
    <col min="15181" max="15181" customWidth="1" width="9.140625"/>
    <col min="15182" max="15182" customWidth="1" width="9.140625"/>
    <col min="15183" max="15183" customWidth="1" width="9.140625"/>
    <col min="15184" max="15184" customWidth="1" width="9.140625"/>
    <col min="15185" max="15185" customWidth="1" width="9.140625"/>
    <col min="15186" max="15186" customWidth="1" width="9.140625"/>
    <col min="15187" max="15187" customWidth="1" width="9.140625"/>
    <col min="15188" max="15188" customWidth="1" width="9.140625"/>
    <col min="15189" max="15189" customWidth="1" width="9.140625"/>
    <col min="15190" max="15190" customWidth="1" width="9.140625"/>
    <col min="15191" max="15191" customWidth="1" width="9.140625"/>
    <col min="15192" max="15192" customWidth="1" width="9.140625"/>
    <col min="15193" max="15193" customWidth="1" width="9.140625"/>
    <col min="15194" max="15194" customWidth="1" width="9.140625"/>
    <col min="15195" max="15195" customWidth="1" width="9.140625"/>
    <col min="15196" max="15196" customWidth="1" width="9.140625"/>
    <col min="15197" max="15197" customWidth="1" width="9.140625"/>
    <col min="15198" max="15198" customWidth="1" width="9.140625"/>
    <col min="15199" max="15199" customWidth="1" width="9.140625"/>
    <col min="15200" max="15200" customWidth="1" width="9.140625"/>
    <col min="15201" max="15201" customWidth="1" width="9.140625"/>
    <col min="15202" max="15202" customWidth="1" width="9.140625"/>
    <col min="15203" max="15203" customWidth="1" width="9.140625"/>
    <col min="15204" max="15204" customWidth="1" width="9.140625"/>
    <col min="15205" max="15205" customWidth="1" width="9.140625"/>
    <col min="15206" max="15206" customWidth="1" width="9.140625"/>
    <col min="15207" max="15207" customWidth="1" width="9.140625"/>
    <col min="15208" max="15208" customWidth="1" width="9.140625"/>
    <col min="15209" max="15209" customWidth="1" width="9.140625"/>
    <col min="15210" max="15210" customWidth="1" width="9.140625"/>
    <col min="15211" max="15211" customWidth="1" width="9.140625"/>
    <col min="15212" max="15212" customWidth="1" width="9.140625"/>
    <col min="15213" max="15213" customWidth="1" width="9.140625"/>
    <col min="15214" max="15214" customWidth="1" width="9.140625"/>
    <col min="15215" max="15215" customWidth="1" width="9.140625"/>
    <col min="15216" max="15216" customWidth="1" width="9.140625"/>
    <col min="15217" max="15217" customWidth="1" width="9.140625"/>
    <col min="15218" max="15218" customWidth="1" width="9.140625"/>
    <col min="15219" max="15219" customWidth="1" width="9.140625"/>
    <col min="15220" max="15220" customWidth="1" width="9.140625"/>
    <col min="15221" max="15221" customWidth="1" width="9.140625"/>
    <col min="15222" max="15222" customWidth="1" width="9.140625"/>
    <col min="15223" max="15223" customWidth="1" width="9.140625"/>
    <col min="15224" max="15224" customWidth="1" width="9.140625"/>
    <col min="15225" max="15225" customWidth="1" width="9.140625"/>
    <col min="15226" max="15226" customWidth="1" width="9.140625"/>
    <col min="15227" max="15227" customWidth="1" width="9.140625"/>
    <col min="15228" max="15228" customWidth="1" width="9.140625"/>
    <col min="15229" max="15229" customWidth="1" width="9.140625"/>
    <col min="15230" max="15230" customWidth="1" width="9.140625"/>
    <col min="15231" max="15231" customWidth="1" width="9.140625"/>
    <col min="15232" max="15232" customWidth="1" width="9.140625"/>
    <col min="15233" max="15233" customWidth="1" width="9.140625"/>
    <col min="15234" max="15234" customWidth="1" width="9.140625"/>
    <col min="15235" max="15235" customWidth="1" width="9.140625"/>
    <col min="15236" max="15236" customWidth="1" width="9.140625"/>
    <col min="15237" max="15237" customWidth="1" width="9.140625"/>
    <col min="15238" max="15238" customWidth="1" width="9.140625"/>
    <col min="15239" max="15239" customWidth="1" width="9.140625"/>
    <col min="15240" max="15240" customWidth="1" width="9.140625"/>
    <col min="15241" max="15241" customWidth="1" width="9.140625"/>
    <col min="15242" max="15242" customWidth="1" width="9.140625"/>
    <col min="15243" max="15243" customWidth="1" width="9.140625"/>
    <col min="15244" max="15244" customWidth="1" width="9.140625"/>
    <col min="15245" max="15245" customWidth="1" width="9.140625"/>
    <col min="15246" max="15246" customWidth="1" width="9.140625"/>
    <col min="15247" max="15247" customWidth="1" width="9.140625"/>
    <col min="15248" max="15248" customWidth="1" width="9.140625"/>
    <col min="15249" max="15249" customWidth="1" width="9.140625"/>
    <col min="15250" max="15250" customWidth="1" width="9.140625"/>
    <col min="15251" max="15251" customWidth="1" width="9.140625"/>
    <col min="15252" max="15252" customWidth="1" width="9.140625"/>
    <col min="15253" max="15253" customWidth="1" width="9.140625"/>
    <col min="15254" max="15254" customWidth="1" width="9.140625"/>
    <col min="15255" max="15255" customWidth="1" width="9.140625"/>
    <col min="15256" max="15256" customWidth="1" width="9.140625"/>
    <col min="15257" max="15257" customWidth="1" width="9.140625"/>
    <col min="15258" max="15258" customWidth="1" width="9.140625"/>
    <col min="15259" max="15259" customWidth="1" width="9.140625"/>
    <col min="15260" max="15260" customWidth="1" width="9.140625"/>
    <col min="15261" max="15261" customWidth="1" width="9.140625"/>
    <col min="15262" max="15262" customWidth="1" width="9.140625"/>
    <col min="15263" max="15263" customWidth="1" width="9.140625"/>
    <col min="15264" max="15264" customWidth="1" width="9.140625"/>
    <col min="15265" max="15265" customWidth="1" width="9.140625"/>
    <col min="15266" max="15266" customWidth="1" width="9.140625"/>
    <col min="15267" max="15267" customWidth="1" width="9.140625"/>
    <col min="15268" max="15268" customWidth="1" width="9.140625"/>
    <col min="15269" max="15269" customWidth="1" width="9.140625"/>
    <col min="15270" max="15270" customWidth="1" width="9.140625"/>
    <col min="15271" max="15271" customWidth="1" width="9.140625"/>
    <col min="15272" max="15272" customWidth="1" width="9.140625"/>
    <col min="15273" max="15273" customWidth="1" width="9.140625"/>
    <col min="15274" max="15274" customWidth="1" width="9.140625"/>
    <col min="15275" max="15275" customWidth="1" width="9.140625"/>
    <col min="15276" max="15276" customWidth="1" width="9.140625"/>
    <col min="15277" max="15277" customWidth="1" width="9.140625"/>
    <col min="15278" max="15278" customWidth="1" width="9.140625"/>
    <col min="15279" max="15279" customWidth="1" width="9.140625"/>
    <col min="15280" max="15280" customWidth="1" width="9.140625"/>
    <col min="15281" max="15281" customWidth="1" width="9.140625"/>
    <col min="15282" max="15282" customWidth="1" width="9.140625"/>
    <col min="15283" max="15283" customWidth="1" width="9.140625"/>
    <col min="15284" max="15284" customWidth="1" width="9.140625"/>
    <col min="15285" max="15285" customWidth="1" width="9.140625"/>
    <col min="15286" max="15286" customWidth="1" width="9.140625"/>
    <col min="15287" max="15287" customWidth="1" width="9.140625"/>
    <col min="15288" max="15288" customWidth="1" width="9.140625"/>
    <col min="15289" max="15289" customWidth="1" width="9.140625"/>
    <col min="15290" max="15290" customWidth="1" width="9.140625"/>
    <col min="15291" max="15291" customWidth="1" width="9.140625"/>
    <col min="15292" max="15292" customWidth="1" width="9.140625"/>
    <col min="15293" max="15293" customWidth="1" width="9.140625"/>
    <col min="15294" max="15294" customWidth="1" width="9.140625"/>
    <col min="15295" max="15295" customWidth="1" width="9.140625"/>
    <col min="15296" max="15296" customWidth="1" width="9.140625"/>
    <col min="15297" max="15297" customWidth="1" width="9.140625"/>
    <col min="15298" max="15298" customWidth="1" width="9.140625"/>
    <col min="15299" max="15299" customWidth="1" width="9.140625"/>
    <col min="15300" max="15300" customWidth="1" width="9.140625"/>
    <col min="15301" max="15301" customWidth="1" width="9.140625"/>
    <col min="15302" max="15302" customWidth="1" width="9.140625"/>
    <col min="15303" max="15303" customWidth="1" width="9.140625"/>
    <col min="15304" max="15304" customWidth="1" width="9.140625"/>
    <col min="15305" max="15305" customWidth="1" width="9.140625"/>
    <col min="15306" max="15306" customWidth="1" width="9.140625"/>
    <col min="15307" max="15307" customWidth="1" width="9.140625"/>
    <col min="15308" max="15308" customWidth="1" width="9.140625"/>
    <col min="15309" max="15309" customWidth="1" width="9.140625"/>
    <col min="15310" max="15310" customWidth="1" width="9.140625"/>
    <col min="15311" max="15311" customWidth="1" width="9.140625"/>
    <col min="15312" max="15312" customWidth="1" width="9.140625"/>
    <col min="15313" max="15313" customWidth="1" width="9.140625"/>
    <col min="15314" max="15314" customWidth="1" width="9.140625"/>
    <col min="15315" max="15315" customWidth="1" width="9.140625"/>
    <col min="15316" max="15316" customWidth="1" width="9.140625"/>
    <col min="15317" max="15317" customWidth="1" width="9.140625"/>
    <col min="15318" max="15318" customWidth="1" width="9.140625"/>
    <col min="15319" max="15319" customWidth="1" width="9.140625"/>
    <col min="15320" max="15320" customWidth="1" width="9.140625"/>
    <col min="15321" max="15321" customWidth="1" width="9.140625"/>
    <col min="15322" max="15322" customWidth="1" width="9.140625"/>
    <col min="15323" max="15323" customWidth="1" width="9.140625"/>
    <col min="15324" max="15324" customWidth="1" width="9.140625"/>
    <col min="15325" max="15325" customWidth="1" width="9.140625"/>
    <col min="15326" max="15326" customWidth="1" width="9.140625"/>
    <col min="15327" max="15327" customWidth="1" width="9.140625"/>
    <col min="15328" max="15328" customWidth="1" width="9.140625"/>
    <col min="15329" max="15329" customWidth="1" width="9.140625"/>
    <col min="15330" max="15330" customWidth="1" width="9.140625"/>
    <col min="15331" max="15331" customWidth="1" width="9.140625"/>
    <col min="15332" max="15332" customWidth="1" width="9.140625"/>
    <col min="15333" max="15333" customWidth="1" width="9.140625"/>
    <col min="15334" max="15334" customWidth="1" width="9.140625"/>
    <col min="15335" max="15335" customWidth="1" width="9.140625"/>
    <col min="15336" max="15336" customWidth="1" width="9.140625"/>
    <col min="15337" max="15337" customWidth="1" width="9.140625"/>
    <col min="15338" max="15338" customWidth="1" width="9.140625"/>
    <col min="15339" max="15339" customWidth="1" width="9.140625"/>
    <col min="15340" max="15340" customWidth="1" width="9.140625"/>
    <col min="15341" max="15341" customWidth="1" width="9.140625"/>
    <col min="15342" max="15342" customWidth="1" width="9.140625"/>
    <col min="15343" max="15343" customWidth="1" width="9.140625"/>
    <col min="15344" max="15344" customWidth="1" width="9.140625"/>
    <col min="15345" max="15345" customWidth="1" width="9.140625"/>
    <col min="15346" max="15346" customWidth="1" width="9.140625"/>
    <col min="15347" max="15347" customWidth="1" width="9.140625"/>
    <col min="15348" max="15348" customWidth="1" width="9.140625"/>
    <col min="15349" max="15349" customWidth="1" width="9.140625"/>
    <col min="15350" max="15350" customWidth="1" width="9.140625"/>
    <col min="15351" max="15351" customWidth="1" width="9.140625"/>
    <col min="15352" max="15352" customWidth="1" width="9.140625"/>
    <col min="15353" max="15353" customWidth="1" width="9.140625"/>
    <col min="15354" max="15354" customWidth="1" width="9.140625"/>
    <col min="15355" max="15355" customWidth="1" width="9.140625"/>
    <col min="15356" max="15356" customWidth="1" width="9.140625"/>
    <col min="15357" max="15357" customWidth="1" width="9.140625"/>
    <col min="15358" max="15358" customWidth="1" width="9.140625"/>
    <col min="15359" max="15359" customWidth="1" width="9.140625"/>
    <col min="15360" max="15360" customWidth="1" width="9.140625"/>
    <col min="15361" max="15361" customWidth="1" width="9.140625"/>
    <col min="15362" max="15362" customWidth="1" width="9.140625"/>
    <col min="15363" max="15363" customWidth="1" width="9.140625"/>
    <col min="15364" max="15364" customWidth="1" width="9.140625"/>
    <col min="15365" max="15365" customWidth="1" width="9.140625"/>
    <col min="15366" max="15366" customWidth="1" width="9.140625"/>
    <col min="15367" max="15367" customWidth="1" width="9.140625"/>
    <col min="15368" max="15368" customWidth="1" width="9.140625"/>
    <col min="15369" max="15369" customWidth="1" width="9.140625"/>
    <col min="15370" max="15370" customWidth="1" width="9.140625"/>
    <col min="15371" max="15371" customWidth="1" width="9.140625"/>
    <col min="15372" max="15372" customWidth="1" width="9.140625"/>
    <col min="15373" max="15373" customWidth="1" width="9.140625"/>
    <col min="15374" max="15374" customWidth="1" width="9.140625"/>
    <col min="15375" max="15375" customWidth="1" width="9.140625"/>
    <col min="15376" max="15376" customWidth="1" width="9.140625"/>
    <col min="15377" max="15377" customWidth="1" width="9.140625"/>
    <col min="15378" max="15378" customWidth="1" width="9.140625"/>
    <col min="15379" max="15379" customWidth="1" width="9.140625"/>
    <col min="15380" max="15380" customWidth="1" width="9.140625"/>
    <col min="15381" max="15381" customWidth="1" width="9.140625"/>
    <col min="15382" max="15382" customWidth="1" width="9.140625"/>
    <col min="15383" max="15383" customWidth="1" width="9.140625"/>
    <col min="15384" max="15384" customWidth="1" width="9.140625"/>
    <col min="15385" max="15385" customWidth="1" width="9.140625"/>
    <col min="15386" max="15386" customWidth="1" width="9.140625"/>
    <col min="15387" max="15387" customWidth="1" width="9.140625"/>
    <col min="15388" max="15388" customWidth="1" width="9.140625"/>
    <col min="15389" max="15389" customWidth="1" width="9.140625"/>
    <col min="15390" max="15390" customWidth="1" width="9.140625"/>
    <col min="15391" max="15391" customWidth="1" width="9.140625"/>
    <col min="15392" max="15392" customWidth="1" width="9.140625"/>
    <col min="15393" max="15393" customWidth="1" width="9.140625"/>
    <col min="15394" max="15394" customWidth="1" width="9.140625"/>
    <col min="15395" max="15395" customWidth="1" width="9.140625"/>
    <col min="15396" max="15396" customWidth="1" width="9.140625"/>
    <col min="15397" max="15397" customWidth="1" width="9.140625"/>
    <col min="15398" max="15398" customWidth="1" width="9.140625"/>
    <col min="15399" max="15399" customWidth="1" width="9.140625"/>
    <col min="15400" max="15400" customWidth="1" width="9.140625"/>
    <col min="15401" max="15401" customWidth="1" width="9.140625"/>
    <col min="15402" max="15402" customWidth="1" width="9.140625"/>
    <col min="15403" max="15403" customWidth="1" width="9.140625"/>
    <col min="15404" max="15404" customWidth="1" width="9.140625"/>
    <col min="15405" max="15405" customWidth="1" width="9.140625"/>
    <col min="15406" max="15406" customWidth="1" width="9.140625"/>
    <col min="15407" max="15407" customWidth="1" width="9.140625"/>
    <col min="15408" max="15408" customWidth="1" width="9.140625"/>
    <col min="15409" max="15409" customWidth="1" width="9.140625"/>
    <col min="15410" max="15410" customWidth="1" width="9.140625"/>
    <col min="15411" max="15411" customWidth="1" width="9.140625"/>
    <col min="15412" max="15412" customWidth="1" width="9.140625"/>
    <col min="15413" max="15413" customWidth="1" width="9.140625"/>
    <col min="15414" max="15414" customWidth="1" width="9.140625"/>
    <col min="15415" max="15415" customWidth="1" width="9.140625"/>
    <col min="15416" max="15416" customWidth="1" width="9.140625"/>
    <col min="15417" max="15417" customWidth="1" width="9.140625"/>
    <col min="15418" max="15418" customWidth="1" width="9.140625"/>
    <col min="15419" max="15419" customWidth="1" width="9.140625"/>
    <col min="15420" max="15420" customWidth="1" width="9.140625"/>
    <col min="15421" max="15421" customWidth="1" width="9.140625"/>
    <col min="15422" max="15422" customWidth="1" width="9.140625"/>
    <col min="15423" max="15423" customWidth="1" width="9.140625"/>
    <col min="15424" max="15424" customWidth="1" width="9.140625"/>
    <col min="15425" max="15425" customWidth="1" width="9.140625"/>
    <col min="15426" max="15426" customWidth="1" width="9.140625"/>
    <col min="15427" max="15427" customWidth="1" width="9.140625"/>
    <col min="15428" max="15428" customWidth="1" width="9.140625"/>
    <col min="15429" max="15429" customWidth="1" width="9.140625"/>
    <col min="15430" max="15430" customWidth="1" width="9.140625"/>
    <col min="15431" max="15431" customWidth="1" width="9.140625"/>
    <col min="15432" max="15432" customWidth="1" width="9.140625"/>
    <col min="15433" max="15433" customWidth="1" width="9.140625"/>
    <col min="15434" max="15434" customWidth="1" width="9.140625"/>
    <col min="15435" max="15435" customWidth="1" width="9.140625"/>
    <col min="15436" max="15436" customWidth="1" width="9.140625"/>
    <col min="15437" max="15437" customWidth="1" width="9.140625"/>
    <col min="15438" max="15438" customWidth="1" width="9.140625"/>
    <col min="15439" max="15439" customWidth="1" width="9.140625"/>
    <col min="15440" max="15440" customWidth="1" width="9.140625"/>
    <col min="15441" max="15441" customWidth="1" width="9.140625"/>
    <col min="15442" max="15442" customWidth="1" width="9.140625"/>
    <col min="15443" max="15443" customWidth="1" width="9.140625"/>
    <col min="15444" max="15444" customWidth="1" width="9.140625"/>
    <col min="15445" max="15445" customWidth="1" width="9.140625"/>
    <col min="15446" max="15446" customWidth="1" width="9.140625"/>
    <col min="15447" max="15447" customWidth="1" width="9.140625"/>
    <col min="15448" max="15448" customWidth="1" width="9.140625"/>
    <col min="15449" max="15449" customWidth="1" width="9.140625"/>
    <col min="15450" max="15450" customWidth="1" width="9.140625"/>
    <col min="15451" max="15451" customWidth="1" width="9.140625"/>
    <col min="15452" max="15452" customWidth="1" width="9.140625"/>
    <col min="15453" max="15453" customWidth="1" width="9.140625"/>
    <col min="15454" max="15454" customWidth="1" width="9.140625"/>
    <col min="15455" max="15455" customWidth="1" width="9.140625"/>
    <col min="15456" max="15456" customWidth="1" width="9.140625"/>
    <col min="15457" max="15457" customWidth="1" width="9.140625"/>
    <col min="15458" max="15458" customWidth="1" width="9.140625"/>
    <col min="15459" max="15459" customWidth="1" width="9.140625"/>
    <col min="15460" max="15460" customWidth="1" width="9.140625"/>
    <col min="15461" max="15461" customWidth="1" width="9.140625"/>
    <col min="15462" max="15462" customWidth="1" width="9.140625"/>
    <col min="15463" max="15463" customWidth="1" width="9.140625"/>
    <col min="15464" max="15464" customWidth="1" width="9.140625"/>
    <col min="15465" max="15465" customWidth="1" width="9.140625"/>
    <col min="15466" max="15466" customWidth="1" width="9.140625"/>
    <col min="15467" max="15467" customWidth="1" width="9.140625"/>
    <col min="15468" max="15468" customWidth="1" width="9.140625"/>
    <col min="15469" max="15469" customWidth="1" width="9.140625"/>
    <col min="15470" max="15470" customWidth="1" width="9.140625"/>
    <col min="15471" max="15471" customWidth="1" width="9.140625"/>
    <col min="15472" max="15472" customWidth="1" width="9.140625"/>
    <col min="15473" max="15473" customWidth="1" width="9.140625"/>
    <col min="15474" max="15474" customWidth="1" width="9.140625"/>
    <col min="15475" max="15475" customWidth="1" width="9.140625"/>
    <col min="15476" max="15476" customWidth="1" width="9.140625"/>
    <col min="15477" max="15477" customWidth="1" width="9.140625"/>
    <col min="15478" max="15478" customWidth="1" width="9.140625"/>
    <col min="15479" max="15479" customWidth="1" width="9.140625"/>
    <col min="15480" max="15480" customWidth="1" width="9.140625"/>
    <col min="15481" max="15481" customWidth="1" width="9.140625"/>
    <col min="15482" max="15482" customWidth="1" width="9.140625"/>
    <col min="15483" max="15483" customWidth="1" width="9.140625"/>
    <col min="15484" max="15484" customWidth="1" width="9.140625"/>
    <col min="15485" max="15485" customWidth="1" width="9.140625"/>
    <col min="15486" max="15486" customWidth="1" width="9.140625"/>
    <col min="15487" max="15487" customWidth="1" width="9.140625"/>
    <col min="15488" max="15488" customWidth="1" width="9.140625"/>
    <col min="15489" max="15489" customWidth="1" width="9.140625"/>
    <col min="15490" max="15490" customWidth="1" width="9.140625"/>
    <col min="15491" max="15491" customWidth="1" width="9.140625"/>
    <col min="15492" max="15492" customWidth="1" width="9.140625"/>
    <col min="15493" max="15493" customWidth="1" width="9.140625"/>
    <col min="15494" max="15494" customWidth="1" width="9.140625"/>
    <col min="15495" max="15495" customWidth="1" width="9.140625"/>
    <col min="15496" max="15496" customWidth="1" width="9.140625"/>
    <col min="15497" max="15497" customWidth="1" width="9.140625"/>
    <col min="15498" max="15498" customWidth="1" width="9.140625"/>
    <col min="15499" max="15499" customWidth="1" width="9.140625"/>
    <col min="15500" max="15500" customWidth="1" width="9.140625"/>
    <col min="15501" max="15501" customWidth="1" width="9.140625"/>
    <col min="15502" max="15502" customWidth="1" width="9.140625"/>
    <col min="15503" max="15503" customWidth="1" width="9.140625"/>
    <col min="15504" max="15504" customWidth="1" width="9.140625"/>
    <col min="15505" max="15505" customWidth="1" width="9.140625"/>
    <col min="15506" max="15506" customWidth="1" width="9.140625"/>
    <col min="15507" max="15507" customWidth="1" width="9.140625"/>
    <col min="15508" max="15508" customWidth="1" width="9.140625"/>
    <col min="15509" max="15509" customWidth="1" width="9.140625"/>
    <col min="15510" max="15510" customWidth="1" width="9.140625"/>
    <col min="15511" max="15511" customWidth="1" width="9.140625"/>
    <col min="15512" max="15512" customWidth="1" width="9.140625"/>
    <col min="15513" max="15513" customWidth="1" width="9.140625"/>
    <col min="15514" max="15514" customWidth="1" width="9.140625"/>
    <col min="15515" max="15515" customWidth="1" width="9.140625"/>
    <col min="15516" max="15516" customWidth="1" width="9.140625"/>
    <col min="15517" max="15517" customWidth="1" width="9.140625"/>
    <col min="15518" max="15518" customWidth="1" width="9.140625"/>
    <col min="15519" max="15519" customWidth="1" width="9.140625"/>
    <col min="15520" max="15520" customWidth="1" width="9.140625"/>
    <col min="15521" max="15521" customWidth="1" width="9.140625"/>
    <col min="15522" max="15522" customWidth="1" width="9.140625"/>
    <col min="15523" max="15523" customWidth="1" width="9.140625"/>
    <col min="15524" max="15524" customWidth="1" width="9.140625"/>
    <col min="15525" max="15525" customWidth="1" width="9.140625"/>
    <col min="15526" max="15526" customWidth="1" width="9.140625"/>
    <col min="15527" max="15527" customWidth="1" width="9.140625"/>
    <col min="15528" max="15528" customWidth="1" width="9.140625"/>
    <col min="15529" max="15529" customWidth="1" width="9.140625"/>
    <col min="15530" max="15530" customWidth="1" width="9.140625"/>
    <col min="15531" max="15531" customWidth="1" width="9.140625"/>
    <col min="15532" max="15532" customWidth="1" width="9.140625"/>
    <col min="15533" max="15533" customWidth="1" width="9.140625"/>
    <col min="15534" max="15534" customWidth="1" width="9.140625"/>
    <col min="15535" max="15535" customWidth="1" width="9.140625"/>
    <col min="15536" max="15536" customWidth="1" width="9.140625"/>
    <col min="15537" max="15537" customWidth="1" width="9.140625"/>
    <col min="15538" max="15538" customWidth="1" width="9.140625"/>
    <col min="15539" max="15539" customWidth="1" width="9.140625"/>
    <col min="15540" max="15540" customWidth="1" width="9.140625"/>
    <col min="15541" max="15541" customWidth="1" width="9.140625"/>
    <col min="15542" max="15542" customWidth="1" width="9.140625"/>
    <col min="15543" max="15543" customWidth="1" width="9.140625"/>
    <col min="15544" max="15544" customWidth="1" width="9.140625"/>
    <col min="15545" max="15545" customWidth="1" width="9.140625"/>
    <col min="15546" max="15546" customWidth="1" width="9.140625"/>
    <col min="15547" max="15547" customWidth="1" width="9.140625"/>
    <col min="15548" max="15548" customWidth="1" width="9.140625"/>
    <col min="15549" max="15549" customWidth="1" width="9.140625"/>
    <col min="15550" max="15550" customWidth="1" width="9.140625"/>
    <col min="15551" max="15551" customWidth="1" width="9.140625"/>
    <col min="15552" max="15552" customWidth="1" width="9.140625"/>
    <col min="15553" max="15553" customWidth="1" width="9.140625"/>
    <col min="15554" max="15554" customWidth="1" width="9.140625"/>
    <col min="15555" max="15555" customWidth="1" width="9.140625"/>
    <col min="15556" max="15556" customWidth="1" width="9.140625"/>
    <col min="15557" max="15557" customWidth="1" width="9.140625"/>
    <col min="15558" max="15558" customWidth="1" width="9.140625"/>
    <col min="15559" max="15559" customWidth="1" width="9.140625"/>
    <col min="15560" max="15560" customWidth="1" width="9.140625"/>
    <col min="15561" max="15561" customWidth="1" width="9.140625"/>
    <col min="15562" max="15562" customWidth="1" width="9.140625"/>
    <col min="15563" max="15563" customWidth="1" width="9.140625"/>
    <col min="15564" max="15564" customWidth="1" width="9.140625"/>
    <col min="15565" max="15565" customWidth="1" width="9.140625"/>
    <col min="15566" max="15566" customWidth="1" width="9.140625"/>
    <col min="15567" max="15567" customWidth="1" width="9.140625"/>
    <col min="15568" max="15568" customWidth="1" width="9.140625"/>
    <col min="15569" max="15569" customWidth="1" width="9.140625"/>
    <col min="15570" max="15570" customWidth="1" width="9.140625"/>
    <col min="15571" max="15571" customWidth="1" width="9.140625"/>
    <col min="15572" max="15572" customWidth="1" width="9.140625"/>
    <col min="15573" max="15573" customWidth="1" width="9.140625"/>
    <col min="15574" max="15574" customWidth="1" width="9.140625"/>
    <col min="15575" max="15575" customWidth="1" width="9.140625"/>
    <col min="15576" max="15576" customWidth="1" width="9.140625"/>
    <col min="15577" max="15577" customWidth="1" width="9.140625"/>
    <col min="15578" max="15578" customWidth="1" width="9.140625"/>
    <col min="15579" max="15579" customWidth="1" width="9.140625"/>
    <col min="15580" max="15580" customWidth="1" width="9.140625"/>
    <col min="15581" max="15581" customWidth="1" width="9.140625"/>
    <col min="15582" max="15582" customWidth="1" width="9.140625"/>
    <col min="15583" max="15583" customWidth="1" width="9.140625"/>
    <col min="15584" max="15584" customWidth="1" width="9.140625"/>
    <col min="15585" max="15585" customWidth="1" width="9.140625"/>
    <col min="15586" max="15586" customWidth="1" width="9.140625"/>
    <col min="15587" max="15587" customWidth="1" width="9.140625"/>
    <col min="15588" max="15588" customWidth="1" width="9.140625"/>
    <col min="15589" max="15589" customWidth="1" width="9.140625"/>
    <col min="15590" max="15590" customWidth="1" width="9.140625"/>
    <col min="15591" max="15591" customWidth="1" width="9.140625"/>
    <col min="15592" max="15592" customWidth="1" width="9.140625"/>
    <col min="15593" max="15593" customWidth="1" width="9.140625"/>
    <col min="15594" max="15594" customWidth="1" width="9.140625"/>
    <col min="15595" max="15595" customWidth="1" width="9.140625"/>
    <col min="15596" max="15596" customWidth="1" width="9.140625"/>
    <col min="15597" max="15597" customWidth="1" width="9.140625"/>
    <col min="15598" max="15598" customWidth="1" width="9.140625"/>
    <col min="15599" max="15599" customWidth="1" width="9.140625"/>
    <col min="15600" max="15600" customWidth="1" width="9.140625"/>
    <col min="15601" max="15601" customWidth="1" width="9.140625"/>
    <col min="15602" max="15602" customWidth="1" width="9.140625"/>
    <col min="15603" max="15603" customWidth="1" width="9.140625"/>
    <col min="15604" max="15604" customWidth="1" width="9.140625"/>
    <col min="15605" max="15605" customWidth="1" width="9.140625"/>
    <col min="15606" max="15606" customWidth="1" width="9.140625"/>
    <col min="15607" max="15607" customWidth="1" width="9.140625"/>
    <col min="15608" max="15608" customWidth="1" width="9.140625"/>
    <col min="15609" max="15609" customWidth="1" width="9.140625"/>
    <col min="15610" max="15610" customWidth="1" width="9.140625"/>
    <col min="15611" max="15611" customWidth="1" width="9.140625"/>
    <col min="15612" max="15612" customWidth="1" width="9.140625"/>
    <col min="15613" max="15613" customWidth="1" width="9.140625"/>
    <col min="15614" max="15614" customWidth="1" width="9.140625"/>
    <col min="15615" max="15615" customWidth="1" width="9.140625"/>
    <col min="15616" max="15616" customWidth="1" width="9.140625"/>
    <col min="15617" max="15617" customWidth="1" width="9.140625"/>
    <col min="15618" max="15618" customWidth="1" width="9.140625"/>
    <col min="15619" max="15619" customWidth="1" width="9.140625"/>
    <col min="15620" max="15620" customWidth="1" width="9.140625"/>
    <col min="15621" max="15621" customWidth="1" width="9.140625"/>
    <col min="15622" max="15622" customWidth="1" width="9.140625"/>
    <col min="15623" max="15623" customWidth="1" width="9.140625"/>
    <col min="15624" max="15624" customWidth="1" width="9.140625"/>
    <col min="15625" max="15625" customWidth="1" width="9.140625"/>
    <col min="15626" max="15626" customWidth="1" width="9.140625"/>
    <col min="15627" max="15627" customWidth="1" width="9.140625"/>
    <col min="15628" max="15628" customWidth="1" width="9.140625"/>
    <col min="15629" max="15629" customWidth="1" width="9.140625"/>
    <col min="15630" max="15630" customWidth="1" width="9.140625"/>
    <col min="15631" max="15631" customWidth="1" width="9.140625"/>
    <col min="15632" max="15632" customWidth="1" width="9.140625"/>
    <col min="15633" max="15633" customWidth="1" width="9.140625"/>
    <col min="15634" max="15634" customWidth="1" width="9.140625"/>
    <col min="15635" max="15635" customWidth="1" width="9.140625"/>
    <col min="15636" max="15636" customWidth="1" width="9.140625"/>
    <col min="15637" max="15637" customWidth="1" width="9.140625"/>
    <col min="15638" max="15638" customWidth="1" width="9.140625"/>
    <col min="15639" max="15639" customWidth="1" width="9.140625"/>
    <col min="15640" max="15640" customWidth="1" width="9.140625"/>
    <col min="15641" max="15641" customWidth="1" width="9.140625"/>
    <col min="15642" max="15642" customWidth="1" width="9.140625"/>
    <col min="15643" max="15643" customWidth="1" width="9.140625"/>
    <col min="15644" max="15644" customWidth="1" width="9.140625"/>
    <col min="15645" max="15645" customWidth="1" width="9.140625"/>
    <col min="15646" max="15646" customWidth="1" width="9.140625"/>
    <col min="15647" max="15647" customWidth="1" width="9.140625"/>
    <col min="15648" max="15648" customWidth="1" width="9.140625"/>
    <col min="15649" max="15649" customWidth="1" width="9.140625"/>
    <col min="15650" max="15650" customWidth="1" width="9.140625"/>
    <col min="15651" max="15651" customWidth="1" width="9.140625"/>
    <col min="15652" max="15652" customWidth="1" width="9.140625"/>
    <col min="15653" max="15653" customWidth="1" width="9.140625"/>
    <col min="15654" max="15654" customWidth="1" width="9.140625"/>
    <col min="15655" max="15655" customWidth="1" width="9.140625"/>
    <col min="15656" max="15656" customWidth="1" width="9.140625"/>
    <col min="15657" max="15657" customWidth="1" width="9.140625"/>
    <col min="15658" max="15658" customWidth="1" width="9.140625"/>
    <col min="15659" max="15659" customWidth="1" width="9.140625"/>
    <col min="15660" max="15660" customWidth="1" width="9.140625"/>
    <col min="15661" max="15661" customWidth="1" width="9.140625"/>
    <col min="15662" max="15662" customWidth="1" width="9.140625"/>
    <col min="15663" max="15663" customWidth="1" width="9.140625"/>
    <col min="15664" max="15664" customWidth="1" width="9.140625"/>
    <col min="15665" max="15665" customWidth="1" width="9.140625"/>
    <col min="15666" max="15666" customWidth="1" width="9.140625"/>
    <col min="15667" max="15667" customWidth="1" width="9.140625"/>
    <col min="15668" max="15668" customWidth="1" width="9.140625"/>
    <col min="15669" max="15669" customWidth="1" width="9.140625"/>
    <col min="15670" max="15670" customWidth="1" width="9.140625"/>
    <col min="15671" max="15671" customWidth="1" width="9.140625"/>
    <col min="15672" max="15672" customWidth="1" width="9.140625"/>
    <col min="15673" max="15673" customWidth="1" width="9.140625"/>
    <col min="15674" max="15674" customWidth="1" width="9.140625"/>
    <col min="15675" max="15675" customWidth="1" width="9.140625"/>
    <col min="15676" max="15676" customWidth="1" width="9.140625"/>
    <col min="15677" max="15677" customWidth="1" width="9.140625"/>
    <col min="15678" max="15678" customWidth="1" width="9.140625"/>
    <col min="15679" max="15679" customWidth="1" width="9.140625"/>
    <col min="15680" max="15680" customWidth="1" width="9.140625"/>
    <col min="15681" max="15681" customWidth="1" width="9.140625"/>
    <col min="15682" max="15682" customWidth="1" width="9.140625"/>
    <col min="15683" max="15683" customWidth="1" width="9.140625"/>
    <col min="15684" max="15684" customWidth="1" width="9.140625"/>
    <col min="15685" max="15685" customWidth="1" width="9.140625"/>
    <col min="15686" max="15686" customWidth="1" width="9.140625"/>
    <col min="15687" max="15687" customWidth="1" width="9.140625"/>
    <col min="15688" max="15688" customWidth="1" width="9.140625"/>
    <col min="15689" max="15689" customWidth="1" width="9.140625"/>
    <col min="15690" max="15690" customWidth="1" width="9.140625"/>
    <col min="15691" max="15691" customWidth="1" width="9.140625"/>
    <col min="15692" max="15692" customWidth="1" width="9.140625"/>
    <col min="15693" max="15693" customWidth="1" width="9.140625"/>
    <col min="15694" max="15694" customWidth="1" width="9.140625"/>
    <col min="15695" max="15695" customWidth="1" width="9.140625"/>
    <col min="15696" max="15696" customWidth="1" width="9.140625"/>
    <col min="15697" max="15697" customWidth="1" width="9.140625"/>
    <col min="15698" max="15698" customWidth="1" width="9.140625"/>
    <col min="15699" max="15699" customWidth="1" width="9.140625"/>
    <col min="15700" max="15700" customWidth="1" width="9.140625"/>
    <col min="15701" max="15701" customWidth="1" width="9.140625"/>
    <col min="15702" max="15702" customWidth="1" width="9.140625"/>
    <col min="15703" max="15703" customWidth="1" width="9.140625"/>
    <col min="15704" max="15704" customWidth="1" width="9.140625"/>
    <col min="15705" max="15705" customWidth="1" width="9.140625"/>
    <col min="15706" max="15706" customWidth="1" width="9.140625"/>
    <col min="15707" max="15707" customWidth="1" width="9.140625"/>
    <col min="15708" max="15708" customWidth="1" width="9.140625"/>
    <col min="15709" max="15709" customWidth="1" width="9.140625"/>
    <col min="15710" max="15710" customWidth="1" width="9.140625"/>
    <col min="15711" max="15711" customWidth="1" width="9.140625"/>
    <col min="15712" max="15712" customWidth="1" width="9.140625"/>
    <col min="15713" max="15713" customWidth="1" width="9.140625"/>
    <col min="15714" max="15714" customWidth="1" width="9.140625"/>
    <col min="15715" max="15715" customWidth="1" width="9.140625"/>
    <col min="15716" max="15716" customWidth="1" width="9.140625"/>
    <col min="15717" max="15717" customWidth="1" width="9.140625"/>
    <col min="15718" max="15718" customWidth="1" width="9.140625"/>
    <col min="15719" max="15719" customWidth="1" width="9.140625"/>
    <col min="15720" max="15720" customWidth="1" width="9.140625"/>
    <col min="15721" max="15721" customWidth="1" width="9.140625"/>
    <col min="15722" max="15722" customWidth="1" width="9.140625"/>
    <col min="15723" max="15723" customWidth="1" width="9.140625"/>
    <col min="15724" max="15724" customWidth="1" width="9.140625"/>
    <col min="15725" max="15725" customWidth="1" width="9.140625"/>
    <col min="15726" max="15726" customWidth="1" width="9.140625"/>
    <col min="15727" max="15727" customWidth="1" width="9.140625"/>
    <col min="15728" max="15728" customWidth="1" width="9.140625"/>
    <col min="15729" max="15729" customWidth="1" width="9.140625"/>
    <col min="15730" max="15730" customWidth="1" width="9.140625"/>
    <col min="15731" max="15731" customWidth="1" width="9.140625"/>
    <col min="15732" max="15732" customWidth="1" width="9.140625"/>
    <col min="15733" max="15733" customWidth="1" width="9.140625"/>
    <col min="15734" max="15734" customWidth="1" width="9.140625"/>
    <col min="15735" max="15735" customWidth="1" width="9.140625"/>
    <col min="15736" max="15736" customWidth="1" width="9.140625"/>
    <col min="15737" max="15737" customWidth="1" width="9.140625"/>
    <col min="15738" max="15738" customWidth="1" width="9.140625"/>
    <col min="15739" max="15739" customWidth="1" width="9.140625"/>
    <col min="15740" max="15740" customWidth="1" width="9.140625"/>
    <col min="15741" max="15741" customWidth="1" width="9.140625"/>
    <col min="15742" max="15742" customWidth="1" width="9.140625"/>
    <col min="15743" max="15743" customWidth="1" width="9.140625"/>
    <col min="15744" max="15744" customWidth="1" width="9.140625"/>
    <col min="15745" max="15745" customWidth="1" width="9.140625"/>
    <col min="15746" max="15746" customWidth="1" width="9.140625"/>
    <col min="15747" max="15747" customWidth="1" width="9.140625"/>
    <col min="15748" max="15748" customWidth="1" width="9.140625"/>
    <col min="15749" max="15749" customWidth="1" width="9.140625"/>
    <col min="15750" max="15750" customWidth="1" width="9.140625"/>
    <col min="15751" max="15751" customWidth="1" width="9.140625"/>
    <col min="15752" max="15752" customWidth="1" width="9.140625"/>
    <col min="15753" max="15753" customWidth="1" width="9.140625"/>
    <col min="15754" max="15754" customWidth="1" width="9.140625"/>
    <col min="15755" max="15755" customWidth="1" width="9.140625"/>
    <col min="15756" max="15756" customWidth="1" width="9.140625"/>
    <col min="15757" max="15757" customWidth="1" width="9.140625"/>
    <col min="15758" max="15758" customWidth="1" width="9.140625"/>
    <col min="15759" max="15759" customWidth="1" width="9.140625"/>
    <col min="15760" max="15760" customWidth="1" width="9.140625"/>
    <col min="15761" max="15761" customWidth="1" width="9.140625"/>
    <col min="15762" max="15762" customWidth="1" width="9.140625"/>
    <col min="15763" max="15763" customWidth="1" width="9.140625"/>
    <col min="15764" max="15764" customWidth="1" width="9.140625"/>
    <col min="15765" max="15765" customWidth="1" width="9.140625"/>
    <col min="15766" max="15766" customWidth="1" width="9.140625"/>
    <col min="15767" max="15767" customWidth="1" width="9.140625"/>
    <col min="15768" max="15768" customWidth="1" width="9.140625"/>
    <col min="15769" max="15769" customWidth="1" width="9.140625"/>
    <col min="15770" max="15770" customWidth="1" width="9.140625"/>
    <col min="15771" max="15771" customWidth="1" width="9.140625"/>
    <col min="15772" max="15772" customWidth="1" width="9.140625"/>
    <col min="15773" max="15773" customWidth="1" width="9.140625"/>
    <col min="15774" max="15774" customWidth="1" width="9.140625"/>
    <col min="15775" max="15775" customWidth="1" width="9.140625"/>
    <col min="15776" max="15776" customWidth="1" width="9.140625"/>
    <col min="15777" max="15777" customWidth="1" width="9.140625"/>
    <col min="15778" max="15778" customWidth="1" width="9.140625"/>
    <col min="15779" max="15779" customWidth="1" width="9.140625"/>
    <col min="15780" max="15780" customWidth="1" width="9.140625"/>
    <col min="15781" max="15781" customWidth="1" width="9.140625"/>
    <col min="15782" max="15782" customWidth="1" width="9.140625"/>
    <col min="15783" max="15783" customWidth="1" width="9.140625"/>
    <col min="15784" max="15784" customWidth="1" width="9.140625"/>
    <col min="15785" max="15785" customWidth="1" width="9.140625"/>
    <col min="15786" max="15786" customWidth="1" width="9.140625"/>
    <col min="15787" max="15787" customWidth="1" width="9.140625"/>
    <col min="15788" max="15788" customWidth="1" width="9.140625"/>
    <col min="15789" max="15789" customWidth="1" width="9.140625"/>
    <col min="15790" max="15790" customWidth="1" width="9.140625"/>
    <col min="15791" max="15791" customWidth="1" width="9.140625"/>
    <col min="15792" max="15792" customWidth="1" width="9.140625"/>
    <col min="15793" max="15793" customWidth="1" width="9.140625"/>
    <col min="15794" max="15794" customWidth="1" width="9.140625"/>
    <col min="15795" max="15795" customWidth="1" width="9.140625"/>
    <col min="15796" max="15796" customWidth="1" width="9.140625"/>
    <col min="15797" max="15797" customWidth="1" width="9.140625"/>
    <col min="15798" max="15798" customWidth="1" width="9.140625"/>
    <col min="15799" max="15799" customWidth="1" width="9.140625"/>
    <col min="15800" max="15800" customWidth="1" width="9.140625"/>
    <col min="15801" max="15801" customWidth="1" width="9.140625"/>
    <col min="15802" max="15802" customWidth="1" width="9.140625"/>
    <col min="15803" max="15803" customWidth="1" width="9.140625"/>
    <col min="15804" max="15804" customWidth="1" width="9.140625"/>
    <col min="15805" max="15805" customWidth="1" width="9.140625"/>
    <col min="15806" max="15806" customWidth="1" width="9.140625"/>
    <col min="15807" max="15807" customWidth="1" width="9.140625"/>
    <col min="15808" max="15808" customWidth="1" width="9.140625"/>
    <col min="15809" max="15809" customWidth="1" width="9.140625"/>
    <col min="15810" max="15810" customWidth="1" width="9.140625"/>
    <col min="15811" max="15811" customWidth="1" width="9.140625"/>
    <col min="15812" max="15812" customWidth="1" width="9.140625"/>
    <col min="15813" max="15813" customWidth="1" width="9.140625"/>
    <col min="15814" max="15814" customWidth="1" width="9.140625"/>
    <col min="15815" max="15815" customWidth="1" width="9.140625"/>
    <col min="15816" max="15816" customWidth="1" width="9.140625"/>
    <col min="15817" max="15817" customWidth="1" width="9.140625"/>
    <col min="15818" max="15818" customWidth="1" width="9.140625"/>
    <col min="15819" max="15819" customWidth="1" width="9.140625"/>
    <col min="15820" max="15820" customWidth="1" width="9.140625"/>
    <col min="15821" max="15821" customWidth="1" width="9.140625"/>
    <col min="15822" max="15822" customWidth="1" width="9.140625"/>
    <col min="15823" max="15823" customWidth="1" width="9.140625"/>
    <col min="15824" max="15824" customWidth="1" width="9.140625"/>
    <col min="15825" max="15825" customWidth="1" width="9.140625"/>
    <col min="15826" max="15826" customWidth="1" width="9.140625"/>
    <col min="15827" max="15827" customWidth="1" width="9.140625"/>
    <col min="15828" max="15828" customWidth="1" width="9.140625"/>
    <col min="15829" max="15829" customWidth="1" width="9.140625"/>
    <col min="15830" max="15830" customWidth="1" width="9.140625"/>
    <col min="15831" max="15831" customWidth="1" width="9.140625"/>
    <col min="15832" max="15832" customWidth="1" width="9.140625"/>
    <col min="15833" max="15833" customWidth="1" width="9.140625"/>
    <col min="15834" max="15834" customWidth="1" width="9.140625"/>
    <col min="15835" max="15835" customWidth="1" width="9.140625"/>
    <col min="15836" max="15836" customWidth="1" width="9.140625"/>
    <col min="15837" max="15837" customWidth="1" width="9.140625"/>
    <col min="15838" max="15838" customWidth="1" width="9.140625"/>
    <col min="15839" max="15839" customWidth="1" width="9.140625"/>
    <col min="15840" max="15840" customWidth="1" width="9.140625"/>
    <col min="15841" max="15841" customWidth="1" width="9.140625"/>
    <col min="15842" max="15842" customWidth="1" width="9.140625"/>
    <col min="15843" max="15843" customWidth="1" width="9.140625"/>
    <col min="15844" max="15844" customWidth="1" width="9.140625"/>
    <col min="15845" max="15845" customWidth="1" width="9.140625"/>
    <col min="15846" max="15846" customWidth="1" width="9.140625"/>
    <col min="15847" max="15847" customWidth="1" width="9.140625"/>
    <col min="15848" max="15848" customWidth="1" width="9.140625"/>
    <col min="15849" max="15849" customWidth="1" width="9.140625"/>
    <col min="15850" max="15850" customWidth="1" width="9.140625"/>
    <col min="15851" max="15851" customWidth="1" width="9.140625"/>
    <col min="15852" max="15852" customWidth="1" width="9.140625"/>
    <col min="15853" max="15853" customWidth="1" width="9.140625"/>
    <col min="15854" max="15854" customWidth="1" width="9.140625"/>
    <col min="15855" max="15855" customWidth="1" width="9.140625"/>
    <col min="15856" max="15856" customWidth="1" width="9.140625"/>
    <col min="15857" max="15857" customWidth="1" width="9.140625"/>
    <col min="15858" max="15858" customWidth="1" width="9.140625"/>
    <col min="15859" max="15859" customWidth="1" width="9.140625"/>
    <col min="15860" max="15860" customWidth="1" width="9.140625"/>
    <col min="15861" max="15861" customWidth="1" width="9.140625"/>
    <col min="15862" max="15862" customWidth="1" width="9.140625"/>
    <col min="15863" max="15863" customWidth="1" width="9.140625"/>
    <col min="15864" max="15864" customWidth="1" width="9.140625"/>
    <col min="15865" max="15865" customWidth="1" width="9.140625"/>
    <col min="15866" max="15866" customWidth="1" width="9.140625"/>
    <col min="15867" max="15867" customWidth="1" width="9.140625"/>
    <col min="15868" max="15868" customWidth="1" width="9.140625"/>
    <col min="15869" max="15869" customWidth="1" width="9.140625"/>
    <col min="15870" max="15870" customWidth="1" width="9.140625"/>
    <col min="15871" max="15871" customWidth="1" width="9.140625"/>
    <col min="15872" max="15872" customWidth="1" width="9.140625"/>
    <col min="15873" max="15873" customWidth="1" width="9.140625"/>
    <col min="15874" max="15874" customWidth="1" width="9.140625"/>
    <col min="15875" max="15875" customWidth="1" width="9.140625"/>
    <col min="15876" max="15876" customWidth="1" width="9.140625"/>
    <col min="15877" max="15877" customWidth="1" width="9.140625"/>
    <col min="15878" max="15878" customWidth="1" width="9.140625"/>
    <col min="15879" max="15879" customWidth="1" width="9.140625"/>
    <col min="15880" max="15880" customWidth="1" width="9.140625"/>
    <col min="15881" max="15881" customWidth="1" width="9.140625"/>
    <col min="15882" max="15882" customWidth="1" width="9.140625"/>
    <col min="15883" max="15883" customWidth="1" width="9.140625"/>
    <col min="15884" max="15884" customWidth="1" width="9.140625"/>
    <col min="15885" max="15885" customWidth="1" width="9.140625"/>
    <col min="15886" max="15886" customWidth="1" width="9.140625"/>
    <col min="15887" max="15887" customWidth="1" width="9.140625"/>
    <col min="15888" max="15888" customWidth="1" width="9.140625"/>
    <col min="15889" max="15889" customWidth="1" width="9.140625"/>
    <col min="15890" max="15890" customWidth="1" width="9.140625"/>
    <col min="15891" max="15891" customWidth="1" width="9.140625"/>
    <col min="15892" max="15892" customWidth="1" width="9.140625"/>
    <col min="15893" max="15893" customWidth="1" width="9.140625"/>
    <col min="15894" max="15894" customWidth="1" width="9.140625"/>
    <col min="15895" max="15895" customWidth="1" width="9.140625"/>
    <col min="15896" max="15896" customWidth="1" width="9.140625"/>
    <col min="15897" max="15897" customWidth="1" width="9.140625"/>
    <col min="15898" max="15898" customWidth="1" width="9.140625"/>
    <col min="15899" max="15899" customWidth="1" width="9.140625"/>
    <col min="15900" max="15900" customWidth="1" width="9.140625"/>
    <col min="15901" max="15901" customWidth="1" width="9.140625"/>
    <col min="15902" max="15902" customWidth="1" width="9.140625"/>
    <col min="15903" max="15903" customWidth="1" width="9.140625"/>
    <col min="15904" max="15904" customWidth="1" width="9.140625"/>
    <col min="15905" max="15905" customWidth="1" width="9.140625"/>
    <col min="15906" max="15906" customWidth="1" width="9.140625"/>
    <col min="15907" max="15907" customWidth="1" width="9.140625"/>
    <col min="15908" max="15908" customWidth="1" width="9.140625"/>
    <col min="15909" max="15909" customWidth="1" width="9.140625"/>
    <col min="15910" max="15910" customWidth="1" width="9.140625"/>
    <col min="15911" max="15911" customWidth="1" width="9.140625"/>
    <col min="15912" max="15912" customWidth="1" width="9.140625"/>
    <col min="15913" max="15913" customWidth="1" width="9.140625"/>
    <col min="15914" max="15914" customWidth="1" width="9.140625"/>
    <col min="15915" max="15915" customWidth="1" width="9.140625"/>
    <col min="15916" max="15916" customWidth="1" width="9.140625"/>
    <col min="15917" max="15917" customWidth="1" width="9.140625"/>
    <col min="15918" max="15918" customWidth="1" width="9.140625"/>
    <col min="15919" max="15919" customWidth="1" width="9.140625"/>
    <col min="15920" max="15920" customWidth="1" width="9.140625"/>
    <col min="15921" max="15921" customWidth="1" width="9.140625"/>
    <col min="15922" max="15922" customWidth="1" width="9.140625"/>
    <col min="15923" max="15923" customWidth="1" width="9.140625"/>
    <col min="15924" max="15924" customWidth="1" width="9.140625"/>
    <col min="15925" max="15925" customWidth="1" width="9.140625"/>
    <col min="15926" max="15926" customWidth="1" width="9.140625"/>
    <col min="15927" max="15927" customWidth="1" width="9.140625"/>
    <col min="15928" max="15928" customWidth="1" width="9.140625"/>
    <col min="15929" max="15929" customWidth="1" width="9.140625"/>
    <col min="15930" max="15930" customWidth="1" width="9.140625"/>
    <col min="15931" max="15931" customWidth="1" width="9.140625"/>
    <col min="15932" max="15932" customWidth="1" width="9.140625"/>
    <col min="15933" max="15933" customWidth="1" width="9.140625"/>
    <col min="15934" max="15934" customWidth="1" width="9.140625"/>
    <col min="15935" max="15935" customWidth="1" width="9.140625"/>
    <col min="15936" max="15936" customWidth="1" width="9.140625"/>
    <col min="15937" max="15937" customWidth="1" width="9.140625"/>
    <col min="15938" max="15938" customWidth="1" width="9.140625"/>
    <col min="15939" max="15939" customWidth="1" width="9.140625"/>
    <col min="15940" max="15940" customWidth="1" width="9.140625"/>
    <col min="15941" max="15941" customWidth="1" width="9.140625"/>
    <col min="15942" max="15942" customWidth="1" width="9.140625"/>
    <col min="15943" max="15943" customWidth="1" width="9.140625"/>
    <col min="15944" max="15944" customWidth="1" width="9.140625"/>
    <col min="15945" max="15945" customWidth="1" width="9.140625"/>
    <col min="15946" max="15946" customWidth="1" width="9.140625"/>
    <col min="15947" max="15947" customWidth="1" width="9.140625"/>
    <col min="15948" max="15948" customWidth="1" width="9.140625"/>
    <col min="15949" max="15949" customWidth="1" width="9.140625"/>
    <col min="15950" max="15950" customWidth="1" width="9.140625"/>
    <col min="15951" max="15951" customWidth="1" width="9.140625"/>
    <col min="15952" max="15952" customWidth="1" width="9.140625"/>
    <col min="15953" max="15953" customWidth="1" width="9.140625"/>
    <col min="15954" max="15954" customWidth="1" width="9.140625"/>
    <col min="15955" max="15955" customWidth="1" width="9.140625"/>
    <col min="15956" max="15956" customWidth="1" width="9.140625"/>
    <col min="15957" max="15957" customWidth="1" width="9.140625"/>
    <col min="15958" max="15958" customWidth="1" width="9.140625"/>
    <col min="15959" max="15959" customWidth="1" width="9.140625"/>
    <col min="15960" max="15960" customWidth="1" width="9.140625"/>
    <col min="15961" max="15961" customWidth="1" width="9.140625"/>
    <col min="15962" max="15962" customWidth="1" width="9.140625"/>
    <col min="15963" max="15963" customWidth="1" width="9.140625"/>
    <col min="15964" max="15964" customWidth="1" width="9.140625"/>
    <col min="15965" max="15965" customWidth="1" width="9.140625"/>
    <col min="15966" max="15966" customWidth="1" width="9.140625"/>
    <col min="15967" max="15967" customWidth="1" width="9.140625"/>
    <col min="15968" max="15968" customWidth="1" width="9.140625"/>
    <col min="15969" max="15969" customWidth="1" width="9.140625"/>
    <col min="15970" max="15970" customWidth="1" width="9.140625"/>
    <col min="15971" max="15971" customWidth="1" width="9.140625"/>
    <col min="15972" max="15972" customWidth="1" width="9.140625"/>
    <col min="15973" max="15973" customWidth="1" width="9.140625"/>
    <col min="15974" max="15974" customWidth="1" width="9.140625"/>
    <col min="15975" max="15975" customWidth="1" width="9.140625"/>
    <col min="15976" max="15976" customWidth="1" width="9.140625"/>
    <col min="15977" max="15977" customWidth="1" width="9.140625"/>
    <col min="15978" max="15978" customWidth="1" width="9.140625"/>
    <col min="15979" max="15979" customWidth="1" width="9.140625"/>
    <col min="15980" max="15980" customWidth="1" width="9.140625"/>
    <col min="15981" max="15981" customWidth="1" width="9.140625"/>
    <col min="15982" max="15982" customWidth="1" width="9.140625"/>
    <col min="15983" max="15983" customWidth="1" width="9.140625"/>
    <col min="15984" max="15984" customWidth="1" width="9.140625"/>
    <col min="15985" max="15985" customWidth="1" width="9.140625"/>
    <col min="15986" max="15986" customWidth="1" width="9.140625"/>
    <col min="15987" max="15987" customWidth="1" width="9.140625"/>
    <col min="15988" max="15988" customWidth="1" width="9.140625"/>
    <col min="15989" max="15989" customWidth="1" width="9.140625"/>
    <col min="15990" max="15990" customWidth="1" width="9.140625"/>
    <col min="15991" max="15991" customWidth="1" width="9.140625"/>
    <col min="15992" max="15992" customWidth="1" width="9.140625"/>
    <col min="15993" max="15993" customWidth="1" width="9.140625"/>
    <col min="15994" max="15994" customWidth="1" width="9.140625"/>
    <col min="15995" max="15995" customWidth="1" width="9.140625"/>
    <col min="15996" max="15996" customWidth="1" width="9.140625"/>
    <col min="15997" max="15997" customWidth="1" width="9.140625"/>
    <col min="15998" max="15998" customWidth="1" width="9.140625"/>
    <col min="15999" max="15999" customWidth="1" width="9.140625"/>
    <col min="16000" max="16000" customWidth="1" width="9.140625"/>
    <col min="16001" max="16001" customWidth="1" width="9.140625"/>
    <col min="16002" max="16002" customWidth="1" width="9.140625"/>
    <col min="16003" max="16003" customWidth="1" width="9.140625"/>
    <col min="16004" max="16004" customWidth="1" width="9.140625"/>
    <col min="16005" max="16005" customWidth="1" width="9.140625"/>
    <col min="16006" max="16006" customWidth="1" width="9.140625"/>
    <col min="16007" max="16007" customWidth="1" width="9.140625"/>
    <col min="16008" max="16008" customWidth="1" width="9.140625"/>
    <col min="16009" max="16009" customWidth="1" width="9.140625"/>
    <col min="16010" max="16010" customWidth="1" width="9.140625"/>
    <col min="16011" max="16011" customWidth="1" width="9.140625"/>
    <col min="16012" max="16012" customWidth="1" width="9.140625"/>
    <col min="16013" max="16013" customWidth="1" width="9.140625"/>
    <col min="16014" max="16014" customWidth="1" width="9.140625"/>
    <col min="16015" max="16015" customWidth="1" width="9.140625"/>
    <col min="16016" max="16016" customWidth="1" width="9.140625"/>
    <col min="16017" max="16017" customWidth="1" width="9.140625"/>
    <col min="16018" max="16018" customWidth="1" width="9.140625"/>
    <col min="16019" max="16019" customWidth="1" width="9.140625"/>
    <col min="16020" max="16020" customWidth="1" width="9.140625"/>
    <col min="16021" max="16021" customWidth="1" width="9.140625"/>
    <col min="16022" max="16022" customWidth="1" width="9.140625"/>
    <col min="16023" max="16023" customWidth="1" width="9.140625"/>
    <col min="16024" max="16024" customWidth="1" width="9.140625"/>
    <col min="16025" max="16025" customWidth="1" width="9.140625"/>
    <col min="16026" max="16026" customWidth="1" width="9.140625"/>
    <col min="16027" max="16027" customWidth="1" width="9.140625"/>
    <col min="16028" max="16028" customWidth="1" width="9.140625"/>
    <col min="16029" max="16029" customWidth="1" width="9.140625"/>
    <col min="16030" max="16030" customWidth="1" width="9.140625"/>
    <col min="16031" max="16031" customWidth="1" width="9.140625"/>
    <col min="16032" max="16032" customWidth="1" width="9.140625"/>
    <col min="16033" max="16033" customWidth="1" width="9.140625"/>
    <col min="16034" max="16034" customWidth="1" width="9.140625"/>
    <col min="16035" max="16035" customWidth="1" width="9.140625"/>
    <col min="16036" max="16036" customWidth="1" width="9.140625"/>
    <col min="16037" max="16037" customWidth="1" width="9.140625"/>
    <col min="16038" max="16038" customWidth="1" width="9.140625"/>
    <col min="16039" max="16039" customWidth="1" width="9.140625"/>
    <col min="16040" max="16040" customWidth="1" width="9.140625"/>
    <col min="16041" max="16041" customWidth="1" width="9.140625"/>
    <col min="16042" max="16042" customWidth="1" width="9.140625"/>
    <col min="16043" max="16043" customWidth="1" width="9.140625"/>
    <col min="16044" max="16044" customWidth="1" width="9.140625"/>
    <col min="16045" max="16045" customWidth="1" width="9.140625"/>
    <col min="16046" max="16046" customWidth="1" width="9.140625"/>
    <col min="16047" max="16047" customWidth="1" width="9.140625"/>
    <col min="16048" max="16048" customWidth="1" width="9.140625"/>
    <col min="16049" max="16049" customWidth="1" width="9.140625"/>
    <col min="16050" max="16050" customWidth="1" width="9.140625"/>
    <col min="16051" max="16051" customWidth="1" width="9.140625"/>
    <col min="16052" max="16052" customWidth="1" width="9.140625"/>
    <col min="16053" max="16053" customWidth="1" width="9.140625"/>
    <col min="16054" max="16054" customWidth="1" width="9.140625"/>
    <col min="16055" max="16055" customWidth="1" width="9.140625"/>
    <col min="16056" max="16056" customWidth="1" width="9.140625"/>
    <col min="16057" max="16057" customWidth="1" width="9.140625"/>
    <col min="16058" max="16058" customWidth="1" width="9.140625"/>
    <col min="16059" max="16059" customWidth="1" width="9.140625"/>
    <col min="16060" max="16060" customWidth="1" width="9.140625"/>
    <col min="16061" max="16061" customWidth="1" width="9.140625"/>
    <col min="16062" max="16062" customWidth="1" width="9.140625"/>
    <col min="16063" max="16063" customWidth="1" width="9.140625"/>
    <col min="16064" max="16064" customWidth="1" width="9.140625"/>
    <col min="16065" max="16065" customWidth="1" width="9.140625"/>
    <col min="16066" max="16066" customWidth="1" width="9.140625"/>
    <col min="16067" max="16067" customWidth="1" width="9.140625"/>
    <col min="16068" max="16068" customWidth="1" width="9.140625"/>
    <col min="16069" max="16069" customWidth="1" width="9.140625"/>
    <col min="16070" max="16070" customWidth="1" width="9.140625"/>
    <col min="16071" max="16071" customWidth="1" width="9.140625"/>
    <col min="16072" max="16072" customWidth="1" width="9.140625"/>
    <col min="16073" max="16073" customWidth="1" width="9.140625"/>
    <col min="16074" max="16074" customWidth="1" width="9.140625"/>
    <col min="16075" max="16075" customWidth="1" width="9.140625"/>
    <col min="16076" max="16076" customWidth="1" width="9.140625"/>
    <col min="16077" max="16077" customWidth="1" width="9.140625"/>
    <col min="16078" max="16078" customWidth="1" width="9.140625"/>
    <col min="16079" max="16079" customWidth="1" width="9.140625"/>
    <col min="16080" max="16080" customWidth="1" width="9.140625"/>
    <col min="16081" max="16081" customWidth="1" width="9.140625"/>
    <col min="16082" max="16082" customWidth="1" width="9.140625"/>
    <col min="16083" max="16083" customWidth="1" width="9.140625"/>
    <col min="16084" max="16084" customWidth="1" width="9.140625"/>
    <col min="16085" max="16085" customWidth="1" width="9.140625"/>
    <col min="16086" max="16086" customWidth="1" width="9.140625"/>
    <col min="16087" max="16087" customWidth="1" width="9.140625"/>
    <col min="16088" max="16088" customWidth="1" width="9.140625"/>
    <col min="16089" max="16089" customWidth="1" width="9.140625"/>
    <col min="16090" max="16090" customWidth="1" width="9.140625"/>
    <col min="16091" max="16091" customWidth="1" width="9.140625"/>
    <col min="16092" max="16092" customWidth="1" width="9.140625"/>
    <col min="16093" max="16093" customWidth="1" width="9.140625"/>
    <col min="16094" max="16094" customWidth="1" width="9.140625"/>
    <col min="16095" max="16095" customWidth="1" width="9.140625"/>
    <col min="16096" max="16096" customWidth="1" width="9.140625"/>
    <col min="16097" max="16097" customWidth="1" width="9.140625"/>
    <col min="16098" max="16098" customWidth="1" width="9.140625"/>
    <col min="16099" max="16099" customWidth="1" width="9.140625"/>
    <col min="16100" max="16100" customWidth="1" width="9.140625"/>
    <col min="16101" max="16101" customWidth="1" width="9.140625"/>
    <col min="16102" max="16102" customWidth="1" width="9.140625"/>
    <col min="16103" max="16103" customWidth="1" width="9.140625"/>
    <col min="16104" max="16104" customWidth="1" width="9.140625"/>
    <col min="16105" max="16105" customWidth="1" width="9.140625"/>
    <col min="16106" max="16106" customWidth="1" width="9.140625"/>
    <col min="16107" max="16107" customWidth="1" width="9.140625"/>
    <col min="16108" max="16108" customWidth="1" width="9.140625"/>
    <col min="16109" max="16109" customWidth="1" width="9.140625"/>
    <col min="16110" max="16110" customWidth="1" width="9.140625"/>
    <col min="16111" max="16111" customWidth="1" width="9.140625"/>
    <col min="16112" max="16112" customWidth="1" width="9.140625"/>
    <col min="16113" max="16113" customWidth="1" width="9.140625"/>
    <col min="16114" max="16114" customWidth="1" width="9.140625"/>
    <col min="16115" max="16115" customWidth="1" width="9.140625"/>
    <col min="16116" max="16116" customWidth="1" width="9.140625"/>
    <col min="16117" max="16117" customWidth="1" width="9.140625"/>
    <col min="16118" max="16118" customWidth="1" width="9.140625"/>
    <col min="16119" max="16119" customWidth="1" width="9.140625"/>
    <col min="16120" max="16120" customWidth="1" width="9.140625"/>
    <col min="16121" max="16121" customWidth="1" width="9.140625"/>
    <col min="16122" max="16122" customWidth="1" width="9.140625"/>
    <col min="16123" max="16123" customWidth="1" width="9.140625"/>
    <col min="16124" max="16124" customWidth="1" width="9.140625"/>
    <col min="16125" max="16125" customWidth="1" width="9.140625"/>
    <col min="16126" max="16126" customWidth="1" width="9.140625"/>
    <col min="16127" max="16127" customWidth="1" width="9.140625"/>
    <col min="16128" max="16128" customWidth="1" width="9.140625"/>
    <col min="16129" max="16129" customWidth="1" width="9.140625"/>
    <col min="16130" max="16130" customWidth="1" width="9.140625"/>
    <col min="16131" max="16131" customWidth="1" width="9.140625"/>
    <col min="16132" max="16132" customWidth="1" width="9.140625"/>
    <col min="16133" max="16133" customWidth="1" width="9.140625"/>
    <col min="16134" max="16134" customWidth="1" width="9.140625"/>
    <col min="16135" max="16135" customWidth="1" width="9.140625"/>
    <col min="16136" max="16136" customWidth="1" width="9.140625"/>
    <col min="16137" max="16137" customWidth="1" width="9.140625"/>
    <col min="16138" max="16138" customWidth="1" width="9.140625"/>
    <col min="16139" max="16139" customWidth="1" width="9.140625"/>
    <col min="16140" max="16140" customWidth="1" width="9.140625"/>
    <col min="16141" max="16141" customWidth="1" width="9.140625"/>
    <col min="16142" max="16142" customWidth="1" width="9.140625"/>
    <col min="16143" max="16143" customWidth="1" width="9.140625"/>
    <col min="16144" max="16144" customWidth="1" width="9.140625"/>
    <col min="16145" max="16145" customWidth="1" width="9.140625"/>
    <col min="16146" max="16146" customWidth="1" width="9.140625"/>
    <col min="16147" max="16147" customWidth="1" width="9.140625"/>
    <col min="16148" max="16148" customWidth="1" width="9.140625"/>
    <col min="16149" max="16149" customWidth="1" width="9.140625"/>
    <col min="16150" max="16150" customWidth="1" width="9.140625"/>
    <col min="16151" max="16151" customWidth="1" width="9.140625"/>
    <col min="16152" max="16152" customWidth="1" width="9.140625"/>
    <col min="16153" max="16153" customWidth="1" width="9.140625"/>
    <col min="16154" max="16154" customWidth="1" width="9.140625"/>
    <col min="16155" max="16155" customWidth="1" width="9.140625"/>
    <col min="16156" max="16156" customWidth="1" width="9.140625"/>
    <col min="16157" max="16157" customWidth="1" width="9.140625"/>
    <col min="16158" max="16158" customWidth="1" width="9.140625"/>
    <col min="16159" max="16159" customWidth="1" width="9.140625"/>
    <col min="16160" max="16160" customWidth="1" width="9.140625"/>
    <col min="16161" max="16161" customWidth="1" width="9.140625"/>
    <col min="16162" max="16162" customWidth="1" width="9.140625"/>
    <col min="16163" max="16163" customWidth="1" width="9.140625"/>
    <col min="16164" max="16164" customWidth="1" width="9.140625"/>
    <col min="16165" max="16165" customWidth="1" width="9.140625"/>
    <col min="16166" max="16166" customWidth="1" width="9.140625"/>
    <col min="16167" max="16167" customWidth="1" width="9.140625"/>
    <col min="16168" max="16168" customWidth="1" width="9.140625"/>
    <col min="16169" max="16169" customWidth="1" width="9.140625"/>
    <col min="16170" max="16170" customWidth="1" width="9.140625"/>
    <col min="16171" max="16171" customWidth="1" width="9.140625"/>
    <col min="16172" max="16172" customWidth="1" width="9.140625"/>
    <col min="16173" max="16173" customWidth="1" width="9.140625"/>
    <col min="16174" max="16174" customWidth="1" width="9.140625"/>
    <col min="16175" max="16175" customWidth="1" width="9.140625"/>
    <col min="16176" max="16176" customWidth="1" width="9.140625"/>
    <col min="16177" max="16177" customWidth="1" width="9.140625"/>
    <col min="16178" max="16178" customWidth="1" width="9.140625"/>
    <col min="16179" max="16179" customWidth="1" width="9.140625"/>
    <col min="16180" max="16180" customWidth="1" width="9.140625"/>
    <col min="16181" max="16181" customWidth="1" width="9.140625"/>
    <col min="16182" max="16182" customWidth="1" width="9.140625"/>
    <col min="16183" max="16183" customWidth="1" width="9.140625"/>
    <col min="16184" max="16184" customWidth="1" width="9.140625"/>
    <col min="16185" max="16185" customWidth="1" width="9.140625"/>
    <col min="16186" max="16186" customWidth="1" width="9.140625"/>
    <col min="16187" max="16187" customWidth="1" width="9.140625"/>
    <col min="16188" max="16188" customWidth="1" width="9.140625"/>
    <col min="16189" max="16189" customWidth="1" width="9.140625"/>
    <col min="16190" max="16190" customWidth="1" width="9.140625"/>
    <col min="16191" max="16191" customWidth="1" width="9.140625"/>
    <col min="16192" max="16192" customWidth="1" width="9.140625"/>
    <col min="16193" max="16193" customWidth="1" width="9.140625"/>
    <col min="16194" max="16194" customWidth="1" width="9.140625"/>
    <col min="16195" max="16195" customWidth="1" width="9.140625"/>
    <col min="16196" max="16196" customWidth="1" width="9.140625"/>
    <col min="16197" max="16197" customWidth="1" width="9.140625"/>
    <col min="16198" max="16198" customWidth="1" width="9.140625"/>
    <col min="16199" max="16199" customWidth="1" width="9.140625"/>
    <col min="16200" max="16200" customWidth="1" width="9.140625"/>
    <col min="16201" max="16201" customWidth="1" width="9.140625"/>
    <col min="16202" max="16202" customWidth="1" width="9.140625"/>
    <col min="16203" max="16203" customWidth="1" width="9.140625"/>
    <col min="16204" max="16204" customWidth="1" width="9.140625"/>
    <col min="16205" max="16205" customWidth="1" width="9.140625"/>
    <col min="16206" max="16206" customWidth="1" width="9.140625"/>
    <col min="16207" max="16207" customWidth="1" width="9.140625"/>
    <col min="16208" max="16208" customWidth="1" width="9.140625"/>
    <col min="16209" max="16209" customWidth="1" width="9.140625"/>
    <col min="16210" max="16210" customWidth="1" width="9.140625"/>
    <col min="16211" max="16211" customWidth="1" width="9.140625"/>
    <col min="16212" max="16212" customWidth="1" width="9.140625"/>
    <col min="16213" max="16213" customWidth="1" width="9.140625"/>
    <col min="16214" max="16214" customWidth="1" width="9.140625"/>
    <col min="16215" max="16215" customWidth="1" width="9.140625"/>
    <col min="16216" max="16216" customWidth="1" width="9.140625"/>
    <col min="16217" max="16217" customWidth="1" width="9.140625"/>
    <col min="16218" max="16218" customWidth="1" width="9.140625"/>
    <col min="16219" max="16219" customWidth="1" width="9.140625"/>
    <col min="16220" max="16220" customWidth="1" width="9.140625"/>
    <col min="16221" max="16221" customWidth="1" width="9.140625"/>
    <col min="16222" max="16222" customWidth="1" width="9.140625"/>
    <col min="16223" max="16223" customWidth="1" width="9.140625"/>
    <col min="16224" max="16224" customWidth="1" width="9.140625"/>
    <col min="16225" max="16225" customWidth="1" width="9.140625"/>
    <col min="16226" max="16226" customWidth="1" width="9.140625"/>
    <col min="16227" max="16227" customWidth="1" width="9.140625"/>
    <col min="16228" max="16228" customWidth="1" width="9.140625"/>
    <col min="16229" max="16229" customWidth="1" width="9.140625"/>
    <col min="16230" max="16230" customWidth="1" width="9.140625"/>
    <col min="16231" max="16231" customWidth="1" width="9.140625"/>
    <col min="16232" max="16232" customWidth="1" width="9.140625"/>
    <col min="16233" max="16233" customWidth="1" width="9.140625"/>
    <col min="16234" max="16234" customWidth="1" width="9.140625"/>
    <col min="16235" max="16235" customWidth="1" width="9.140625"/>
    <col min="16236" max="16236" customWidth="1" width="9.140625"/>
    <col min="16237" max="16237" customWidth="1" width="9.140625"/>
    <col min="16238" max="16238" customWidth="1" width="9.140625"/>
    <col min="16239" max="16239" customWidth="1" width="9.140625"/>
    <col min="16240" max="16240" customWidth="1" width="9.140625"/>
    <col min="16241" max="16241" customWidth="1" width="9.140625"/>
    <col min="16242" max="16242" customWidth="1" width="9.140625"/>
    <col min="16243" max="16243" customWidth="1" width="9.140625"/>
    <col min="16244" max="16244" customWidth="1" width="9.140625"/>
    <col min="16245" max="16245" customWidth="1" width="9.140625"/>
    <col min="16246" max="16246" customWidth="1" width="9.140625"/>
    <col min="16247" max="16247" customWidth="1" width="9.140625"/>
    <col min="16248" max="16248" customWidth="1" width="9.140625"/>
    <col min="16249" max="16249" customWidth="1" width="9.140625"/>
    <col min="16250" max="16250" customWidth="1" width="9.140625"/>
    <col min="16251" max="16251" customWidth="1" width="9.140625"/>
    <col min="16252" max="16252" customWidth="1" width="9.140625"/>
    <col min="16253" max="16253" customWidth="1" width="9.140625"/>
    <col min="16254" max="16254" customWidth="1" width="9.140625"/>
    <col min="16255" max="16255" customWidth="1" width="9.140625"/>
    <col min="16256" max="16256" customWidth="1" width="9.140625"/>
    <col min="16257" max="16257" customWidth="1" width="9.140625"/>
    <col min="16258" max="16258" customWidth="1" width="9.140625"/>
    <col min="16259" max="16259" customWidth="1" width="9.140625"/>
    <col min="16260" max="16260" customWidth="1" width="9.140625"/>
    <col min="16261" max="16261" customWidth="1" width="9.140625"/>
    <col min="16262" max="16262" customWidth="1" width="9.140625"/>
    <col min="16263" max="16263" customWidth="1" width="9.140625"/>
    <col min="16264" max="16264" customWidth="1" width="9.140625"/>
    <col min="16265" max="16265" customWidth="1" width="9.140625"/>
    <col min="16266" max="16266" customWidth="1" width="9.140625"/>
    <col min="16267" max="16267" customWidth="1" width="9.140625"/>
    <col min="16268" max="16268" customWidth="1" width="9.140625"/>
    <col min="16269" max="16269" customWidth="1" width="9.140625"/>
    <col min="16270" max="16270" customWidth="1" width="9.140625"/>
    <col min="16271" max="16271" customWidth="1" width="9.140625"/>
    <col min="16272" max="16272" customWidth="1" width="9.140625"/>
    <col min="16273" max="16273" customWidth="1" width="9.140625"/>
    <col min="16274" max="16274" customWidth="1" width="9.140625"/>
    <col min="16275" max="16275" customWidth="1" width="9.140625"/>
    <col min="16276" max="16276" customWidth="1" width="9.140625"/>
    <col min="16277" max="16277" customWidth="1" width="9.140625"/>
    <col min="16278" max="16278" customWidth="1" width="9.140625"/>
    <col min="16279" max="16279" customWidth="1" width="9.140625"/>
    <col min="16280" max="16280" customWidth="1" width="9.140625"/>
    <col min="16281" max="16281" customWidth="1" width="9.140625"/>
    <col min="16282" max="16282" customWidth="1" width="9.140625"/>
    <col min="16283" max="16283" customWidth="1" width="9.140625"/>
    <col min="16284" max="16284" customWidth="1" width="9.140625"/>
    <col min="16285" max="16285" customWidth="1" width="9.140625"/>
    <col min="16286" max="16286" customWidth="1" width="9.140625"/>
    <col min="16287" max="16287" customWidth="1" width="9.140625"/>
    <col min="16288" max="16288" customWidth="1" width="9.140625"/>
    <col min="16289" max="16289" customWidth="1" width="9.140625"/>
    <col min="16290" max="16290" customWidth="1" width="9.140625"/>
    <col min="16291" max="16291" customWidth="1" width="9.140625"/>
    <col min="16292" max="16292" customWidth="1" width="9.140625"/>
    <col min="16293" max="16293" customWidth="1" width="9.140625"/>
    <col min="16294" max="16294" customWidth="1" width="9.140625"/>
    <col min="16295" max="16295" customWidth="1" width="9.140625"/>
    <col min="16296" max="16296" customWidth="1" width="9.140625"/>
    <col min="16297" max="16297" customWidth="1" width="9.140625"/>
    <col min="16298" max="16298" customWidth="1" width="9.140625"/>
    <col min="16299" max="16299" customWidth="1" width="9.140625"/>
    <col min="16300" max="16300" customWidth="1" width="9.140625"/>
    <col min="16301" max="16301" customWidth="1" width="9.140625"/>
    <col min="16302" max="16302" customWidth="1" width="9.140625"/>
    <col min="16303" max="16303" customWidth="1" width="9.140625"/>
    <col min="16304" max="16304" customWidth="1" width="9.140625"/>
    <col min="16305" max="16305" customWidth="1" width="9.140625"/>
    <col min="16306" max="16306" customWidth="1" width="9.140625"/>
    <col min="16307" max="16307" customWidth="1" width="9.140625"/>
    <col min="16308" max="16308" customWidth="1" width="9.140625"/>
    <col min="16309" max="16309" customWidth="1" width="9.140625"/>
    <col min="16310" max="16310" customWidth="1" width="9.140625"/>
    <col min="16311" max="16311" customWidth="1" width="9.140625"/>
    <col min="16312" max="16312" customWidth="1" width="9.140625"/>
    <col min="16313" max="16313" customWidth="1" width="9.140625"/>
    <col min="16314" max="16314" customWidth="1" width="9.140625"/>
    <col min="16315" max="16315" customWidth="1" width="9.140625"/>
    <col min="16316" max="16316" customWidth="1" width="9.140625"/>
    <col min="16317" max="16317" customWidth="1" width="9.140625"/>
    <col min="16318" max="16318" customWidth="1" width="9.140625"/>
    <col min="16319" max="16319" customWidth="1" width="9.140625"/>
    <col min="16320" max="16320" customWidth="1" width="9.140625"/>
    <col min="16321" max="16321" customWidth="1" width="9.140625"/>
    <col min="16322" max="16322" customWidth="1" width="9.140625"/>
    <col min="16323" max="16323" customWidth="1" width="9.140625"/>
    <col min="16324" max="16324" customWidth="1" width="9.140625"/>
    <col min="16325" max="16325" customWidth="1" width="9.140625"/>
    <col min="16326" max="16326" customWidth="1" width="9.140625"/>
    <col min="16327" max="16327" customWidth="1" width="9.140625"/>
    <col min="16328" max="16328" customWidth="1" width="9.140625"/>
    <col min="16329" max="16329" customWidth="1" width="9.140625"/>
    <col min="16330" max="16330" customWidth="1" width="9.140625"/>
    <col min="16331" max="16331" customWidth="1" width="9.140625"/>
    <col min="16332" max="16332" customWidth="1" width="9.140625"/>
    <col min="16333" max="16333" customWidth="1" width="9.140625"/>
    <col min="16334" max="16334" customWidth="1" width="9.140625"/>
    <col min="16335" max="16335" customWidth="1" width="9.140625"/>
    <col min="16336" max="16336" customWidth="1" width="9.140625"/>
    <col min="16337" max="16337" customWidth="1" width="9.140625"/>
    <col min="16338" max="16338" customWidth="1" width="9.140625"/>
    <col min="16339" max="16339" customWidth="1" width="9.140625"/>
    <col min="16340" max="16340" customWidth="1" width="9.140625"/>
    <col min="16341" max="16341" customWidth="1" width="9.140625"/>
    <col min="16342" max="16342" customWidth="1" width="9.140625"/>
    <col min="16343" max="16343" customWidth="1" width="9.140625"/>
    <col min="16344" max="16344" customWidth="1" width="9.140625"/>
    <col min="16345" max="16345" customWidth="1" width="9.140625"/>
    <col min="16346" max="16346" customWidth="1" width="9.140625"/>
    <col min="16347" max="16347" customWidth="1" width="9.140625"/>
    <col min="16348" max="16348" customWidth="1" width="9.140625"/>
    <col min="16349" max="16349" customWidth="1" width="9.140625"/>
    <col min="16350" max="16350" customWidth="1" width="9.140625"/>
    <col min="16351" max="16351" customWidth="1" width="9.140625"/>
    <col min="16352" max="16352" customWidth="1" width="9.140625"/>
    <col min="16353" max="16353" customWidth="1" width="9.140625"/>
    <col min="16354" max="16354" customWidth="1" width="9.140625"/>
    <col min="16355" max="16355" customWidth="1" width="9.140625"/>
    <col min="16356" max="16356" customWidth="1" width="9.140625"/>
    <col min="16357" max="16357" customWidth="1" width="9.140625"/>
    <col min="16358" max="16358" customWidth="1" width="9.140625"/>
    <col min="16359" max="16359" customWidth="1" width="9.140625"/>
    <col min="16360" max="16360" customWidth="1" width="9.140625"/>
    <col min="16361" max="16361" customWidth="1" width="9.140625"/>
    <col min="16362" max="16362" customWidth="1" width="9.140625"/>
    <col min="16363" max="16363" customWidth="1" width="9.140625"/>
    <col min="16364" max="16364" customWidth="1" width="9.140625"/>
    <col min="16365" max="16365" customWidth="1" width="9.140625"/>
    <col min="16366" max="16366" customWidth="1" width="9.140625"/>
    <col min="16367" max="16367" customWidth="1" width="9.140625"/>
    <col min="16368" max="16368" customWidth="1" width="9.140625"/>
    <col min="16369" max="16369" customWidth="1" width="9.140625"/>
    <col min="16370" max="16370" customWidth="1" width="9.140625"/>
    <col min="16371" max="16371" customWidth="1" width="9.140625"/>
    <col min="16372" max="16372" customWidth="1" width="9.140625"/>
    <col min="16373" max="16373" customWidth="1" width="9.140625"/>
    <col min="16374" max="16374" customWidth="1" width="9.140625"/>
    <col min="16375" max="16375" customWidth="1" width="9.140625"/>
    <col min="16376" max="16376" customWidth="1" width="9.140625"/>
    <col min="16377" max="16377" customWidth="1" width="9.140625"/>
    <col min="16378" max="16378" customWidth="1" width="9.140625"/>
    <col min="16379" max="16379" customWidth="1" width="9.140625"/>
    <col min="16380" max="16380" customWidth="1" width="9.140625"/>
    <col min="16381" max="16381" customWidth="1" width="9.140625"/>
    <col min="16382" max="16382" customWidth="1" width="9.140625"/>
    <col min="16383" max="16383" customWidth="1" width="9.140625"/>
    <col min="16384" max="16384" customWidth="1" width="9.140625"/>
  </cols>
  <sheetData>
    <row r="1" ht="15.75" customHeight="1">
      <c r="A1" s="6">
        <v>46297</v>
      </c>
      <c r="D1" t="str">
        <f>'КС-6'!P3</f>
        <v>Привилегия Партнерс-4</v>
      </c>
      <c r="E1" t="str">
        <f>CONCATENATE("Остаток по смете: ",Смета!G3-Смета!J2," р.")</f>
        <v>Остаток по смете: 14065747,92 р.</v>
      </c>
    </row>
    <row r="2" ht="16.5" customHeight="1">
      <c r="A2" t="str">
        <f>VLOOKUP(D2,Контрагенты!B3:T7,10,0)</f>
        <v>НДС 22%</v>
      </c>
      <c r="D2" t="str">
        <f>Материалы!E2</f>
        <v>МЭС</v>
      </c>
      <c r="AF2" t="str">
        <v>Год КС-2</v>
      </c>
      <c r="AG2" t="str">
        <v>Месяц КС-2</v>
      </c>
      <c r="AI2" t="str">
        <v>Запрет печати</v>
      </c>
    </row>
    <row r="3">
      <c r="F3" t="str">
        <v>Унифицированная форма № КС-2</v>
      </c>
      <c r="S3" s="6">
        <f>IF('Объемы закрытия'!A1=0,"",'Объемы закрытия'!A1)</f>
        <v>46235</v>
      </c>
      <c r="AF3">
        <f>YEAR(Дата_КС2)</f>
        <v>2026</v>
      </c>
      <c r="AG3" t="str">
        <f>TEXT(Дата_КС2,"ММММ")</f>
        <v>Октябрь</v>
      </c>
      <c r="AI3">
        <v>1</v>
      </c>
    </row>
    <row r="4" ht="15.75" customHeight="1">
      <c r="F4" t="str">
        <v>Утверждена постановлением Госкомстата России</v>
      </c>
      <c r="K4" s="1" t="str">
        <v>Условия для расширенного фильтра</v>
      </c>
      <c r="S4" s="6">
        <f>IF('Объемы закрытия'!E1=0,"",'Объемы закрытия'!E1)</f>
        <v>46266</v>
      </c>
    </row>
    <row r="5">
      <c r="F5" t="str">
        <v>от 11 ноября 1999 года №100</v>
      </c>
      <c r="K5">
        <v>2</v>
      </c>
      <c r="L5">
        <v>3</v>
      </c>
      <c r="M5" t="str">
        <v>Печать</v>
      </c>
      <c r="S5" s="6">
        <f>IF('Объемы закрытия'!I1=0,"",'Объемы закрытия'!I1)</f>
        <v>46297</v>
      </c>
    </row>
    <row r="6">
      <c r="G6" s="1" t="str">
        <v>Код</v>
      </c>
      <c r="M6" t="str">
        <v>&gt;0</v>
      </c>
      <c r="S6" s="6">
        <f>IF('Объемы закрытия'!M1=0,"",'Объемы закрытия'!M1)</f>
        <v>46328</v>
      </c>
    </row>
    <row r="7" ht="15.75" customHeight="1">
      <c r="E7" t="str">
        <v>Форма по ОКУД</v>
      </c>
      <c r="F7" s="1" t="str">
        <v>0322005</v>
      </c>
      <c r="K7">
        <v>0</v>
      </c>
      <c r="L7" t="str">
        <v>&lt;&gt;0</v>
      </c>
      <c r="S7" s="6">
        <f>IF('Объемы закрытия'!Q1=0,"",'Объемы закрытия'!Q1)</f>
        <v>46359</v>
      </c>
    </row>
    <row r="8">
      <c r="B8" t="str">
        <v xml:space="preserve">Инвестор - </v>
      </c>
      <c r="E8" t="str">
        <v>по ОКПО</v>
      </c>
      <c r="S8" s="6">
        <f>IF('Объемы закрытия'!U1=0,"",'Объемы закрытия'!U1)</f>
        <v>46390</v>
      </c>
    </row>
    <row r="9" ht="39.75" customHeight="1">
      <c r="B9" t="str">
        <f>CONCATENATE("Заказчик (Генподрядчик) -  ",'КС-6'!C3)</f>
        <v xml:space="preserve">Заказчик (Генподрядчик) -  ООО "Специализированный Застройщик "Привилегия Партнерс-4", ИНН 7453354667, КПП 745301001, 454091, Челябинская область, г Челябинск, ул Кирова, д. 159 </v>
      </c>
      <c r="E9" t="str">
        <v>по ОКПО</v>
      </c>
      <c r="F9" t="str">
        <f>'КС-6'!M3</f>
        <v>56933212</v>
      </c>
      <c r="S9" s="6">
        <f>IF('Объемы закрытия'!Y1=0,"",'Объемы закрытия'!Y1)</f>
        <v>46421</v>
      </c>
    </row>
    <row r="10" ht="25.5" customHeight="1">
      <c r="B10" t="str">
        <f>CONCATENATE("Подрядчик (Субподрядчик) -  ",'КС-6'!C5)</f>
        <v>Подрядчик (Субподрядчик) -   ООО СК«МЭС», ИНН 7447264133, КПП 744701001, 454021, г.Челябинск, ул.Молодогвардейцев, д.45а, офис 37.</v>
      </c>
      <c r="E10" t="str">
        <v>по ОКПО</v>
      </c>
      <c r="F10" t="str">
        <f>'КС-6'!M5</f>
        <v>03847889</v>
      </c>
      <c r="S10" s="6">
        <f>IF('Объемы закрытия'!AC1=0,"",'Объемы закрытия'!AC1)</f>
        <v>46452</v>
      </c>
    </row>
    <row r="11">
      <c r="B11" t="str">
        <v xml:space="preserve">Стройка - </v>
      </c>
      <c r="D11" t="str">
        <f>'КС-6'!C7</f>
        <v>Сосновский муниципальный район Челябинской области. Квартал №3.</v>
      </c>
      <c r="E11" t="str">
        <v xml:space="preserve"> </v>
      </c>
      <c r="S11" s="6">
        <f>IF('Объемы закрытия'!AG1=0,"",'Объемы закрытия'!AG1)</f>
        <v>46483</v>
      </c>
    </row>
    <row r="12" ht="37.5" customHeight="1">
      <c r="B12" t="str">
        <v>Объект -</v>
      </c>
      <c r="D12" t="str">
        <f>'КС-6'!C9</f>
        <v>Многоквартирный жилой дом со встроенно-пристроенными нежилыми помещениями №3.1 Этап 1" (кадастровый номер земельного участка 74:19:1203001:7337)</v>
      </c>
      <c r="E12" t="str">
        <v xml:space="preserve"> </v>
      </c>
      <c r="S12" s="6" t="str">
        <f>IF('Объемы закрытия'!AK1=0,"",'Объемы закрытия'!AK1)</f>
        <v/>
      </c>
    </row>
    <row r="13">
      <c r="E13" t="str">
        <v>Вид деятельности по ОКДП</v>
      </c>
      <c r="S13" s="6" t="str">
        <f>IF('Объемы закрытия'!AO1=0,"",'Объемы закрытия'!AO1)</f>
        <v/>
      </c>
    </row>
    <row r="14" ht="27.75" customHeight="1" xml:space="preserve">
      <c r="D14" s="1" t="str">
        <v>Договор подряда (контракт)</v>
      </c>
      <c r="E14" t="str">
        <v>номер</v>
      </c>
      <c r="F14" t="str" xml:space="preserve">
        <f>'КС-6'!M13</f>
        <v xml:space="preserve"> № З-2025-2108_x000d_
(ДС №2)</v>
      </c>
      <c r="S14" s="6" t="str">
        <f>IF('Объемы закрытия'!AS1=0,"",'Объемы закрытия'!AS1)</f>
        <v/>
      </c>
    </row>
    <row r="15">
      <c r="E15" t="str">
        <v>дата</v>
      </c>
      <c r="F15" s="2">
        <f>'КС-6'!M14</f>
        <v>45981</v>
      </c>
    </row>
    <row r="16" ht="15.75" customHeight="1">
      <c r="E16" t="str">
        <v>Вид операции</v>
      </c>
    </row>
    <row r="17"/>
    <row r="18">
      <c r="E18" s="1" t="str">
        <v>Номер документа</v>
      </c>
      <c r="F18" s="1" t="str">
        <v>Дата составления</v>
      </c>
      <c r="G18" s="1" t="str">
        <v>Отчетный период</v>
      </c>
      <c r="V18" t="str">
        <v>ДАТЫ ВРУЧНУЮ</v>
      </c>
    </row>
    <row r="19">
      <c r="G19" s="1" t="str">
        <v>с</v>
      </c>
      <c r="H19" s="1" t="str">
        <v>по</v>
      </c>
      <c r="V19" t="str">
        <v>с</v>
      </c>
      <c r="W19" s="2">
        <v>46273</v>
      </c>
    </row>
    <row r="20" ht="15.75" customHeight="1">
      <c r="E20">
        <f>COUNTIFS(Смета!Q4:AY4,"&lt;="&amp;Дата_КС2,Смета!Q5:AY5,"&gt;0")</f>
        <v>3</v>
      </c>
      <c r="F20" s="2">
        <f>H20</f>
        <v>46304</v>
      </c>
      <c r="G20" s="2">
        <f>IF(W19=0,DATE(YEAR(A1),MONTH(A1),1),W19)</f>
        <v>46273</v>
      </c>
      <c r="H20" s="2">
        <f>IF(W20=0,EOMONTH(A1,0),W20)</f>
        <v>46304</v>
      </c>
      <c r="V20" t="str">
        <v>по</v>
      </c>
      <c r="W20" s="2">
        <v>46304</v>
      </c>
    </row>
    <row r="21" ht="15.75" customHeight="1">
      <c r="D21" s="1" t="str">
        <v>АКТ</v>
      </c>
    </row>
    <row r="22">
      <c r="D22" s="1" t="str">
        <v xml:space="preserve">О ПРИЕМКЕ ВЫПОЛНЕННЫХ РАБОТ </v>
      </c>
    </row>
    <row r="23" ht="12.75" customHeight="1">
      <c r="B23" t="str">
        <v>Номер</v>
      </c>
      <c r="D23" t="str">
        <v xml:space="preserve"> Наименование работ</v>
      </c>
      <c r="E23" t="str">
        <v>Ед.изм</v>
      </c>
      <c r="F23" t="str">
        <v>Выполнено работ</v>
      </c>
    </row>
    <row r="24" ht="82.5" customHeight="1">
      <c r="B24" t="str">
        <v>п.п.</v>
      </c>
      <c r="C24" t="str">
        <v>поз. по калькуляции</v>
      </c>
      <c r="F24" t="str">
        <v>Объем</v>
      </c>
      <c r="G24" t="str">
        <v>Цена (руб.)</v>
      </c>
      <c r="H24" t="str">
        <v>Стоимость (руб.)</v>
      </c>
      <c r="R24" t="str">
        <v>работа</v>
      </c>
      <c r="S24" t="str">
        <v>материалы</v>
      </c>
    </row>
    <row r="25"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7</v>
      </c>
      <c r="I25" t="str">
        <v>Печать</v>
      </c>
      <c r="J25" t="str">
        <v>Принудительная печать заголовков (1)</v>
      </c>
    </row>
    <row r="26" hidden="1">
      <c r="B26" t="str">
        <f>IFERROR(IF(F26&gt;0,1,IF(AND(D26&gt;0,C26=0),"ЗАГ",0)),0)</f>
        <v>ЗАГ</v>
      </c>
      <c r="C26">
        <f>IF(Смета!B8&gt;0,Смета!B8,0)</f>
        <v>0</v>
      </c>
      <c r="D26" t="str">
        <f>IF(Смета!C8&gt;0,Смета!C8,0)</f>
        <v>1.Низковольтное оборудование</v>
      </c>
      <c r="E26" s="7">
        <f>IF(Смета!D8&gt;0,Смета!D8,0)</f>
        <v>0</v>
      </c>
      <c r="F26" s="7">
        <f>IFERROR(IF(Дата_КС2=S$3,Смета!Q8,0)+IF(Дата_КС2=S$4,Смета!T8,0)+IF(Дата_КС2=S$5,Смета!W8,0)+IF(Дата_КС2=S$6,Смета!Z8,0)+IF(Дата_КС2=S$7,Смета!AC8,0)+IF(Дата_КС2=S$8,Смета!AF8,0)+IF(Дата_КС2=S$9,Смета!AI8,0)+IF(Дата_КС2=S$10,Смета!AL8,0)+IF(Дата_КС2=S$11,Смета!AO8,0)+IF(Дата_КС2=S$12,Смета!AR8,0)+IF(Дата_КС2=S$13,Смета!AU8,0)+IF(Дата_КС2=S$14,Смета!AX8,0),0)</f>
        <v>0</v>
      </c>
      <c r="G26" s="7">
        <f>IF(Смета!E8&gt;0,Смета!E8,0)</f>
        <v>0</v>
      </c>
      <c r="H26" s="7">
        <f>ROUND(F26*G26,2)</f>
        <v>0</v>
      </c>
      <c r="I26">
        <f>IF(J26=1,1,K26)</f>
        <v>0</v>
      </c>
      <c r="K26">
        <f>IF(AND(B26&gt;0,B26&lt;&gt;"ЗАГ"),1,IF(C26=0,SUM(B27:INDEX(B27:B$2002,INDEX(MATCH("ЗАГ",B27:B$2002&amp;"",),))),0))</f>
        <v>0</v>
      </c>
      <c r="R26" s="7">
        <f>IFERROR(IF(F26&gt;0,IF(IFERROR((Смета!H8*1),0)&gt;0,ROUND(F26*G26,2),0),0),0)</f>
        <v>0</v>
      </c>
      <c r="S26" s="7">
        <f>IFERROR(IF(F26&gt;0,IF(IFERROR((Смета!G8*1),0)&gt;0,ROUND(F26*G26,2),0),0),0)</f>
        <v>0</v>
      </c>
    </row>
    <row r="27" hidden="1">
      <c r="B27" t="str">
        <f>IFERROR(IF(F27&gt;0,MAX(B$26:B26)+1,IF(AND(D27&gt;0,C27=0),"ЗАГ",0)),0)</f>
        <v>ЗАГ</v>
      </c>
      <c r="C27">
        <f>IF(Смета!B9&gt;0,Смета!B9,0)</f>
        <v>0</v>
      </c>
      <c r="D27" t="str">
        <f>IF(Смета!C9&gt;0,Смета!C9,0)</f>
        <v>Электрощитовая (секция №1)</v>
      </c>
      <c r="E27" s="7">
        <f>IF(Смета!D9&gt;0,Смета!D9,0)</f>
        <v>0</v>
      </c>
      <c r="F27" s="7">
        <f>IFERROR(IF(Дата_КС2=S$3,Смета!Q9,0)+IF(Дата_КС2=S$4,Смета!T9,0)+IF(Дата_КС2=S$5,Смета!W9,0)+IF(Дата_КС2=S$6,Смета!Z9,0)+IF(Дата_КС2=S$7,Смета!AC9,0)+IF(Дата_КС2=S$8,Смета!AF9,0)+IF(Дата_КС2=S$9,Смета!AI9,0)+IF(Дата_КС2=S$10,Смета!AL9,0)+IF(Дата_КС2=S$11,Смета!AO9,0)+IF(Дата_КС2=S$12,Смета!AR9,0)+IF(Дата_КС2=S$13,Смета!AU9,0)+IF(Дата_КС2=S$14,Смета!AX9,0),0)</f>
        <v>0</v>
      </c>
      <c r="G27" s="7">
        <f>IF(Смета!E9&gt;0,Смета!E9,0)</f>
        <v>0</v>
      </c>
      <c r="H27" s="7">
        <f>ROUND(F27*G27,2)</f>
        <v>0</v>
      </c>
      <c r="I27">
        <f>IF(J27=1,1,K27)</f>
        <v>0</v>
      </c>
      <c r="K27">
        <f>IF(AND(B27&gt;0,B27&lt;&gt;"ЗАГ"),1,IF(C27=0,SUM(B28:INDEX(B28:B$2002,INDEX(MATCH("ЗАГ",B28:B$2002&amp;"",),))),0))</f>
        <v>0</v>
      </c>
      <c r="R27" s="7">
        <f>IFERROR(IF(F27&gt;0,IF(IFERROR((Смета!H9*1),0)&gt;0,ROUND(F27*G27,2),0),0),0)</f>
        <v>0</v>
      </c>
      <c r="S27" s="7">
        <f>IFERROR(IF(F27&gt;0,IF(IFERROR((Смета!G9*1),0)&gt;0,ROUND(F27*G27,2),0),0),0)</f>
        <v>0</v>
      </c>
    </row>
    <row r="28" hidden="1">
      <c r="B28">
        <f>IFERROR(IF(F28&gt;0,MAX(B$26:B27)+1,IF(AND(D28&gt;0,C28=0),"ЗАГ",0)),0)</f>
        <v>0</v>
      </c>
      <c r="C28">
        <f>IF(Смета!B10&gt;0,Смета!B10,0)</f>
        <v>1</v>
      </c>
      <c r="D28" t="str">
        <f>IF(Смета!C10&gt;0,Смета!C10,0)</f>
        <v>ВРУ1.1 Вводная панель (Электросчетчики поставка Заказчика)</v>
      </c>
      <c r="E28" s="7" t="str">
        <f>IF(Смета!D10&gt;0,Смета!D10,0)</f>
        <v>шт</v>
      </c>
      <c r="F28" s="7">
        <f>IFERROR(IF(Дата_КС2=S$3,Смета!Q10,0)+IF(Дата_КС2=S$4,Смета!T10,0)+IF(Дата_КС2=S$5,Смета!W10,0)+IF(Дата_КС2=S$6,Смета!Z10,0)+IF(Дата_КС2=S$7,Смета!AC10,0)+IF(Дата_КС2=S$8,Смета!AF10,0)+IF(Дата_КС2=S$9,Смета!AI10,0)+IF(Дата_КС2=S$10,Смета!AL10,0)+IF(Дата_КС2=S$11,Смета!AO10,0)+IF(Дата_КС2=S$12,Смета!AR10,0)+IF(Дата_КС2=S$13,Смета!AU10,0)+IF(Дата_КС2=S$14,Смета!AX10,0),0)</f>
        <v>0</v>
      </c>
      <c r="G28" s="7">
        <f>IF(Смета!E10&gt;0,Смета!E10,0)</f>
        <v>161406</v>
      </c>
      <c r="H28" s="7">
        <f>ROUND(F28*G28,2)</f>
        <v>0</v>
      </c>
      <c r="I28">
        <f>IF(J28=1,1,K28)</f>
        <v>0</v>
      </c>
      <c r="K28">
        <f>IF(AND(B28&gt;0,B28&lt;&gt;"ЗАГ"),1,IF(C28=0,SUM(B29:INDEX(B29:B$2002,INDEX(MATCH("ЗАГ",B29:B$2002&amp;"",),))),0))</f>
        <v>0</v>
      </c>
      <c r="R28" s="7">
        <f>IFERROR(IF(F28&gt;0,IF(IFERROR((Смета!H10*1),0)&gt;0,ROUND(F28*G28,2),0),0),0)</f>
        <v>0</v>
      </c>
      <c r="S28" s="7">
        <f>IFERROR(IF(F28&gt;0,IF(IFERROR((Смета!G10*1),0)&gt;0,ROUND(F28*G28,2),0),0),0)</f>
        <v>0</v>
      </c>
    </row>
    <row r="29" hidden="1">
      <c r="B29">
        <f>IFERROR(IF(F29&gt;0,MAX(B$26:B28)+1,IF(AND(D29&gt;0,C29=0),"ЗАГ",0)),0)</f>
        <v>0</v>
      </c>
      <c r="C29">
        <f>IF(Смета!B11&gt;0,Смета!B11,0)</f>
        <v>2</v>
      </c>
      <c r="D29" t="str">
        <f>IF(Смета!C11&gt;0,Смета!C11,0)</f>
        <v>Монтаж и подключение шкафа ВРУ1.1 Вводная панель</v>
      </c>
      <c r="E29" s="7" t="str">
        <f>IF(Смета!D11&gt;0,Смета!D11,0)</f>
        <v>шт</v>
      </c>
      <c r="F29" s="7">
        <f>IFERROR(IF(Дата_КС2=S$3,Смета!Q11,0)+IF(Дата_КС2=S$4,Смета!T11,0)+IF(Дата_КС2=S$5,Смета!W11,0)+IF(Дата_КС2=S$6,Смета!Z11,0)+IF(Дата_КС2=S$7,Смета!AC11,0)+IF(Дата_КС2=S$8,Смета!AF11,0)+IF(Дата_КС2=S$9,Смета!AI11,0)+IF(Дата_КС2=S$10,Смета!AL11,0)+IF(Дата_КС2=S$11,Смета!AO11,0)+IF(Дата_КС2=S$12,Смета!AR11,0)+IF(Дата_КС2=S$13,Смета!AU11,0)+IF(Дата_КС2=S$14,Смета!AX11,0),0)</f>
        <v>0</v>
      </c>
      <c r="G29" s="7">
        <f>IF(Смета!E11&gt;0,Смета!E11,0)</f>
        <v>45235.31</v>
      </c>
      <c r="H29" s="7">
        <f>ROUND(F29*G29,2)</f>
        <v>0</v>
      </c>
      <c r="I29">
        <f>IF(J29=1,1,K29)</f>
        <v>0</v>
      </c>
      <c r="K29">
        <f>IF(AND(B29&gt;0,B29&lt;&gt;"ЗАГ"),1,IF(C29=0,SUM(B30:INDEX(B30:B$2002,INDEX(MATCH("ЗАГ",B30:B$2002&amp;"",),))),0))</f>
        <v>0</v>
      </c>
      <c r="R29" s="7">
        <f>IFERROR(IF(F29&gt;0,IF(IFERROR((Смета!H11*1),0)&gt;0,ROUND(F29*G29,2),0),0),0)</f>
        <v>0</v>
      </c>
      <c r="S29" s="7">
        <f>IFERROR(IF(F29&gt;0,IF(IFERROR((Смета!G11*1),0)&gt;0,ROUND(F29*G29,2),0),0),0)</f>
        <v>0</v>
      </c>
    </row>
    <row r="30" hidden="1">
      <c r="B30">
        <f>IFERROR(IF(F30&gt;0,MAX(B$26:B29)+1,IF(AND(D30&gt;0,C30=0),"ЗАГ",0)),0)</f>
        <v>0</v>
      </c>
      <c r="C30">
        <f>IF(Смета!B12&gt;0,Смета!B12,0)</f>
        <v>3</v>
      </c>
      <c r="D30" t="str">
        <f>IF(Смета!C12&gt;0,Смета!C12,0)</f>
        <v>ВРУ1.1 Распределительная панель</v>
      </c>
      <c r="E30" s="7" t="str">
        <f>IF(Смета!D12&gt;0,Смета!D12,0)</f>
        <v>шт</v>
      </c>
      <c r="F30" s="7">
        <f>IFERROR(IF(Дата_КС2=S$3,Смета!Q12,0)+IF(Дата_КС2=S$4,Смета!T12,0)+IF(Дата_КС2=S$5,Смета!W12,0)+IF(Дата_КС2=S$6,Смета!Z12,0)+IF(Дата_КС2=S$7,Смета!AC12,0)+IF(Дата_КС2=S$8,Смета!AF12,0)+IF(Дата_КС2=S$9,Смета!AI12,0)+IF(Дата_КС2=S$10,Смета!AL12,0)+IF(Дата_КС2=S$11,Смета!AO12,0)+IF(Дата_КС2=S$12,Смета!AR12,0)+IF(Дата_КС2=S$13,Смета!AU12,0)+IF(Дата_КС2=S$14,Смета!AX12,0),0)</f>
        <v>0</v>
      </c>
      <c r="G30" s="7">
        <f>IF(Смета!E12&gt;0,Смета!E12,0)</f>
        <v>163173.78</v>
      </c>
      <c r="H30" s="7">
        <f>ROUND(F30*G30,2)</f>
        <v>0</v>
      </c>
      <c r="I30">
        <f>IF(J30=1,1,K30)</f>
        <v>0</v>
      </c>
      <c r="K30">
        <f>IF(AND(B30&gt;0,B30&lt;&gt;"ЗАГ"),1,IF(C30=0,SUM(B31:INDEX(B31:B$2002,INDEX(MATCH("ЗАГ",B31:B$2002&amp;"",),))),0))</f>
        <v>0</v>
      </c>
      <c r="R30" s="7">
        <f>IFERROR(IF(F30&gt;0,IF(IFERROR((Смета!H12*1),0)&gt;0,ROUND(F30*G30,2),0),0),0)</f>
        <v>0</v>
      </c>
      <c r="S30" s="7">
        <f>IFERROR(IF(F30&gt;0,IF(IFERROR((Смета!G12*1),0)&gt;0,ROUND(F30*G30,2),0),0),0)</f>
        <v>0</v>
      </c>
    </row>
    <row r="31" hidden="1">
      <c r="B31">
        <f>IFERROR(IF(F31&gt;0,MAX(B$26:B30)+1,IF(AND(D31&gt;0,C31=0),"ЗАГ",0)),0)</f>
        <v>0</v>
      </c>
      <c r="C31">
        <f>IF(Смета!B13&gt;0,Смета!B13,0)</f>
        <v>4</v>
      </c>
      <c r="D31" t="str">
        <f>IF(Смета!C13&gt;0,Смета!C13,0)</f>
        <v>Монтаж и подключение шкафа ВРУ1.1 Распределительная панель</v>
      </c>
      <c r="E31" s="7" t="str">
        <f>IF(Смета!D13&gt;0,Смета!D13,0)</f>
        <v>шт</v>
      </c>
      <c r="F31" s="7">
        <f>IFERROR(IF(Дата_КС2=S$3,Смета!Q13,0)+IF(Дата_КС2=S$4,Смета!T13,0)+IF(Дата_КС2=S$5,Смета!W13,0)+IF(Дата_КС2=S$6,Смета!Z13,0)+IF(Дата_КС2=S$7,Смета!AC13,0)+IF(Дата_КС2=S$8,Смета!AF13,0)+IF(Дата_КС2=S$9,Смета!AI13,0)+IF(Дата_КС2=S$10,Смета!AL13,0)+IF(Дата_КС2=S$11,Смета!AO13,0)+IF(Дата_КС2=S$12,Смета!AR13,0)+IF(Дата_КС2=S$13,Смета!AU13,0)+IF(Дата_КС2=S$14,Смета!AX13,0),0)</f>
        <v>0</v>
      </c>
      <c r="G31" s="7">
        <f>IF(Смета!E13&gt;0,Смета!E13,0)</f>
        <v>45235.31</v>
      </c>
      <c r="H31" s="7">
        <f>ROUND(F31*G31,2)</f>
        <v>0</v>
      </c>
      <c r="I31">
        <f>IF(J31=1,1,K31)</f>
        <v>0</v>
      </c>
      <c r="K31">
        <f>IF(AND(B31&gt;0,B31&lt;&gt;"ЗАГ"),1,IF(C31=0,SUM(B32:INDEX(B32:B$2002,INDEX(MATCH("ЗАГ",B32:B$2002&amp;"",),))),0))</f>
        <v>0</v>
      </c>
      <c r="R31" s="7">
        <f>IFERROR(IF(F31&gt;0,IF(IFERROR((Смета!H13*1),0)&gt;0,ROUND(F31*G31,2),0),0),0)</f>
        <v>0</v>
      </c>
      <c r="S31" s="7">
        <f>IFERROR(IF(F31&gt;0,IF(IFERROR((Смета!G13*1),0)&gt;0,ROUND(F31*G31,2),0),0),0)</f>
        <v>0</v>
      </c>
    </row>
    <row r="32" hidden="1">
      <c r="B32">
        <f>IFERROR(IF(F32&gt;0,MAX(B$26:B31)+1,IF(AND(D32&gt;0,C32=0),"ЗАГ",0)),0)</f>
        <v>0</v>
      </c>
      <c r="C32">
        <f>IF(Смета!B14&gt;0,Смета!B14,0)</f>
        <v>5</v>
      </c>
      <c r="D32" t="str">
        <f>IF(Смета!C14&gt;0,Смета!C14,0)</f>
        <v>Шкаф ВРУ1.1 АВР1.1 (Электросчетчики поставка Заказчика)</v>
      </c>
      <c r="E32" s="7" t="str">
        <f>IF(Смета!D14&gt;0,Смета!D14,0)</f>
        <v>шт</v>
      </c>
      <c r="F32" s="7">
        <f>IFERROR(IF(Дата_КС2=S$3,Смета!Q14,0)+IF(Дата_КС2=S$4,Смета!T14,0)+IF(Дата_КС2=S$5,Смета!W14,0)+IF(Дата_КС2=S$6,Смета!Z14,0)+IF(Дата_КС2=S$7,Смета!AC14,0)+IF(Дата_КС2=S$8,Смета!AF14,0)+IF(Дата_КС2=S$9,Смета!AI14,0)+IF(Дата_КС2=S$10,Смета!AL14,0)+IF(Дата_КС2=S$11,Смета!AO14,0)+IF(Дата_КС2=S$12,Смета!AR14,0)+IF(Дата_КС2=S$13,Смета!AU14,0)+IF(Дата_КС2=S$14,Смета!AX14,0),0)</f>
        <v>0</v>
      </c>
      <c r="G32" s="7">
        <f>IF(Смета!E14&gt;0,Смета!E14,0)</f>
        <v>21120</v>
      </c>
      <c r="H32" s="7">
        <f>ROUND(F32*G32,2)</f>
        <v>0</v>
      </c>
      <c r="I32">
        <f>IF(J32=1,1,K32)</f>
        <v>0</v>
      </c>
      <c r="K32">
        <f>IF(AND(B32&gt;0,B32&lt;&gt;"ЗАГ"),1,IF(C32=0,SUM(B33:INDEX(B33:B$2002,INDEX(MATCH("ЗАГ",B33:B$2002&amp;"",),))),0))</f>
        <v>0</v>
      </c>
      <c r="R32" s="7">
        <f>IFERROR(IF(F32&gt;0,IF(IFERROR((Смета!H14*1),0)&gt;0,ROUND(F32*G32,2),0),0),0)</f>
        <v>0</v>
      </c>
      <c r="S32" s="7">
        <f>IFERROR(IF(F32&gt;0,IF(IFERROR((Смета!G14*1),0)&gt;0,ROUND(F32*G32,2),0),0),0)</f>
        <v>0</v>
      </c>
    </row>
    <row r="33" hidden="1">
      <c r="B33">
        <f>IFERROR(IF(F33&gt;0,MAX(B$26:B32)+1,IF(AND(D33&gt;0,C33=0),"ЗАГ",0)),0)</f>
        <v>0</v>
      </c>
      <c r="C33">
        <f>IF(Смета!B15&gt;0,Смета!B15,0)</f>
        <v>6</v>
      </c>
      <c r="D33" t="str">
        <f>IF(Смета!C15&gt;0,Смета!C15,0)</f>
        <v>Монтаж и подключение шкафа ВРУ1.1 АВР1.1</v>
      </c>
      <c r="E33" s="7" t="str">
        <f>IF(Смета!D15&gt;0,Смета!D15,0)</f>
        <v>шт</v>
      </c>
      <c r="F33" s="7">
        <f>IFERROR(IF(Дата_КС2=S$3,Смета!Q15,0)+IF(Дата_КС2=S$4,Смета!T15,0)+IF(Дата_КС2=S$5,Смета!W15,0)+IF(Дата_КС2=S$6,Смета!Z15,0)+IF(Дата_КС2=S$7,Смета!AC15,0)+IF(Дата_КС2=S$8,Смета!AF15,0)+IF(Дата_КС2=S$9,Смета!AI15,0)+IF(Дата_КС2=S$10,Смета!AL15,0)+IF(Дата_КС2=S$11,Смета!AO15,0)+IF(Дата_КС2=S$12,Смета!AR15,0)+IF(Дата_КС2=S$13,Смета!AU15,0)+IF(Дата_КС2=S$14,Смета!AX15,0),0)</f>
        <v>0</v>
      </c>
      <c r="G33" s="7">
        <f>IF(Смета!E15&gt;0,Смета!E15,0)</f>
        <v>10675</v>
      </c>
      <c r="H33" s="7">
        <f>ROUND(F33*G33,2)</f>
        <v>0</v>
      </c>
      <c r="I33">
        <f>IF(J33=1,1,K33)</f>
        <v>0</v>
      </c>
      <c r="K33">
        <f>IF(AND(B33&gt;0,B33&lt;&gt;"ЗАГ"),1,IF(C33=0,SUM(B34:INDEX(B34:B$2002,INDEX(MATCH("ЗАГ",B34:B$2002&amp;"",),))),0))</f>
        <v>0</v>
      </c>
      <c r="R33" s="7">
        <f>IFERROR(IF(F33&gt;0,IF(IFERROR((Смета!H15*1),0)&gt;0,ROUND(F33*G33,2),0),0),0)</f>
        <v>0</v>
      </c>
      <c r="S33" s="7">
        <f>IFERROR(IF(F33&gt;0,IF(IFERROR((Смета!G15*1),0)&gt;0,ROUND(F33*G33,2),0),0),0)</f>
        <v>0</v>
      </c>
    </row>
    <row r="34" hidden="1">
      <c r="B34">
        <f>IFERROR(IF(F34&gt;0,MAX(B$26:B33)+1,IF(AND(D34&gt;0,C34=0),"ЗАГ",0)),0)</f>
        <v>0</v>
      </c>
      <c r="C34">
        <f>IF(Смета!B16&gt;0,Смета!B16,0)</f>
        <v>7</v>
      </c>
      <c r="D34" t="str">
        <f>IF(Смета!C16&gt;0,Смета!C16,0)</f>
        <v>Шкаф ВРУ1.1 ПЭСПЗ1.1 (Электросчетчики поставка Заказчика)</v>
      </c>
      <c r="E34" s="7" t="str">
        <f>IF(Смета!D16&gt;0,Смета!D16,0)</f>
        <v>шт</v>
      </c>
      <c r="F34" s="7">
        <f>IFERROR(IF(Дата_КС2=S$3,Смета!Q16,0)+IF(Дата_КС2=S$4,Смета!T16,0)+IF(Дата_КС2=S$5,Смета!W16,0)+IF(Дата_КС2=S$6,Смета!Z16,0)+IF(Дата_КС2=S$7,Смета!AC16,0)+IF(Дата_КС2=S$8,Смета!AF16,0)+IF(Дата_КС2=S$9,Смета!AI16,0)+IF(Дата_КС2=S$10,Смета!AL16,0)+IF(Дата_КС2=S$11,Смета!AO16,0)+IF(Дата_КС2=S$12,Смета!AR16,0)+IF(Дата_КС2=S$13,Смета!AU16,0)+IF(Дата_КС2=S$14,Смета!AX16,0),0)</f>
        <v>0</v>
      </c>
      <c r="G34" s="7">
        <f>IF(Смета!E16&gt;0,Смета!E16,0)</f>
        <v>27840</v>
      </c>
      <c r="H34" s="7">
        <f>ROUND(F34*G34,2)</f>
        <v>0</v>
      </c>
      <c r="I34">
        <f>IF(J34=1,1,K34)</f>
        <v>0</v>
      </c>
      <c r="K34">
        <f>IF(AND(B34&gt;0,B34&lt;&gt;"ЗАГ"),1,IF(C34=0,SUM(B35:INDEX(B35:B$2002,INDEX(MATCH("ЗАГ",B35:B$2002&amp;"",),))),0))</f>
        <v>0</v>
      </c>
      <c r="R34" s="7">
        <f>IFERROR(IF(F34&gt;0,IF(IFERROR((Смета!H16*1),0)&gt;0,ROUND(F34*G34,2),0),0),0)</f>
        <v>0</v>
      </c>
      <c r="S34" s="7">
        <f>IFERROR(IF(F34&gt;0,IF(IFERROR((Смета!G16*1),0)&gt;0,ROUND(F34*G34,2),0),0),0)</f>
        <v>0</v>
      </c>
    </row>
    <row r="35" hidden="1">
      <c r="B35">
        <f>IFERROR(IF(F35&gt;0,MAX(B$26:B34)+1,IF(AND(D35&gt;0,C35=0),"ЗАГ",0)),0)</f>
        <v>0</v>
      </c>
      <c r="C35">
        <f>IF(Смета!B17&gt;0,Смета!B17,0)</f>
        <v>8</v>
      </c>
      <c r="D35" t="str">
        <f>IF(Смета!C17&gt;0,Смета!C17,0)</f>
        <v>Монтаж и подключение шкафа ВРУ1.1 ПЭСПЗ1.1</v>
      </c>
      <c r="E35" s="7" t="str">
        <f>IF(Смета!D17&gt;0,Смета!D17,0)</f>
        <v>шт</v>
      </c>
      <c r="F35" s="7">
        <f>IFERROR(IF(Дата_КС2=S$3,Смета!Q17,0)+IF(Дата_КС2=S$4,Смета!T17,0)+IF(Дата_КС2=S$5,Смета!W17,0)+IF(Дата_КС2=S$6,Смета!Z17,0)+IF(Дата_КС2=S$7,Смета!AC17,0)+IF(Дата_КС2=S$8,Смета!AF17,0)+IF(Дата_КС2=S$9,Смета!AI17,0)+IF(Дата_КС2=S$10,Смета!AL17,0)+IF(Дата_КС2=S$11,Смета!AO17,0)+IF(Дата_КС2=S$12,Смета!AR17,0)+IF(Дата_КС2=S$13,Смета!AU17,0)+IF(Дата_КС2=S$14,Смета!AX17,0),0)</f>
        <v>0</v>
      </c>
      <c r="G35" s="7">
        <f>IF(Смета!E17&gt;0,Смета!E17,0)</f>
        <v>10675</v>
      </c>
      <c r="H35" s="7">
        <f>ROUND(F35*G35,2)</f>
        <v>0</v>
      </c>
      <c r="I35">
        <f>IF(J35=1,1,K35)</f>
        <v>0</v>
      </c>
      <c r="K35">
        <f>IF(AND(B35&gt;0,B35&lt;&gt;"ЗАГ"),1,IF(C35=0,SUM(B36:INDEX(B36:B$2002,INDEX(MATCH("ЗАГ",B36:B$2002&amp;"",),))),0))</f>
        <v>0</v>
      </c>
      <c r="R35" s="7">
        <f>IFERROR(IF(F35&gt;0,IF(IFERROR((Смета!H17*1),0)&gt;0,ROUND(F35*G35,2),0),0),0)</f>
        <v>0</v>
      </c>
      <c r="S35" s="7">
        <f>IFERROR(IF(F35&gt;0,IF(IFERROR((Смета!G17*1),0)&gt;0,ROUND(F35*G35,2),0),0),0)</f>
        <v>0</v>
      </c>
    </row>
    <row r="36" hidden="1">
      <c r="B36">
        <f>IFERROR(IF(F36&gt;0,MAX(B$26:B35)+1,IF(AND(D36&gt;0,C36=0),"ЗАГ",0)),0)</f>
        <v>0</v>
      </c>
      <c r="C36">
        <f>IF(Смета!B18&gt;0,Смета!B18,0)</f>
        <v>9</v>
      </c>
      <c r="D36" t="str">
        <f>IF(Смета!C18&gt;0,Смета!C18,0)</f>
        <v>Шкаф ВРУ1.1 ЩАП</v>
      </c>
      <c r="E36" s="7" t="str">
        <f>IF(Смета!D18&gt;0,Смета!D18,0)</f>
        <v>шт</v>
      </c>
      <c r="F36" s="7">
        <f>IFERROR(IF(Дата_КС2=S$3,Смета!Q18,0)+IF(Дата_КС2=S$4,Смета!T18,0)+IF(Дата_КС2=S$5,Смета!W18,0)+IF(Дата_КС2=S$6,Смета!Z18,0)+IF(Дата_КС2=S$7,Смета!AC18,0)+IF(Дата_КС2=S$8,Смета!AF18,0)+IF(Дата_КС2=S$9,Смета!AI18,0)+IF(Дата_КС2=S$10,Смета!AL18,0)+IF(Дата_КС2=S$11,Смета!AO18,0)+IF(Дата_КС2=S$12,Смета!AR18,0)+IF(Дата_КС2=S$13,Смета!AU18,0)+IF(Дата_КС2=S$14,Смета!AX18,0),0)</f>
        <v>0</v>
      </c>
      <c r="G36" s="7">
        <f>IF(Смета!E18&gt;0,Смета!E18,0)</f>
        <v>27720</v>
      </c>
      <c r="H36" s="7">
        <f>ROUND(F36*G36,2)</f>
        <v>0</v>
      </c>
      <c r="I36">
        <f>IF(J36=1,1,K36)</f>
        <v>0</v>
      </c>
      <c r="K36">
        <f>IF(AND(B36&gt;0,B36&lt;&gt;"ЗАГ"),1,IF(C36=0,SUM(B37:INDEX(B37:B$2002,INDEX(MATCH("ЗАГ",B37:B$2002&amp;"",),))),0))</f>
        <v>0</v>
      </c>
      <c r="R36" s="7">
        <f>IFERROR(IF(F36&gt;0,IF(IFERROR((Смета!H18*1),0)&gt;0,ROUND(F36*G36,2),0),0),0)</f>
        <v>0</v>
      </c>
      <c r="S36" s="7">
        <f>IFERROR(IF(F36&gt;0,IF(IFERROR((Смета!G18*1),0)&gt;0,ROUND(F36*G36,2),0),0),0)</f>
        <v>0</v>
      </c>
    </row>
    <row r="37" hidden="1">
      <c r="B37">
        <f>IFERROR(IF(F37&gt;0,MAX(B$26:B36)+1,IF(AND(D37&gt;0,C37=0),"ЗАГ",0)),0)</f>
        <v>0</v>
      </c>
      <c r="C37">
        <f>IF(Смета!B19&gt;0,Смета!B19,0)</f>
        <v>10</v>
      </c>
      <c r="D37" t="str">
        <f>IF(Смета!C19&gt;0,Смета!C19,0)</f>
        <v>Монтаж и подключение шкафа ВРУ1.1 ЩАП</v>
      </c>
      <c r="E37" s="7" t="str">
        <f>IF(Смета!D19&gt;0,Смета!D19,0)</f>
        <v>шт</v>
      </c>
      <c r="F37" s="7">
        <f>IFERROR(IF(Дата_КС2=S$3,Смета!Q19,0)+IF(Дата_КС2=S$4,Смета!T19,0)+IF(Дата_КС2=S$5,Смета!W19,0)+IF(Дата_КС2=S$6,Смета!Z19,0)+IF(Дата_КС2=S$7,Смета!AC19,0)+IF(Дата_КС2=S$8,Смета!AF19,0)+IF(Дата_КС2=S$9,Смета!AI19,0)+IF(Дата_КС2=S$10,Смета!AL19,0)+IF(Дата_КС2=S$11,Смета!AO19,0)+IF(Дата_КС2=S$12,Смета!AR19,0)+IF(Дата_КС2=S$13,Смета!AU19,0)+IF(Дата_КС2=S$14,Смета!AX19,0),0)</f>
        <v>0</v>
      </c>
      <c r="G37" s="7">
        <f>IF(Смета!E19&gt;0,Смета!E19,0)</f>
        <v>10675</v>
      </c>
      <c r="H37" s="7">
        <f>ROUND(F37*G37,2)</f>
        <v>0</v>
      </c>
      <c r="I37">
        <f>IF(J37=1,1,K37)</f>
        <v>0</v>
      </c>
      <c r="K37">
        <f>IF(AND(B37&gt;0,B37&lt;&gt;"ЗАГ"),1,IF(C37=0,SUM(B38:INDEX(B38:B$2002,INDEX(MATCH("ЗАГ",B38:B$2002&amp;"",),))),0))</f>
        <v>0</v>
      </c>
      <c r="R37" s="7">
        <f>IFERROR(IF(F37&gt;0,IF(IFERROR((Смета!H19*1),0)&gt;0,ROUND(F37*G37,2),0),0),0)</f>
        <v>0</v>
      </c>
      <c r="S37" s="7">
        <f>IFERROR(IF(F37&gt;0,IF(IFERROR((Смета!G19*1),0)&gt;0,ROUND(F37*G37,2),0),0),0)</f>
        <v>0</v>
      </c>
    </row>
    <row r="38" hidden="1">
      <c r="B38">
        <f>IFERROR(IF(F38&gt;0,MAX(B$26:B37)+1,IF(AND(D38&gt;0,C38=0),"ЗАГ",0)),0)</f>
        <v>0</v>
      </c>
      <c r="C38">
        <f>IF(Смета!B20&gt;0,Смета!B20,0)</f>
        <v>11</v>
      </c>
      <c r="D38" t="str">
        <f>IF(Смета!C20&gt;0,Смета!C20,0)</f>
        <v>Огнетушитель ОП-4 (з)</v>
      </c>
      <c r="E38" s="7" t="str">
        <f>IF(Смета!D20&gt;0,Смета!D20,0)</f>
        <v>шт</v>
      </c>
      <c r="F38" s="7">
        <f>IFERROR(IF(Дата_КС2=S$3,Смета!Q20,0)+IF(Дата_КС2=S$4,Смета!T20,0)+IF(Дата_КС2=S$5,Смета!W20,0)+IF(Дата_КС2=S$6,Смета!Z20,0)+IF(Дата_КС2=S$7,Смета!AC20,0)+IF(Дата_КС2=S$8,Смета!AF20,0)+IF(Дата_КС2=S$9,Смета!AI20,0)+IF(Дата_КС2=S$10,Смета!AL20,0)+IF(Дата_КС2=S$11,Смета!AO20,0)+IF(Дата_КС2=S$12,Смета!AR20,0)+IF(Дата_КС2=S$13,Смета!AU20,0)+IF(Дата_КС2=S$14,Смета!AX20,0),0)</f>
        <v>0</v>
      </c>
      <c r="G38" s="7">
        <f>IF(Смета!E20&gt;0,Смета!E20,0)</f>
        <v>795</v>
      </c>
      <c r="H38" s="7">
        <f>ROUND(F38*G38,2)</f>
        <v>0</v>
      </c>
      <c r="I38">
        <f>IF(J38=1,1,K38)</f>
        <v>0</v>
      </c>
      <c r="K38">
        <f>IF(AND(B38&gt;0,B38&lt;&gt;"ЗАГ"),1,IF(C38=0,SUM(B39:INDEX(B39:B$2002,INDEX(MATCH("ЗАГ",B39:B$2002&amp;"",),))),0))</f>
        <v>0</v>
      </c>
      <c r="R38" s="7">
        <f>IFERROR(IF(F38&gt;0,IF(IFERROR((Смета!H20*1),0)&gt;0,ROUND(F38*G38,2),0),0),0)</f>
        <v>0</v>
      </c>
      <c r="S38" s="7">
        <f>IFERROR(IF(F38&gt;0,IF(IFERROR((Смета!G20*1),0)&gt;0,ROUND(F38*G38,2),0),0),0)</f>
        <v>0</v>
      </c>
    </row>
    <row r="39" hidden="1" ht="30" customHeight="1">
      <c r="B39">
        <f>IFERROR(IF(F39&gt;0,MAX(B$26:B38)+1,IF(AND(D39&gt;0,C39=0),"ЗАГ",0)),0)</f>
        <v>0</v>
      </c>
      <c r="C39">
        <f>IF(Смета!B21&gt;0,Смета!B21,0)</f>
        <v>12</v>
      </c>
      <c r="D39" t="str">
        <f>IF(Смета!C21&gt;0,Смета!C21,0)</f>
        <v>Подставка "УНИВЕРСАЛЬНАЯ" под огн. до 16кг., цельнометаллическая(190/190/270мм) цвет красный</v>
      </c>
      <c r="E39" s="7" t="str">
        <f>IF(Смета!D21&gt;0,Смета!D21,0)</f>
        <v>шт</v>
      </c>
      <c r="F39" s="7">
        <f>IFERROR(IF(Дата_КС2=S$3,Смета!Q21,0)+IF(Дата_КС2=S$4,Смета!T21,0)+IF(Дата_КС2=S$5,Смета!W21,0)+IF(Дата_КС2=S$6,Смета!Z21,0)+IF(Дата_КС2=S$7,Смета!AC21,0)+IF(Дата_КС2=S$8,Смета!AF21,0)+IF(Дата_КС2=S$9,Смета!AI21,0)+IF(Дата_КС2=S$10,Смета!AL21,0)+IF(Дата_КС2=S$11,Смета!AO21,0)+IF(Дата_КС2=S$12,Смета!AR21,0)+IF(Дата_КС2=S$13,Смета!AU21,0)+IF(Дата_КС2=S$14,Смета!AX21,0),0)</f>
        <v>0</v>
      </c>
      <c r="G39" s="7">
        <f>IF(Смета!E21&gt;0,Смета!E21,0)</f>
        <v>565</v>
      </c>
      <c r="H39" s="7">
        <f>ROUND(F39*G39,2)</f>
        <v>0</v>
      </c>
      <c r="I39">
        <f>IF(J39=1,1,K39)</f>
        <v>0</v>
      </c>
      <c r="K39">
        <f>IF(AND(B39&gt;0,B39&lt;&gt;"ЗАГ"),1,IF(C39=0,SUM(B40:INDEX(B40:B$2002,INDEX(MATCH("ЗАГ",B40:B$2002&amp;"",),))),0))</f>
        <v>0</v>
      </c>
      <c r="R39" s="7">
        <f>IFERROR(IF(F39&gt;0,IF(IFERROR((Смета!H21*1),0)&gt;0,ROUND(F39*G39,2),0),0),0)</f>
        <v>0</v>
      </c>
      <c r="S39" s="7">
        <f>IFERROR(IF(F39&gt;0,IF(IFERROR((Смета!G21*1),0)&gt;0,ROUND(F39*G39,2),0),0),0)</f>
        <v>0</v>
      </c>
    </row>
    <row r="40" hidden="1">
      <c r="B40">
        <f>IFERROR(IF(F40&gt;0,MAX(B$26:B39)+1,IF(AND(D40&gt;0,C40=0),"ЗАГ",0)),0)</f>
        <v>0</v>
      </c>
      <c r="C40">
        <f>IF(Смета!B22&gt;0,Смета!B22,0)</f>
        <v>13</v>
      </c>
      <c r="D40" t="str">
        <f>IF(Смета!C22&gt;0,Смета!C22,0)</f>
        <v>Ящик для песка V-0,125 м3 (700/400/375мм)</v>
      </c>
      <c r="E40" s="7" t="str">
        <f>IF(Смета!D22&gt;0,Смета!D22,0)</f>
        <v>шт</v>
      </c>
      <c r="F40" s="7">
        <f>IFERROR(IF(Дата_КС2=S$3,Смета!Q22,0)+IF(Дата_КС2=S$4,Смета!T22,0)+IF(Дата_КС2=S$5,Смета!W22,0)+IF(Дата_КС2=S$6,Смета!Z22,0)+IF(Дата_КС2=S$7,Смета!AC22,0)+IF(Дата_КС2=S$8,Смета!AF22,0)+IF(Дата_КС2=S$9,Смета!AI22,0)+IF(Дата_КС2=S$10,Смета!AL22,0)+IF(Дата_КС2=S$11,Смета!AO22,0)+IF(Дата_КС2=S$12,Смета!AR22,0)+IF(Дата_КС2=S$13,Смета!AU22,0)+IF(Дата_КС2=S$14,Смета!AX22,0),0)</f>
        <v>0</v>
      </c>
      <c r="G40" s="7">
        <f>IF(Смета!E22&gt;0,Смета!E22,0)</f>
        <v>2850</v>
      </c>
      <c r="H40" s="7">
        <f>ROUND(F40*G40,2)</f>
        <v>0</v>
      </c>
      <c r="I40">
        <f>IF(J40=1,1,K40)</f>
        <v>0</v>
      </c>
      <c r="K40">
        <f>IF(AND(B40&gt;0,B40&lt;&gt;"ЗАГ"),1,IF(C40=0,SUM(B41:INDEX(B41:B$2002,INDEX(MATCH("ЗАГ",B41:B$2002&amp;"",),))),0))</f>
        <v>0</v>
      </c>
      <c r="R40" s="7">
        <f>IFERROR(IF(F40&gt;0,IF(IFERROR((Смета!H22*1),0)&gt;0,ROUND(F40*G40,2),0),0),0)</f>
        <v>0</v>
      </c>
      <c r="S40" s="7">
        <f>IFERROR(IF(F40&gt;0,IF(IFERROR((Смета!G22*1),0)&gt;0,ROUND(F40*G40,2),0),0),0)</f>
        <v>0</v>
      </c>
    </row>
    <row r="41" hidden="1">
      <c r="B41">
        <f>IFERROR(IF(F41&gt;0,MAX(B$26:B40)+1,IF(AND(D41&gt;0,C41=0),"ЗАГ",0)),0)</f>
        <v>0</v>
      </c>
      <c r="C41">
        <f>IF(Смета!B23&gt;0,Смета!B23,0)</f>
        <v>14</v>
      </c>
      <c r="D41" t="str">
        <f>IF(Смета!C23&gt;0,Смета!C23,0)</f>
        <v>Ковер диэлектрический 750х750мм</v>
      </c>
      <c r="E41" s="7" t="str">
        <f>IF(Смета!D23&gt;0,Смета!D23,0)</f>
        <v>м</v>
      </c>
      <c r="F41" s="7">
        <f>IFERROR(IF(Дата_КС2=S$3,Смета!Q23,0)+IF(Дата_КС2=S$4,Смета!T23,0)+IF(Дата_КС2=S$5,Смета!W23,0)+IF(Дата_КС2=S$6,Смета!Z23,0)+IF(Дата_КС2=S$7,Смета!AC23,0)+IF(Дата_КС2=S$8,Смета!AF23,0)+IF(Дата_КС2=S$9,Смета!AI23,0)+IF(Дата_КС2=S$10,Смета!AL23,0)+IF(Дата_КС2=S$11,Смета!AO23,0)+IF(Дата_КС2=S$12,Смета!AR23,0)+IF(Дата_КС2=S$13,Смета!AU23,0)+IF(Дата_КС2=S$14,Смета!AX23,0),0)</f>
        <v>0</v>
      </c>
      <c r="G41" s="7">
        <f>IF(Смета!E23&gt;0,Смета!E23,0)</f>
        <v>650</v>
      </c>
      <c r="H41" s="7">
        <f>ROUND(F41*G41,2)</f>
        <v>0</v>
      </c>
      <c r="I41">
        <f>IF(J41=1,1,K41)</f>
        <v>0</v>
      </c>
      <c r="K41">
        <f>IF(AND(B41&gt;0,B41&lt;&gt;"ЗАГ"),1,IF(C41=0,SUM(B42:INDEX(B42:B$2002,INDEX(MATCH("ЗАГ",B42:B$2002&amp;"",),))),0))</f>
        <v>0</v>
      </c>
      <c r="R41" s="7">
        <f>IFERROR(IF(F41&gt;0,IF(IFERROR((Смета!H23*1),0)&gt;0,ROUND(F41*G41,2),0),0),0)</f>
        <v>0</v>
      </c>
      <c r="S41" s="7">
        <f>IFERROR(IF(F41&gt;0,IF(IFERROR((Смета!G23*1),0)&gt;0,ROUND(F41*G41,2),0),0),0)</f>
        <v>0</v>
      </c>
    </row>
    <row r="42" hidden="1">
      <c r="B42">
        <f>IFERROR(IF(F42&gt;0,MAX(B$26:B41)+1,IF(AND(D42&gt;0,C42=0),"ЗАГ",0)),0)</f>
        <v>0</v>
      </c>
      <c r="C42">
        <f>IF(Смета!B24&gt;0,Смета!B24,0)</f>
        <v>15</v>
      </c>
      <c r="D42" t="str">
        <f>IF(Смета!C24&gt;0,Смета!C24,0)</f>
        <v>Перчатки диэлектрические латексные 1кВ</v>
      </c>
      <c r="E42" s="7" t="str">
        <f>IF(Смета!D24&gt;0,Смета!D24,0)</f>
        <v>м</v>
      </c>
      <c r="F42" s="7">
        <f>IFERROR(IF(Дата_КС2=S$3,Смета!Q24,0)+IF(Дата_КС2=S$4,Смета!T24,0)+IF(Дата_КС2=S$5,Смета!W24,0)+IF(Дата_КС2=S$6,Смета!Z24,0)+IF(Дата_КС2=S$7,Смета!AC24,0)+IF(Дата_КС2=S$8,Смета!AF24,0)+IF(Дата_КС2=S$9,Смета!AI24,0)+IF(Дата_КС2=S$10,Смета!AL24,0)+IF(Дата_КС2=S$11,Смета!AO24,0)+IF(Дата_КС2=S$12,Смета!AR24,0)+IF(Дата_КС2=S$13,Смета!AU24,0)+IF(Дата_КС2=S$14,Смета!AX24,0),0)</f>
        <v>0</v>
      </c>
      <c r="G42" s="7">
        <f>IF(Смета!E24&gt;0,Смета!E24,0)</f>
        <v>800</v>
      </c>
      <c r="H42" s="7">
        <f>ROUND(F42*G42,2)</f>
        <v>0</v>
      </c>
      <c r="I42">
        <f>IF(J42=1,1,K42)</f>
        <v>0</v>
      </c>
      <c r="K42">
        <f>IF(AND(B42&gt;0,B42&lt;&gt;"ЗАГ"),1,IF(C42=0,SUM(B43:INDEX(B43:B$2002,INDEX(MATCH("ЗАГ",B43:B$2002&amp;"",),))),0))</f>
        <v>0</v>
      </c>
      <c r="R42" s="7">
        <f>IFERROR(IF(F42&gt;0,IF(IFERROR((Смета!H24*1),0)&gt;0,ROUND(F42*G42,2),0),0),0)</f>
        <v>0</v>
      </c>
      <c r="S42" s="7">
        <f>IFERROR(IF(F42&gt;0,IF(IFERROR((Смета!G24*1),0)&gt;0,ROUND(F42*G42,2),0),0),0)</f>
        <v>0</v>
      </c>
    </row>
    <row r="43" hidden="1" ht="30" customHeight="1">
      <c r="B43">
        <f>IFERROR(IF(F43&gt;0,MAX(B$26:B42)+1,IF(AND(D43&gt;0,C43=0),"ЗАГ",0)),0)</f>
        <v>0</v>
      </c>
      <c r="C43">
        <f>IF(Смета!B25&gt;0,Смета!B25,0)</f>
        <v>16</v>
      </c>
      <c r="D43" t="str">
        <f>IF(Смета!C25&gt;0,Смета!C25,0)</f>
        <v>Знак пластик Не включать! Работают люди S02 (100х200мм) PROxima</v>
      </c>
      <c r="E43" s="7" t="str">
        <f>IF(Смета!D25&gt;0,Смета!D25,0)</f>
        <v>м</v>
      </c>
      <c r="F43" s="7">
        <f>IFERROR(IF(Дата_КС2=S$3,Смета!Q25,0)+IF(Дата_КС2=S$4,Смета!T25,0)+IF(Дата_КС2=S$5,Смета!W25,0)+IF(Дата_КС2=S$6,Смета!Z25,0)+IF(Дата_КС2=S$7,Смета!AC25,0)+IF(Дата_КС2=S$8,Смета!AF25,0)+IF(Дата_КС2=S$9,Смета!AI25,0)+IF(Дата_КС2=S$10,Смета!AL25,0)+IF(Дата_КС2=S$11,Смета!AO25,0)+IF(Дата_КС2=S$12,Смета!AR25,0)+IF(Дата_КС2=S$13,Смета!AU25,0)+IF(Дата_КС2=S$14,Смета!AX25,0),0)</f>
        <v>0</v>
      </c>
      <c r="G43" s="7">
        <f>IF(Смета!E25&gt;0,Смета!E25,0)</f>
        <v>90</v>
      </c>
      <c r="H43" s="7">
        <f>ROUND(F43*G43,2)</f>
        <v>0</v>
      </c>
      <c r="I43">
        <f>IF(J43=1,1,K43)</f>
        <v>0</v>
      </c>
      <c r="K43">
        <f>IF(AND(B43&gt;0,B43&lt;&gt;"ЗАГ"),1,IF(C43=0,SUM(B44:INDEX(B44:B$2002,INDEX(MATCH("ЗАГ",B44:B$2002&amp;"",),))),0))</f>
        <v>0</v>
      </c>
      <c r="R43" s="7">
        <f>IFERROR(IF(F43&gt;0,IF(IFERROR((Смета!H25*1),0)&gt;0,ROUND(F43*G43,2),0),0),0)</f>
        <v>0</v>
      </c>
      <c r="S43" s="7">
        <f>IFERROR(IF(F43&gt;0,IF(IFERROR((Смета!G25*1),0)&gt;0,ROUND(F43*G43,2),0),0),0)</f>
        <v>0</v>
      </c>
    </row>
    <row r="44" hidden="1">
      <c r="B44">
        <f>IFERROR(IF(F44&gt;0,MAX(B$26:B43)+1,IF(AND(D44&gt;0,C44=0),"ЗАГ",0)),0)</f>
        <v>0</v>
      </c>
      <c r="C44">
        <f>IF(Смета!B26&gt;0,Смета!B26,0)</f>
        <v>17</v>
      </c>
      <c r="D44" t="str">
        <f>IF(Смета!C26&gt;0,Смета!C26,0)</f>
        <v>Знак пластик Заземлено S05 (100х200мм) PROxima</v>
      </c>
      <c r="E44" s="7" t="str">
        <f>IF(Смета!D26&gt;0,Смета!D26,0)</f>
        <v>м</v>
      </c>
      <c r="F44" s="7">
        <f>IFERROR(IF(Дата_КС2=S$3,Смета!Q26,0)+IF(Дата_КС2=S$4,Смета!T26,0)+IF(Дата_КС2=S$5,Смета!W26,0)+IF(Дата_КС2=S$6,Смета!Z26,0)+IF(Дата_КС2=S$7,Смета!AC26,0)+IF(Дата_КС2=S$8,Смета!AF26,0)+IF(Дата_КС2=S$9,Смета!AI26,0)+IF(Дата_КС2=S$10,Смета!AL26,0)+IF(Дата_КС2=S$11,Смета!AO26,0)+IF(Дата_КС2=S$12,Смета!AR26,0)+IF(Дата_КС2=S$13,Смета!AU26,0)+IF(Дата_КС2=S$14,Смета!AX26,0),0)</f>
        <v>0</v>
      </c>
      <c r="G44" s="7">
        <f>IF(Смета!E26&gt;0,Смета!E26,0)</f>
        <v>90</v>
      </c>
      <c r="H44" s="7">
        <f>ROUND(F44*G44,2)</f>
        <v>0</v>
      </c>
      <c r="I44">
        <f>IF(J44=1,1,K44)</f>
        <v>0</v>
      </c>
      <c r="K44">
        <f>IF(AND(B44&gt;0,B44&lt;&gt;"ЗАГ"),1,IF(C44=0,SUM(B45:INDEX(B45:B$2002,INDEX(MATCH("ЗАГ",B45:B$2002&amp;"",),))),0))</f>
        <v>0</v>
      </c>
      <c r="R44" s="7">
        <f>IFERROR(IF(F44&gt;0,IF(IFERROR((Смета!H26*1),0)&gt;0,ROUND(F44*G44,2),0),0),0)</f>
        <v>0</v>
      </c>
      <c r="S44" s="7">
        <f>IFERROR(IF(F44&gt;0,IF(IFERROR((Смета!G26*1),0)&gt;0,ROUND(F44*G44,2),0),0),0)</f>
        <v>0</v>
      </c>
    </row>
    <row r="45" hidden="1">
      <c r="B45">
        <f>IFERROR(IF(F45&gt;0,MAX(B$26:B44)+1,IF(AND(D45&gt;0,C45=0),"ЗАГ",0)),0)</f>
        <v>0</v>
      </c>
      <c r="C45">
        <f>IF(Смета!B27&gt;0,Смета!B27,0)</f>
        <v>18</v>
      </c>
      <c r="D45" t="str">
        <f>IF(Смета!C27&gt;0,Смета!C27,0)</f>
        <v>Совок</v>
      </c>
      <c r="E45" s="7" t="str">
        <f>IF(Смета!D27&gt;0,Смета!D27,0)</f>
        <v>шт</v>
      </c>
      <c r="F45" s="7">
        <f>IFERROR(IF(Дата_КС2=S$3,Смета!Q27,0)+IF(Дата_КС2=S$4,Смета!T27,0)+IF(Дата_КС2=S$5,Смета!W27,0)+IF(Дата_КС2=S$6,Смета!Z27,0)+IF(Дата_КС2=S$7,Смета!AC27,0)+IF(Дата_КС2=S$8,Смета!AF27,0)+IF(Дата_КС2=S$9,Смета!AI27,0)+IF(Дата_КС2=S$10,Смета!AL27,0)+IF(Дата_КС2=S$11,Смета!AO27,0)+IF(Дата_КС2=S$12,Смета!AR27,0)+IF(Дата_КС2=S$13,Смета!AU27,0)+IF(Дата_КС2=S$14,Смета!AX27,0),0)</f>
        <v>0</v>
      </c>
      <c r="G45" s="7">
        <f>IF(Смета!E27&gt;0,Смета!E27,0)</f>
        <v>345</v>
      </c>
      <c r="H45" s="7">
        <f>ROUND(F45*G45,2)</f>
        <v>0</v>
      </c>
      <c r="I45">
        <f>IF(J45=1,1,K45)</f>
        <v>0</v>
      </c>
      <c r="K45">
        <f>IF(AND(B45&gt;0,B45&lt;&gt;"ЗАГ"),1,IF(C45=0,SUM(B46:INDEX(B46:B$2002,INDEX(MATCH("ЗАГ",B46:B$2002&amp;"",),))),0))</f>
        <v>0</v>
      </c>
      <c r="R45" s="7">
        <f>IFERROR(IF(F45&gt;0,IF(IFERROR((Смета!H27*1),0)&gt;0,ROUND(F45*G45,2),0),0),0)</f>
        <v>0</v>
      </c>
      <c r="S45" s="7">
        <f>IFERROR(IF(F45&gt;0,IF(IFERROR((Смета!G27*1),0)&gt;0,ROUND(F45*G45,2),0),0),0)</f>
        <v>0</v>
      </c>
    </row>
    <row r="46" hidden="1">
      <c r="B46">
        <f>IFERROR(IF(F46&gt;0,MAX(B$26:B45)+1,IF(AND(D46&gt;0,C46=0),"ЗАГ",0)),0)</f>
        <v>0</v>
      </c>
      <c r="C46">
        <f>IF(Смета!B28&gt;0,Смета!B28,0)</f>
        <v>19</v>
      </c>
      <c r="D46" t="str">
        <f>IF(Смета!C28&gt;0,Смета!C28,0)</f>
        <v>Указатель напряжения ПИН-90Э (ET-UNN101)</v>
      </c>
      <c r="E46" s="7" t="str">
        <f>IF(Смета!D28&gt;0,Смета!D28,0)</f>
        <v>шт</v>
      </c>
      <c r="F46" s="7">
        <f>IFERROR(IF(Дата_КС2=S$3,Смета!Q28,0)+IF(Дата_КС2=S$4,Смета!T28,0)+IF(Дата_КС2=S$5,Смета!W28,0)+IF(Дата_КС2=S$6,Смета!Z28,0)+IF(Дата_КС2=S$7,Смета!AC28,0)+IF(Дата_КС2=S$8,Смета!AF28,0)+IF(Дата_КС2=S$9,Смета!AI28,0)+IF(Дата_КС2=S$10,Смета!AL28,0)+IF(Дата_КС2=S$11,Смета!AO28,0)+IF(Дата_КС2=S$12,Смета!AR28,0)+IF(Дата_КС2=S$13,Смета!AU28,0)+IF(Дата_КС2=S$14,Смета!AX28,0),0)</f>
        <v>0</v>
      </c>
      <c r="G46" s="7">
        <f>IF(Смета!E28&gt;0,Смета!E28,0)</f>
        <v>330</v>
      </c>
      <c r="H46" s="7">
        <f>ROUND(F46*G46,2)</f>
        <v>0</v>
      </c>
      <c r="I46">
        <f>IF(J46=1,1,K46)</f>
        <v>0</v>
      </c>
      <c r="K46">
        <f>IF(AND(B46&gt;0,B46&lt;&gt;"ЗАГ"),1,IF(C46=0,SUM(B47:INDEX(B47:B$2002,INDEX(MATCH("ЗАГ",B47:B$2002&amp;"",),))),0))</f>
        <v>0</v>
      </c>
      <c r="R46" s="7">
        <f>IFERROR(IF(F46&gt;0,IF(IFERROR((Смета!H28*1),0)&gt;0,ROUND(F46*G46,2),0),0),0)</f>
        <v>0</v>
      </c>
      <c r="S46" s="7">
        <f>IFERROR(IF(F46&gt;0,IF(IFERROR((Смета!G28*1),0)&gt;0,ROUND(F46*G46,2),0),0),0)</f>
        <v>0</v>
      </c>
    </row>
    <row r="47" hidden="1">
      <c r="B47">
        <f>IFERROR(IF(F47&gt;0,MAX(B$26:B46)+1,IF(AND(D47&gt;0,C47=0),"ЗАГ",0)),0)</f>
        <v>0</v>
      </c>
      <c r="C47">
        <f>IF(Смета!B29&gt;0,Смета!B29,0)</f>
        <v>20</v>
      </c>
      <c r="D47" t="str">
        <f>IF(Смета!C29&gt;0,Смета!C29,0)</f>
        <v>Комплектация электрощитовой средсвами защиты</v>
      </c>
      <c r="E47" s="7" t="str">
        <f>IF(Смета!D29&gt;0,Смета!D29,0)</f>
        <v>шт</v>
      </c>
      <c r="F47" s="7">
        <f>IFERROR(IF(Дата_КС2=S$3,Смета!Q29,0)+IF(Дата_КС2=S$4,Смета!T29,0)+IF(Дата_КС2=S$5,Смета!W29,0)+IF(Дата_КС2=S$6,Смета!Z29,0)+IF(Дата_КС2=S$7,Смета!AC29,0)+IF(Дата_КС2=S$8,Смета!AF29,0)+IF(Дата_КС2=S$9,Смета!AI29,0)+IF(Дата_КС2=S$10,Смета!AL29,0)+IF(Дата_КС2=S$11,Смета!AO29,0)+IF(Дата_КС2=S$12,Смета!AR29,0)+IF(Дата_КС2=S$13,Смета!AU29,0)+IF(Дата_КС2=S$14,Смета!AX29,0),0)</f>
        <v>0</v>
      </c>
      <c r="G47" s="7">
        <f>IF(Смета!E29&gt;0,Смета!E29,0)</f>
        <v>3000</v>
      </c>
      <c r="H47" s="7">
        <f>ROUND(F47*G47,2)</f>
        <v>0</v>
      </c>
      <c r="I47">
        <f>IF(J47=1,1,K47)</f>
        <v>0</v>
      </c>
      <c r="K47">
        <f>IF(AND(B47&gt;0,B47&lt;&gt;"ЗАГ"),1,IF(C47=0,SUM(B48:INDEX(B48:B$2002,INDEX(MATCH("ЗАГ",B48:B$2002&amp;"",),))),0))</f>
        <v>0</v>
      </c>
      <c r="R47" s="7">
        <f>IFERROR(IF(F47&gt;0,IF(IFERROR((Смета!H29*1),0)&gt;0,ROUND(F47*G47,2),0),0),0)</f>
        <v>0</v>
      </c>
      <c r="S47" s="7">
        <f>IFERROR(IF(F47&gt;0,IF(IFERROR((Смета!G29*1),0)&gt;0,ROUND(F47*G47,2),0),0),0)</f>
        <v>0</v>
      </c>
    </row>
    <row r="48" hidden="1">
      <c r="B48" t="str">
        <f>IFERROR(IF(F48&gt;0,MAX(B$26:B47)+1,IF(AND(D48&gt;0,C48=0),"ЗАГ",0)),0)</f>
        <v>ЗАГ</v>
      </c>
      <c r="C48">
        <f>IF(Смета!B30&gt;0,Смета!B30,0)</f>
        <v>0</v>
      </c>
      <c r="D48" t="str">
        <f>IF(Смета!C30&gt;0,Смета!C30,0)</f>
        <v>Электрощитовая (секция №6)</v>
      </c>
      <c r="E48" s="7">
        <f>IF(Смета!D30&gt;0,Смета!D30,0)</f>
        <v>0</v>
      </c>
      <c r="F48" s="7">
        <f>IFERROR(IF(Дата_КС2=S$3,Смета!Q30,0)+IF(Дата_КС2=S$4,Смета!T30,0)+IF(Дата_КС2=S$5,Смета!W30,0)+IF(Дата_КС2=S$6,Смета!Z30,0)+IF(Дата_КС2=S$7,Смета!AC30,0)+IF(Дата_КС2=S$8,Смета!AF30,0)+IF(Дата_КС2=S$9,Смета!AI30,0)+IF(Дата_КС2=S$10,Смета!AL30,0)+IF(Дата_КС2=S$11,Смета!AO30,0)+IF(Дата_КС2=S$12,Смета!AR30,0)+IF(Дата_КС2=S$13,Смета!AU30,0)+IF(Дата_КС2=S$14,Смета!AX30,0),0)</f>
        <v>0</v>
      </c>
      <c r="G48" s="7">
        <f>IF(Смета!E30&gt;0,Смета!E30,0)</f>
        <v>0</v>
      </c>
      <c r="H48" s="7">
        <f>ROUND(F48*G48,2)</f>
        <v>0</v>
      </c>
      <c r="I48">
        <f>IF(J48=1,1,K48)</f>
        <v>0</v>
      </c>
      <c r="K48">
        <f>IF(AND(B48&gt;0,B48&lt;&gt;"ЗАГ"),1,IF(C48=0,SUM(B49:INDEX(B49:B$2002,INDEX(MATCH("ЗАГ",B49:B$2002&amp;"",),))),0))</f>
        <v>0</v>
      </c>
      <c r="R48" s="7">
        <f>IFERROR(IF(F48&gt;0,IF(IFERROR((Смета!H30*1),0)&gt;0,ROUND(F48*G48,2),0),0),0)</f>
        <v>0</v>
      </c>
      <c r="S48" s="7">
        <f>IFERROR(IF(F48&gt;0,IF(IFERROR((Смета!G30*1),0)&gt;0,ROUND(F48*G48,2),0),0),0)</f>
        <v>0</v>
      </c>
    </row>
    <row r="49" hidden="1">
      <c r="B49">
        <f>IFERROR(IF(F49&gt;0,MAX(B$26:B48)+1,IF(AND(D49&gt;0,C49=0),"ЗАГ",0)),0)</f>
        <v>0</v>
      </c>
      <c r="C49">
        <f>IF(Смета!B31&gt;0,Смета!B31,0)</f>
        <v>21</v>
      </c>
      <c r="D49" t="str">
        <f>IF(Смета!C31&gt;0,Смета!C31,0)</f>
        <v>Шкаф ВРУ-1К Вводная панель</v>
      </c>
      <c r="E49" s="7" t="str">
        <f>IF(Смета!D31&gt;0,Смета!D31,0)</f>
        <v>шт</v>
      </c>
      <c r="F49" s="7">
        <f>IFERROR(IF(Дата_КС2=S$3,Смета!Q31,0)+IF(Дата_КС2=S$4,Смета!T31,0)+IF(Дата_КС2=S$5,Смета!W31,0)+IF(Дата_КС2=S$6,Смета!Z31,0)+IF(Дата_КС2=S$7,Смета!AC31,0)+IF(Дата_КС2=S$8,Смета!AF31,0)+IF(Дата_КС2=S$9,Смета!AI31,0)+IF(Дата_КС2=S$10,Смета!AL31,0)+IF(Дата_КС2=S$11,Смета!AO31,0)+IF(Дата_КС2=S$12,Смета!AR31,0)+IF(Дата_КС2=S$13,Смета!AU31,0)+IF(Дата_КС2=S$14,Смета!AX31,0),0)</f>
        <v>0</v>
      </c>
      <c r="G49" s="7">
        <f>IF(Смета!E31&gt;0,Смета!E31,0)</f>
        <v>119520</v>
      </c>
      <c r="H49" s="7">
        <f>ROUND(F49*G49,2)</f>
        <v>0</v>
      </c>
      <c r="I49">
        <f>IF(J49=1,1,K49)</f>
        <v>0</v>
      </c>
      <c r="K49">
        <f>IF(AND(B49&gt;0,B49&lt;&gt;"ЗАГ"),1,IF(C49=0,SUM(B50:INDEX(B50:B$2002,INDEX(MATCH("ЗАГ",B50:B$2002&amp;"",),))),0))</f>
        <v>0</v>
      </c>
      <c r="R49" s="7">
        <f>IFERROR(IF(F49&gt;0,IF(IFERROR((Смета!H31*1),0)&gt;0,ROUND(F49*G49,2),0),0),0)</f>
        <v>0</v>
      </c>
      <c r="S49" s="7">
        <f>IFERROR(IF(F49&gt;0,IF(IFERROR((Смета!G31*1),0)&gt;0,ROUND(F49*G49,2),0),0),0)</f>
        <v>0</v>
      </c>
    </row>
    <row r="50" hidden="1" ht="30" customHeight="1">
      <c r="B50">
        <f>IFERROR(IF(F50&gt;0,MAX(B$26:B49)+1,IF(AND(D50&gt;0,C50=0),"ЗАГ",0)),0)</f>
        <v>0</v>
      </c>
      <c r="C50">
        <f>IF(Смета!B32&gt;0,Смета!B32,0)</f>
        <v>22</v>
      </c>
      <c r="D50" t="str">
        <f>IF(Смета!C32&gt;0,Смета!C32,0)</f>
        <v>Монтаж и подключение шкафа ВРУ-1К Вводная панель (Электросчетчики поставка Заказчика)</v>
      </c>
      <c r="E50" s="7" t="str">
        <f>IF(Смета!D32&gt;0,Смета!D32,0)</f>
        <v>шт</v>
      </c>
      <c r="F50" s="7">
        <f>IFERROR(IF(Дата_КС2=S$3,Смета!Q32,0)+IF(Дата_КС2=S$4,Смета!T32,0)+IF(Дата_КС2=S$5,Смета!W32,0)+IF(Дата_КС2=S$6,Смета!Z32,0)+IF(Дата_КС2=S$7,Смета!AC32,0)+IF(Дата_КС2=S$8,Смета!AF32,0)+IF(Дата_КС2=S$9,Смета!AI32,0)+IF(Дата_КС2=S$10,Смета!AL32,0)+IF(Дата_КС2=S$11,Смета!AO32,0)+IF(Дата_КС2=S$12,Смета!AR32,0)+IF(Дата_КС2=S$13,Смета!AU32,0)+IF(Дата_КС2=S$14,Смета!AX32,0),0)</f>
        <v>0</v>
      </c>
      <c r="G50" s="7">
        <f>IF(Смета!E32&gt;0,Смета!E32,0)</f>
        <v>45235.31</v>
      </c>
      <c r="H50" s="7">
        <f>ROUND(F50*G50,2)</f>
        <v>0</v>
      </c>
      <c r="I50">
        <f>IF(J50=1,1,K50)</f>
        <v>0</v>
      </c>
      <c r="K50">
        <f>IF(AND(B50&gt;0,B50&lt;&gt;"ЗАГ"),1,IF(C50=0,SUM(B51:INDEX(B51:B$2002,INDEX(MATCH("ЗАГ",B51:B$2002&amp;"",),))),0))</f>
        <v>0</v>
      </c>
      <c r="R50" s="7">
        <f>IFERROR(IF(F50&gt;0,IF(IFERROR((Смета!H32*1),0)&gt;0,ROUND(F50*G50,2),0),0),0)</f>
        <v>0</v>
      </c>
      <c r="S50" s="7">
        <f>IFERROR(IF(F50&gt;0,IF(IFERROR((Смета!G32*1),0)&gt;0,ROUND(F50*G50,2),0),0),0)</f>
        <v>0</v>
      </c>
    </row>
    <row r="51" hidden="1">
      <c r="B51">
        <f>IFERROR(IF(F51&gt;0,MAX(B$26:B50)+1,IF(AND(D51&gt;0,C51=0),"ЗАГ",0)),0)</f>
        <v>0</v>
      </c>
      <c r="C51">
        <f>IF(Смета!B33&gt;0,Смета!B33,0)</f>
        <v>23</v>
      </c>
      <c r="D51" t="str">
        <f>IF(Смета!C33&gt;0,Смета!C33,0)</f>
        <v>Шкаф ВРУ-1К Распределительная панель</v>
      </c>
      <c r="E51" s="7" t="str">
        <f>IF(Смета!D33&gt;0,Смета!D33,0)</f>
        <v>шт</v>
      </c>
      <c r="F51" s="7">
        <f>IFERROR(IF(Дата_КС2=S$3,Смета!Q33,0)+IF(Дата_КС2=S$4,Смета!T33,0)+IF(Дата_КС2=S$5,Смета!W33,0)+IF(Дата_КС2=S$6,Смета!Z33,0)+IF(Дата_КС2=S$7,Смета!AC33,0)+IF(Дата_КС2=S$8,Смета!AF33,0)+IF(Дата_КС2=S$9,Смета!AI33,0)+IF(Дата_КС2=S$10,Смета!AL33,0)+IF(Дата_КС2=S$11,Смета!AO33,0)+IF(Дата_КС2=S$12,Смета!AR33,0)+IF(Дата_КС2=S$13,Смета!AU33,0)+IF(Дата_КС2=S$14,Смета!AX33,0),0)</f>
        <v>0</v>
      </c>
      <c r="G51" s="7">
        <f>IF(Смета!E33&gt;0,Смета!E33,0)</f>
        <v>59640</v>
      </c>
      <c r="H51" s="7">
        <f>ROUND(F51*G51,2)</f>
        <v>0</v>
      </c>
      <c r="I51">
        <f>IF(J51=1,1,K51)</f>
        <v>0</v>
      </c>
      <c r="K51">
        <f>IF(AND(B51&gt;0,B51&lt;&gt;"ЗАГ"),1,IF(C51=0,SUM(B52:INDEX(B52:B$2002,INDEX(MATCH("ЗАГ",B52:B$2002&amp;"",),))),0))</f>
        <v>0</v>
      </c>
      <c r="R51" s="7">
        <f>IFERROR(IF(F51&gt;0,IF(IFERROR((Смета!H33*1),0)&gt;0,ROUND(F51*G51,2),0),0),0)</f>
        <v>0</v>
      </c>
      <c r="S51" s="7">
        <f>IFERROR(IF(F51&gt;0,IF(IFERROR((Смета!G33*1),0)&gt;0,ROUND(F51*G51,2),0),0),0)</f>
        <v>0</v>
      </c>
    </row>
    <row r="52" hidden="1" ht="30" customHeight="1">
      <c r="B52">
        <f>IFERROR(IF(F52&gt;0,MAX(B$26:B51)+1,IF(AND(D52&gt;0,C52=0),"ЗАГ",0)),0)</f>
        <v>0</v>
      </c>
      <c r="C52">
        <f>IF(Смета!B34&gt;0,Смета!B34,0)</f>
        <v>24</v>
      </c>
      <c r="D52" t="str">
        <f>IF(Смета!C34&gt;0,Смета!C34,0)</f>
        <v>Монтаж и подключение шкафа ВРУ-1К Распределительная панель (Электросчетчики поставка Заказчика)</v>
      </c>
      <c r="E52" s="7" t="str">
        <f>IF(Смета!D34&gt;0,Смета!D34,0)</f>
        <v>шт</v>
      </c>
      <c r="F52" s="7">
        <f>IFERROR(IF(Дата_КС2=S$3,Смета!Q34,0)+IF(Дата_КС2=S$4,Смета!T34,0)+IF(Дата_КС2=S$5,Смета!W34,0)+IF(Дата_КС2=S$6,Смета!Z34,0)+IF(Дата_КС2=S$7,Смета!AC34,0)+IF(Дата_КС2=S$8,Смета!AF34,0)+IF(Дата_КС2=S$9,Смета!AI34,0)+IF(Дата_КС2=S$10,Смета!AL34,0)+IF(Дата_КС2=S$11,Смета!AO34,0)+IF(Дата_КС2=S$12,Смета!AR34,0)+IF(Дата_КС2=S$13,Смета!AU34,0)+IF(Дата_КС2=S$14,Смета!AX34,0),0)</f>
        <v>0</v>
      </c>
      <c r="G52" s="7">
        <f>IF(Смета!E34&gt;0,Смета!E34,0)</f>
        <v>45235.31</v>
      </c>
      <c r="H52" s="7">
        <f>ROUND(F52*G52,2)</f>
        <v>0</v>
      </c>
      <c r="I52">
        <f>IF(J52=1,1,K52)</f>
        <v>0</v>
      </c>
      <c r="K52">
        <f>IF(AND(B52&gt;0,B52&lt;&gt;"ЗАГ"),1,IF(C52=0,SUM(B53:INDEX(B53:B$2002,INDEX(MATCH("ЗАГ",B53:B$2002&amp;"",),))),0))</f>
        <v>0</v>
      </c>
      <c r="R52" s="7">
        <f>IFERROR(IF(F52&gt;0,IF(IFERROR((Смета!H34*1),0)&gt;0,ROUND(F52*G52,2),0),0),0)</f>
        <v>0</v>
      </c>
      <c r="S52" s="7">
        <f>IFERROR(IF(F52&gt;0,IF(IFERROR((Смета!G34*1),0)&gt;0,ROUND(F52*G52,2),0),0),0)</f>
        <v>0</v>
      </c>
    </row>
    <row r="53" hidden="1">
      <c r="B53">
        <f>IFERROR(IF(F53&gt;0,MAX(B$26:B52)+1,IF(AND(D53&gt;0,C53=0),"ЗАГ",0)),0)</f>
        <v>0</v>
      </c>
      <c r="C53">
        <f>IF(Смета!B35&gt;0,Смета!B35,0)</f>
        <v>25</v>
      </c>
      <c r="D53" t="str">
        <f>IF(Смета!C35&gt;0,Смета!C35,0)</f>
        <v>Огнетушитель ОП-4 (з)</v>
      </c>
      <c r="E53" s="7" t="str">
        <f>IF(Смета!D35&gt;0,Смета!D35,0)</f>
        <v>шт</v>
      </c>
      <c r="F53" s="7">
        <f>IFERROR(IF(Дата_КС2=S$3,Смета!Q35,0)+IF(Дата_КС2=S$4,Смета!T35,0)+IF(Дата_КС2=S$5,Смета!W35,0)+IF(Дата_КС2=S$6,Смета!Z35,0)+IF(Дата_КС2=S$7,Смета!AC35,0)+IF(Дата_КС2=S$8,Смета!AF35,0)+IF(Дата_КС2=S$9,Смета!AI35,0)+IF(Дата_КС2=S$10,Смета!AL35,0)+IF(Дата_КС2=S$11,Смета!AO35,0)+IF(Дата_КС2=S$12,Смета!AR35,0)+IF(Дата_КС2=S$13,Смета!AU35,0)+IF(Дата_КС2=S$14,Смета!AX35,0),0)</f>
        <v>0</v>
      </c>
      <c r="G53" s="7">
        <f>IF(Смета!E35&gt;0,Смета!E35,0)</f>
        <v>795</v>
      </c>
      <c r="H53" s="7">
        <f>ROUND(F53*G53,2)</f>
        <v>0</v>
      </c>
      <c r="I53">
        <f>IF(J53=1,1,K53)</f>
        <v>0</v>
      </c>
      <c r="K53">
        <f>IF(AND(B53&gt;0,B53&lt;&gt;"ЗАГ"),1,IF(C53=0,SUM(B54:INDEX(B54:B$2002,INDEX(MATCH("ЗАГ",B54:B$2002&amp;"",),))),0))</f>
        <v>0</v>
      </c>
      <c r="R53" s="7">
        <f>IFERROR(IF(F53&gt;0,IF(IFERROR((Смета!H35*1),0)&gt;0,ROUND(F53*G53,2),0),0),0)</f>
        <v>0</v>
      </c>
      <c r="S53" s="7">
        <f>IFERROR(IF(F53&gt;0,IF(IFERROR((Смета!G35*1),0)&gt;0,ROUND(F53*G53,2),0),0),0)</f>
        <v>0</v>
      </c>
    </row>
    <row r="54" hidden="1" ht="30" customHeight="1">
      <c r="B54">
        <f>IFERROR(IF(F54&gt;0,MAX(B$26:B53)+1,IF(AND(D54&gt;0,C54=0),"ЗАГ",0)),0)</f>
        <v>0</v>
      </c>
      <c r="C54">
        <f>IF(Смета!B36&gt;0,Смета!B36,0)</f>
        <v>26</v>
      </c>
      <c r="D54" t="str">
        <f>IF(Смета!C36&gt;0,Смета!C36,0)</f>
        <v>Подставка "УНИВЕРСАЛЬНАЯ" под огн. до 16кг., цельнометаллическая(190/190/270мм) цвет красный</v>
      </c>
      <c r="E54" s="7" t="str">
        <f>IF(Смета!D36&gt;0,Смета!D36,0)</f>
        <v>шт</v>
      </c>
      <c r="F54" s="7">
        <f>IFERROR(IF(Дата_КС2=S$3,Смета!Q36,0)+IF(Дата_КС2=S$4,Смета!T36,0)+IF(Дата_КС2=S$5,Смета!W36,0)+IF(Дата_КС2=S$6,Смета!Z36,0)+IF(Дата_КС2=S$7,Смета!AC36,0)+IF(Дата_КС2=S$8,Смета!AF36,0)+IF(Дата_КС2=S$9,Смета!AI36,0)+IF(Дата_КС2=S$10,Смета!AL36,0)+IF(Дата_КС2=S$11,Смета!AO36,0)+IF(Дата_КС2=S$12,Смета!AR36,0)+IF(Дата_КС2=S$13,Смета!AU36,0)+IF(Дата_КС2=S$14,Смета!AX36,0),0)</f>
        <v>0</v>
      </c>
      <c r="G54" s="7">
        <f>IF(Смета!E36&gt;0,Смета!E36,0)</f>
        <v>565</v>
      </c>
      <c r="H54" s="7">
        <f>ROUND(F54*G54,2)</f>
        <v>0</v>
      </c>
      <c r="I54">
        <f>IF(J54=1,1,K54)</f>
        <v>0</v>
      </c>
      <c r="K54">
        <f>IF(AND(B54&gt;0,B54&lt;&gt;"ЗАГ"),1,IF(C54=0,SUM(B55:INDEX(B55:B$2002,INDEX(MATCH("ЗАГ",B55:B$2002&amp;"",),))),0))</f>
        <v>0</v>
      </c>
      <c r="R54" s="7">
        <f>IFERROR(IF(F54&gt;0,IF(IFERROR((Смета!H36*1),0)&gt;0,ROUND(F54*G54,2),0),0),0)</f>
        <v>0</v>
      </c>
      <c r="S54" s="7">
        <f>IFERROR(IF(F54&gt;0,IF(IFERROR((Смета!G36*1),0)&gt;0,ROUND(F54*G54,2),0),0),0)</f>
        <v>0</v>
      </c>
    </row>
    <row r="55" hidden="1">
      <c r="B55">
        <f>IFERROR(IF(F55&gt;0,MAX(B$26:B54)+1,IF(AND(D55&gt;0,C55=0),"ЗАГ",0)),0)</f>
        <v>0</v>
      </c>
      <c r="C55">
        <f>IF(Смета!B37&gt;0,Смета!B37,0)</f>
        <v>27</v>
      </c>
      <c r="D55" t="str">
        <f>IF(Смета!C37&gt;0,Смета!C37,0)</f>
        <v>Ящик для песка V-0,125 м3 (700/400/375мм)</v>
      </c>
      <c r="E55" s="7" t="str">
        <f>IF(Смета!D37&gt;0,Смета!D37,0)</f>
        <v>шт</v>
      </c>
      <c r="F55" s="7">
        <f>IFERROR(IF(Дата_КС2=S$3,Смета!Q37,0)+IF(Дата_КС2=S$4,Смета!T37,0)+IF(Дата_КС2=S$5,Смета!W37,0)+IF(Дата_КС2=S$6,Смета!Z37,0)+IF(Дата_КС2=S$7,Смета!AC37,0)+IF(Дата_КС2=S$8,Смета!AF37,0)+IF(Дата_КС2=S$9,Смета!AI37,0)+IF(Дата_КС2=S$10,Смета!AL37,0)+IF(Дата_КС2=S$11,Смета!AO37,0)+IF(Дата_КС2=S$12,Смета!AR37,0)+IF(Дата_КС2=S$13,Смета!AU37,0)+IF(Дата_КС2=S$14,Смета!AX37,0),0)</f>
        <v>0</v>
      </c>
      <c r="G55" s="7">
        <f>IF(Смета!E37&gt;0,Смета!E37,0)</f>
        <v>2850</v>
      </c>
      <c r="H55" s="7">
        <f>ROUND(F55*G55,2)</f>
        <v>0</v>
      </c>
      <c r="I55">
        <f>IF(J55=1,1,K55)</f>
        <v>0</v>
      </c>
      <c r="K55">
        <f>IF(AND(B55&gt;0,B55&lt;&gt;"ЗАГ"),1,IF(C55=0,SUM(B56:INDEX(B56:B$2002,INDEX(MATCH("ЗАГ",B56:B$2002&amp;"",),))),0))</f>
        <v>0</v>
      </c>
      <c r="R55" s="7">
        <f>IFERROR(IF(F55&gt;0,IF(IFERROR((Смета!H37*1),0)&gt;0,ROUND(F55*G55,2),0),0),0)</f>
        <v>0</v>
      </c>
      <c r="S55" s="7">
        <f>IFERROR(IF(F55&gt;0,IF(IFERROR((Смета!G37*1),0)&gt;0,ROUND(F55*G55,2),0),0),0)</f>
        <v>0</v>
      </c>
    </row>
    <row r="56" hidden="1">
      <c r="B56">
        <f>IFERROR(IF(F56&gt;0,MAX(B$26:B55)+1,IF(AND(D56&gt;0,C56=0),"ЗАГ",0)),0)</f>
        <v>0</v>
      </c>
      <c r="C56">
        <f>IF(Смета!B38&gt;0,Смета!B38,0)</f>
        <v>28</v>
      </c>
      <c r="D56" t="str">
        <f>IF(Смета!C38&gt;0,Смета!C38,0)</f>
        <v>Ковер диэлектрический 750х750мм</v>
      </c>
      <c r="E56" s="7" t="str">
        <f>IF(Смета!D38&gt;0,Смета!D38,0)</f>
        <v>м</v>
      </c>
      <c r="F56" s="7">
        <f>IFERROR(IF(Дата_КС2=S$3,Смета!Q38,0)+IF(Дата_КС2=S$4,Смета!T38,0)+IF(Дата_КС2=S$5,Смета!W38,0)+IF(Дата_КС2=S$6,Смета!Z38,0)+IF(Дата_КС2=S$7,Смета!AC38,0)+IF(Дата_КС2=S$8,Смета!AF38,0)+IF(Дата_КС2=S$9,Смета!AI38,0)+IF(Дата_КС2=S$10,Смета!AL38,0)+IF(Дата_КС2=S$11,Смета!AO38,0)+IF(Дата_КС2=S$12,Смета!AR38,0)+IF(Дата_КС2=S$13,Смета!AU38,0)+IF(Дата_КС2=S$14,Смета!AX38,0),0)</f>
        <v>0</v>
      </c>
      <c r="G56" s="7">
        <f>IF(Смета!E38&gt;0,Смета!E38,0)</f>
        <v>650</v>
      </c>
      <c r="H56" s="7">
        <f>ROUND(F56*G56,2)</f>
        <v>0</v>
      </c>
      <c r="I56">
        <f>IF(J56=1,1,K56)</f>
        <v>0</v>
      </c>
      <c r="K56">
        <f>IF(AND(B56&gt;0,B56&lt;&gt;"ЗАГ"),1,IF(C56=0,SUM(B57:INDEX(B57:B$2002,INDEX(MATCH("ЗАГ",B57:B$2002&amp;"",),))),0))</f>
        <v>0</v>
      </c>
      <c r="R56" s="7">
        <f>IFERROR(IF(F56&gt;0,IF(IFERROR((Смета!H38*1),0)&gt;0,ROUND(F56*G56,2),0),0),0)</f>
        <v>0</v>
      </c>
      <c r="S56" s="7">
        <f>IFERROR(IF(F56&gt;0,IF(IFERROR((Смета!G38*1),0)&gt;0,ROUND(F56*G56,2),0),0),0)</f>
        <v>0</v>
      </c>
    </row>
    <row r="57" hidden="1">
      <c r="B57">
        <f>IFERROR(IF(F57&gt;0,MAX(B$26:B56)+1,IF(AND(D57&gt;0,C57=0),"ЗАГ",0)),0)</f>
        <v>0</v>
      </c>
      <c r="C57">
        <f>IF(Смета!B39&gt;0,Смета!B39,0)</f>
        <v>29</v>
      </c>
      <c r="D57" t="str">
        <f>IF(Смета!C39&gt;0,Смета!C39,0)</f>
        <v>Перчатки диэлектрические латексные 1кВ</v>
      </c>
      <c r="E57" s="7" t="str">
        <f>IF(Смета!D39&gt;0,Смета!D39,0)</f>
        <v>м</v>
      </c>
      <c r="F57" s="7">
        <f>IFERROR(IF(Дата_КС2=S$3,Смета!Q39,0)+IF(Дата_КС2=S$4,Смета!T39,0)+IF(Дата_КС2=S$5,Смета!W39,0)+IF(Дата_КС2=S$6,Смета!Z39,0)+IF(Дата_КС2=S$7,Смета!AC39,0)+IF(Дата_КС2=S$8,Смета!AF39,0)+IF(Дата_КС2=S$9,Смета!AI39,0)+IF(Дата_КС2=S$10,Смета!AL39,0)+IF(Дата_КС2=S$11,Смета!AO39,0)+IF(Дата_КС2=S$12,Смета!AR39,0)+IF(Дата_КС2=S$13,Смета!AU39,0)+IF(Дата_КС2=S$14,Смета!AX39,0),0)</f>
        <v>0</v>
      </c>
      <c r="G57" s="7">
        <f>IF(Смета!E39&gt;0,Смета!E39,0)</f>
        <v>800</v>
      </c>
      <c r="H57" s="7">
        <f>ROUND(F57*G57,2)</f>
        <v>0</v>
      </c>
      <c r="I57">
        <f>IF(J57=1,1,K57)</f>
        <v>0</v>
      </c>
      <c r="K57">
        <f>IF(AND(B57&gt;0,B57&lt;&gt;"ЗАГ"),1,IF(C57=0,SUM(B58:INDEX(B58:B$2002,INDEX(MATCH("ЗАГ",B58:B$2002&amp;"",),))),0))</f>
        <v>0</v>
      </c>
      <c r="R57" s="7">
        <f>IFERROR(IF(F57&gt;0,IF(IFERROR((Смета!H39*1),0)&gt;0,ROUND(F57*G57,2),0),0),0)</f>
        <v>0</v>
      </c>
      <c r="S57" s="7">
        <f>IFERROR(IF(F57&gt;0,IF(IFERROR((Смета!G39*1),0)&gt;0,ROUND(F57*G57,2),0),0),0)</f>
        <v>0</v>
      </c>
    </row>
    <row r="58" hidden="1" ht="30" customHeight="1">
      <c r="B58">
        <f>IFERROR(IF(F58&gt;0,MAX(B$26:B57)+1,IF(AND(D58&gt;0,C58=0),"ЗАГ",0)),0)</f>
        <v>0</v>
      </c>
      <c r="C58">
        <f>IF(Смета!B40&gt;0,Смета!B40,0)</f>
        <v>30</v>
      </c>
      <c r="D58" t="str">
        <f>IF(Смета!C40&gt;0,Смета!C40,0)</f>
        <v>Знак пластик Не включать! Работают люди S02 (100х200мм) PROxima</v>
      </c>
      <c r="E58" s="7" t="str">
        <f>IF(Смета!D40&gt;0,Смета!D40,0)</f>
        <v>м</v>
      </c>
      <c r="F58" s="7">
        <f>IFERROR(IF(Дата_КС2=S$3,Смета!Q40,0)+IF(Дата_КС2=S$4,Смета!T40,0)+IF(Дата_КС2=S$5,Смета!W40,0)+IF(Дата_КС2=S$6,Смета!Z40,0)+IF(Дата_КС2=S$7,Смета!AC40,0)+IF(Дата_КС2=S$8,Смета!AF40,0)+IF(Дата_КС2=S$9,Смета!AI40,0)+IF(Дата_КС2=S$10,Смета!AL40,0)+IF(Дата_КС2=S$11,Смета!AO40,0)+IF(Дата_КС2=S$12,Смета!AR40,0)+IF(Дата_КС2=S$13,Смета!AU40,0)+IF(Дата_КС2=S$14,Смета!AX40,0),0)</f>
        <v>0</v>
      </c>
      <c r="G58" s="7">
        <f>IF(Смета!E40&gt;0,Смета!E40,0)</f>
        <v>90</v>
      </c>
      <c r="H58" s="7">
        <f>ROUND(F58*G58,2)</f>
        <v>0</v>
      </c>
      <c r="I58">
        <f>IF(J58=1,1,K58)</f>
        <v>0</v>
      </c>
      <c r="K58">
        <f>IF(AND(B58&gt;0,B58&lt;&gt;"ЗАГ"),1,IF(C58=0,SUM(B59:INDEX(B59:B$2002,INDEX(MATCH("ЗАГ",B59:B$2002&amp;"",),))),0))</f>
        <v>0</v>
      </c>
      <c r="R58" s="7">
        <f>IFERROR(IF(F58&gt;0,IF(IFERROR((Смета!H40*1),0)&gt;0,ROUND(F58*G58,2),0),0),0)</f>
        <v>0</v>
      </c>
      <c r="S58" s="7">
        <f>IFERROR(IF(F58&gt;0,IF(IFERROR((Смета!G40*1),0)&gt;0,ROUND(F58*G58,2),0),0),0)</f>
        <v>0</v>
      </c>
    </row>
    <row r="59" hidden="1">
      <c r="B59">
        <f>IFERROR(IF(F59&gt;0,MAX(B$26:B58)+1,IF(AND(D59&gt;0,C59=0),"ЗАГ",0)),0)</f>
        <v>0</v>
      </c>
      <c r="C59">
        <f>IF(Смета!B41&gt;0,Смета!B41,0)</f>
        <v>31</v>
      </c>
      <c r="D59" t="str">
        <f>IF(Смета!C41&gt;0,Смета!C41,0)</f>
        <v>Знак пластик Заземлено S05 (100х200мм) PROxima</v>
      </c>
      <c r="E59" s="7" t="str">
        <f>IF(Смета!D41&gt;0,Смета!D41,0)</f>
        <v>м</v>
      </c>
      <c r="F59" s="7">
        <f>IFERROR(IF(Дата_КС2=S$3,Смета!Q41,0)+IF(Дата_КС2=S$4,Смета!T41,0)+IF(Дата_КС2=S$5,Смета!W41,0)+IF(Дата_КС2=S$6,Смета!Z41,0)+IF(Дата_КС2=S$7,Смета!AC41,0)+IF(Дата_КС2=S$8,Смета!AF41,0)+IF(Дата_КС2=S$9,Смета!AI41,0)+IF(Дата_КС2=S$10,Смета!AL41,0)+IF(Дата_КС2=S$11,Смета!AO41,0)+IF(Дата_КС2=S$12,Смета!AR41,0)+IF(Дата_КС2=S$13,Смета!AU41,0)+IF(Дата_КС2=S$14,Смета!AX41,0),0)</f>
        <v>0</v>
      </c>
      <c r="G59" s="7">
        <f>IF(Смета!E41&gt;0,Смета!E41,0)</f>
        <v>90</v>
      </c>
      <c r="H59" s="7">
        <f>ROUND(F59*G59,2)</f>
        <v>0</v>
      </c>
      <c r="I59">
        <f>IF(J59=1,1,K59)</f>
        <v>0</v>
      </c>
      <c r="K59">
        <f>IF(AND(B59&gt;0,B59&lt;&gt;"ЗАГ"),1,IF(C59=0,SUM(B60:INDEX(B60:B$2002,INDEX(MATCH("ЗАГ",B60:B$2002&amp;"",),))),0))</f>
        <v>0</v>
      </c>
      <c r="R59" s="7">
        <f>IFERROR(IF(F59&gt;0,IF(IFERROR((Смета!H41*1),0)&gt;0,ROUND(F59*G59,2),0),0),0)</f>
        <v>0</v>
      </c>
      <c r="S59" s="7">
        <f>IFERROR(IF(F59&gt;0,IF(IFERROR((Смета!G41*1),0)&gt;0,ROUND(F59*G59,2),0),0),0)</f>
        <v>0</v>
      </c>
    </row>
    <row r="60" hidden="1">
      <c r="B60">
        <f>IFERROR(IF(F60&gt;0,MAX(B$26:B59)+1,IF(AND(D60&gt;0,C60=0),"ЗАГ",0)),0)</f>
        <v>0</v>
      </c>
      <c r="C60">
        <f>IF(Смета!B42&gt;0,Смета!B42,0)</f>
        <v>32</v>
      </c>
      <c r="D60" t="str">
        <f>IF(Смета!C42&gt;0,Смета!C42,0)</f>
        <v>Совок</v>
      </c>
      <c r="E60" s="7" t="str">
        <f>IF(Смета!D42&gt;0,Смета!D42,0)</f>
        <v>шт</v>
      </c>
      <c r="F60" s="7">
        <f>IFERROR(IF(Дата_КС2=S$3,Смета!Q42,0)+IF(Дата_КС2=S$4,Смета!T42,0)+IF(Дата_КС2=S$5,Смета!W42,0)+IF(Дата_КС2=S$6,Смета!Z42,0)+IF(Дата_КС2=S$7,Смета!AC42,0)+IF(Дата_КС2=S$8,Смета!AF42,0)+IF(Дата_КС2=S$9,Смета!AI42,0)+IF(Дата_КС2=S$10,Смета!AL42,0)+IF(Дата_КС2=S$11,Смета!AO42,0)+IF(Дата_КС2=S$12,Смета!AR42,0)+IF(Дата_КС2=S$13,Смета!AU42,0)+IF(Дата_КС2=S$14,Смета!AX42,0),0)</f>
        <v>0</v>
      </c>
      <c r="G60" s="7">
        <f>IF(Смета!E42&gt;0,Смета!E42,0)</f>
        <v>345</v>
      </c>
      <c r="H60" s="7">
        <f>ROUND(F60*G60,2)</f>
        <v>0</v>
      </c>
      <c r="I60">
        <f>IF(J60=1,1,K60)</f>
        <v>0</v>
      </c>
      <c r="K60">
        <f>IF(AND(B60&gt;0,B60&lt;&gt;"ЗАГ"),1,IF(C60=0,SUM(B61:INDEX(B61:B$2002,INDEX(MATCH("ЗАГ",B61:B$2002&amp;"",),))),0))</f>
        <v>0</v>
      </c>
      <c r="R60" s="7">
        <f>IFERROR(IF(F60&gt;0,IF(IFERROR((Смета!H42*1),0)&gt;0,ROUND(F60*G60,2),0),0),0)</f>
        <v>0</v>
      </c>
      <c r="S60" s="7">
        <f>IFERROR(IF(F60&gt;0,IF(IFERROR((Смета!G42*1),0)&gt;0,ROUND(F60*G60,2),0),0),0)</f>
        <v>0</v>
      </c>
    </row>
    <row r="61" hidden="1">
      <c r="B61">
        <f>IFERROR(IF(F61&gt;0,MAX(B$26:B60)+1,IF(AND(D61&gt;0,C61=0),"ЗАГ",0)),0)</f>
        <v>0</v>
      </c>
      <c r="C61">
        <f>IF(Смета!B43&gt;0,Смета!B43,0)</f>
        <v>33</v>
      </c>
      <c r="D61" t="str">
        <f>IF(Смета!C43&gt;0,Смета!C43,0)</f>
        <v>Указатель напряжения ПИН-90Э (ET-UNN101)</v>
      </c>
      <c r="E61" s="7" t="str">
        <f>IF(Смета!D43&gt;0,Смета!D43,0)</f>
        <v>шт</v>
      </c>
      <c r="F61" s="7">
        <f>IFERROR(IF(Дата_КС2=S$3,Смета!Q43,0)+IF(Дата_КС2=S$4,Смета!T43,0)+IF(Дата_КС2=S$5,Смета!W43,0)+IF(Дата_КС2=S$6,Смета!Z43,0)+IF(Дата_КС2=S$7,Смета!AC43,0)+IF(Дата_КС2=S$8,Смета!AF43,0)+IF(Дата_КС2=S$9,Смета!AI43,0)+IF(Дата_КС2=S$10,Смета!AL43,0)+IF(Дата_КС2=S$11,Смета!AO43,0)+IF(Дата_КС2=S$12,Смета!AR43,0)+IF(Дата_КС2=S$13,Смета!AU43,0)+IF(Дата_КС2=S$14,Смета!AX43,0),0)</f>
        <v>0</v>
      </c>
      <c r="G61" s="7">
        <f>IF(Смета!E43&gt;0,Смета!E43,0)</f>
        <v>330</v>
      </c>
      <c r="H61" s="7">
        <f>ROUND(F61*G61,2)</f>
        <v>0</v>
      </c>
      <c r="I61">
        <f>IF(J61=1,1,K61)</f>
        <v>0</v>
      </c>
      <c r="K61">
        <f>IF(AND(B61&gt;0,B61&lt;&gt;"ЗАГ"),1,IF(C61=0,SUM(B62:INDEX(B62:B$2002,INDEX(MATCH("ЗАГ",B62:B$2002&amp;"",),))),0))</f>
        <v>0</v>
      </c>
      <c r="R61" s="7">
        <f>IFERROR(IF(F61&gt;0,IF(IFERROR((Смета!H43*1),0)&gt;0,ROUND(F61*G61,2),0),0),0)</f>
        <v>0</v>
      </c>
      <c r="S61" s="7">
        <f>IFERROR(IF(F61&gt;0,IF(IFERROR((Смета!G43*1),0)&gt;0,ROUND(F61*G61,2),0),0),0)</f>
        <v>0</v>
      </c>
    </row>
    <row r="62" hidden="1">
      <c r="B62">
        <f>IFERROR(IF(F62&gt;0,MAX(B$26:B61)+1,IF(AND(D62&gt;0,C62=0),"ЗАГ",0)),0)</f>
        <v>0</v>
      </c>
      <c r="C62">
        <f>IF(Смета!B44&gt;0,Смета!B44,0)</f>
        <v>34</v>
      </c>
      <c r="D62" t="str">
        <f>IF(Смета!C44&gt;0,Смета!C44,0)</f>
        <v>Комплектация электрощитовой средсвами защиты</v>
      </c>
      <c r="E62" s="7" t="str">
        <f>IF(Смета!D44&gt;0,Смета!D44,0)</f>
        <v>шт</v>
      </c>
      <c r="F62" s="7">
        <f>IFERROR(IF(Дата_КС2=S$3,Смета!Q44,0)+IF(Дата_КС2=S$4,Смета!T44,0)+IF(Дата_КС2=S$5,Смета!W44,0)+IF(Дата_КС2=S$6,Смета!Z44,0)+IF(Дата_КС2=S$7,Смета!AC44,0)+IF(Дата_КС2=S$8,Смета!AF44,0)+IF(Дата_КС2=S$9,Смета!AI44,0)+IF(Дата_КС2=S$10,Смета!AL44,0)+IF(Дата_КС2=S$11,Смета!AO44,0)+IF(Дата_КС2=S$12,Смета!AR44,0)+IF(Дата_КС2=S$13,Смета!AU44,0)+IF(Дата_КС2=S$14,Смета!AX44,0),0)</f>
        <v>0</v>
      </c>
      <c r="G62" s="7">
        <f>IF(Смета!E44&gt;0,Смета!E44,0)</f>
        <v>3000</v>
      </c>
      <c r="H62" s="7">
        <f>ROUND(F62*G62,2)</f>
        <v>0</v>
      </c>
      <c r="I62">
        <f>IF(J62=1,1,K62)</f>
        <v>0</v>
      </c>
      <c r="K62">
        <f>IF(AND(B62&gt;0,B62&lt;&gt;"ЗАГ"),1,IF(C62=0,SUM(B63:INDEX(B63:B$2002,INDEX(MATCH("ЗАГ",B63:B$2002&amp;"",),))),0))</f>
        <v>0</v>
      </c>
      <c r="R62" s="7">
        <f>IFERROR(IF(F62&gt;0,IF(IFERROR((Смета!H44*1),0)&gt;0,ROUND(F62*G62,2),0),0),0)</f>
        <v>0</v>
      </c>
      <c r="S62" s="7">
        <f>IFERROR(IF(F62&gt;0,IF(IFERROR((Смета!G44*1),0)&gt;0,ROUND(F62*G62,2),0),0),0)</f>
        <v>0</v>
      </c>
    </row>
    <row r="63" hidden="1">
      <c r="B63" t="str">
        <f>IFERROR(IF(F63&gt;0,MAX(B$26:B62)+1,IF(AND(D63&gt;0,C63=0),"ЗАГ",0)),0)</f>
        <v>ЗАГ</v>
      </c>
      <c r="C63">
        <f>IF(Смета!B45&gt;0,Смета!B45,0)</f>
        <v>0</v>
      </c>
      <c r="D63" t="str">
        <f>IF(Смета!C45&gt;0,Смета!C45,0)</f>
        <v>Электрощитовая (секция №8)</v>
      </c>
      <c r="E63" s="7">
        <f>IF(Смета!D45&gt;0,Смета!D45,0)</f>
        <v>0</v>
      </c>
      <c r="F63" s="7">
        <f>IFERROR(IF(Дата_КС2=S$3,Смета!Q45,0)+IF(Дата_КС2=S$4,Смета!T45,0)+IF(Дата_КС2=S$5,Смета!W45,0)+IF(Дата_КС2=S$6,Смета!Z45,0)+IF(Дата_КС2=S$7,Смета!AC45,0)+IF(Дата_КС2=S$8,Смета!AF45,0)+IF(Дата_КС2=S$9,Смета!AI45,0)+IF(Дата_КС2=S$10,Смета!AL45,0)+IF(Дата_КС2=S$11,Смета!AO45,0)+IF(Дата_КС2=S$12,Смета!AR45,0)+IF(Дата_КС2=S$13,Смета!AU45,0)+IF(Дата_КС2=S$14,Смета!AX45,0),0)</f>
        <v>0</v>
      </c>
      <c r="G63" s="7">
        <f>IF(Смета!E45&gt;0,Смета!E45,0)</f>
        <v>0</v>
      </c>
      <c r="H63" s="7">
        <f>ROUND(F63*G63,2)</f>
        <v>0</v>
      </c>
      <c r="I63">
        <f>IF(J63=1,1,K63)</f>
        <v>0</v>
      </c>
      <c r="K63">
        <f>IF(AND(B63&gt;0,B63&lt;&gt;"ЗАГ"),1,IF(C63=0,SUM(B64:INDEX(B64:B$2002,INDEX(MATCH("ЗАГ",B64:B$2002&amp;"",),))),0))</f>
        <v>0</v>
      </c>
      <c r="R63" s="7">
        <f>IFERROR(IF(F63&gt;0,IF(IFERROR((Смета!H45*1),0)&gt;0,ROUND(F63*G63,2),0),0),0)</f>
        <v>0</v>
      </c>
      <c r="S63" s="7">
        <f>IFERROR(IF(F63&gt;0,IF(IFERROR((Смета!G45*1),0)&gt;0,ROUND(F63*G63,2),0),0),0)</f>
        <v>0</v>
      </c>
    </row>
    <row r="64" hidden="1">
      <c r="B64">
        <f>IFERROR(IF(F64&gt;0,MAX(B$26:B63)+1,IF(AND(D64&gt;0,C64=0),"ЗАГ",0)),0)</f>
        <v>0</v>
      </c>
      <c r="C64">
        <f>IF(Смета!B46&gt;0,Смета!B46,0)</f>
        <v>35</v>
      </c>
      <c r="D64" t="str">
        <f>IF(Смета!C46&gt;0,Смета!C46,0)</f>
        <v>ВРУ1.2 Вводная панель (Электросчетчики поставка Заказчика)</v>
      </c>
      <c r="E64" s="7" t="str">
        <f>IF(Смета!D46&gt;0,Смета!D46,0)</f>
        <v>шт</v>
      </c>
      <c r="F64" s="7">
        <f>IFERROR(IF(Дата_КС2=S$3,Смета!Q46,0)+IF(Дата_КС2=S$4,Смета!T46,0)+IF(Дата_КС2=S$5,Смета!W46,0)+IF(Дата_КС2=S$6,Смета!Z46,0)+IF(Дата_КС2=S$7,Смета!AC46,0)+IF(Дата_КС2=S$8,Смета!AF46,0)+IF(Дата_КС2=S$9,Смета!AI46,0)+IF(Дата_КС2=S$10,Смета!AL46,0)+IF(Дата_КС2=S$11,Смета!AO46,0)+IF(Дата_КС2=S$12,Смета!AR46,0)+IF(Дата_КС2=S$13,Смета!AU46,0)+IF(Дата_КС2=S$14,Смета!AX46,0),0)</f>
        <v>0</v>
      </c>
      <c r="G64" s="7">
        <f>IF(Смета!E46&gt;0,Смета!E46,0)</f>
        <v>161406</v>
      </c>
      <c r="H64" s="7">
        <f>ROUND(F64*G64,2)</f>
        <v>0</v>
      </c>
      <c r="I64">
        <f>IF(J64=1,1,K64)</f>
        <v>0</v>
      </c>
      <c r="K64">
        <f>IF(AND(B64&gt;0,B64&lt;&gt;"ЗАГ"),1,IF(C64=0,SUM(B65:INDEX(B65:B$2002,INDEX(MATCH("ЗАГ",B65:B$2002&amp;"",),))),0))</f>
        <v>0</v>
      </c>
      <c r="R64" s="7">
        <f>IFERROR(IF(F64&gt;0,IF(IFERROR((Смета!H46*1),0)&gt;0,ROUND(F64*G64,2),0),0),0)</f>
        <v>0</v>
      </c>
      <c r="S64" s="7">
        <f>IFERROR(IF(F64&gt;0,IF(IFERROR((Смета!G46*1),0)&gt;0,ROUND(F64*G64,2),0),0),0)</f>
        <v>0</v>
      </c>
    </row>
    <row r="65" hidden="1">
      <c r="B65">
        <f>IFERROR(IF(F65&gt;0,MAX(B$26:B64)+1,IF(AND(D65&gt;0,C65=0),"ЗАГ",0)),0)</f>
        <v>0</v>
      </c>
      <c r="C65">
        <f>IF(Смета!B47&gt;0,Смета!B47,0)</f>
        <v>36</v>
      </c>
      <c r="D65" t="str">
        <f>IF(Смета!C47&gt;0,Смета!C47,0)</f>
        <v>Монтаж и подключение шкафа ВРУ1.2 Вводная панель</v>
      </c>
      <c r="E65" s="7" t="str">
        <f>IF(Смета!D47&gt;0,Смета!D47,0)</f>
        <v>шт</v>
      </c>
      <c r="F65" s="7">
        <f>IFERROR(IF(Дата_КС2=S$3,Смета!Q47,0)+IF(Дата_КС2=S$4,Смета!T47,0)+IF(Дата_КС2=S$5,Смета!W47,0)+IF(Дата_КС2=S$6,Смета!Z47,0)+IF(Дата_КС2=S$7,Смета!AC47,0)+IF(Дата_КС2=S$8,Смета!AF47,0)+IF(Дата_КС2=S$9,Смета!AI47,0)+IF(Дата_КС2=S$10,Смета!AL47,0)+IF(Дата_КС2=S$11,Смета!AO47,0)+IF(Дата_КС2=S$12,Смета!AR47,0)+IF(Дата_КС2=S$13,Смета!AU47,0)+IF(Дата_КС2=S$14,Смета!AX47,0),0)</f>
        <v>0</v>
      </c>
      <c r="G65" s="7">
        <f>IF(Смета!E47&gt;0,Смета!E47,0)</f>
        <v>45235.31</v>
      </c>
      <c r="H65" s="7">
        <f>ROUND(F65*G65,2)</f>
        <v>0</v>
      </c>
      <c r="I65">
        <f>IF(J65=1,1,K65)</f>
        <v>0</v>
      </c>
      <c r="K65">
        <f>IF(AND(B65&gt;0,B65&lt;&gt;"ЗАГ"),1,IF(C65=0,SUM(B66:INDEX(B66:B$2002,INDEX(MATCH("ЗАГ",B66:B$2002&amp;"",),))),0))</f>
        <v>0</v>
      </c>
      <c r="R65" s="7">
        <f>IFERROR(IF(F65&gt;0,IF(IFERROR((Смета!H47*1),0)&gt;0,ROUND(F65*G65,2),0),0),0)</f>
        <v>0</v>
      </c>
      <c r="S65" s="7">
        <f>IFERROR(IF(F65&gt;0,IF(IFERROR((Смета!G47*1),0)&gt;0,ROUND(F65*G65,2),0),0),0)</f>
        <v>0</v>
      </c>
    </row>
    <row r="66" hidden="1">
      <c r="B66">
        <f>IFERROR(IF(F66&gt;0,MAX(B$26:B65)+1,IF(AND(D66&gt;0,C66=0),"ЗАГ",0)),0)</f>
        <v>0</v>
      </c>
      <c r="C66">
        <f>IF(Смета!B48&gt;0,Смета!B48,0)</f>
        <v>37</v>
      </c>
      <c r="D66" t="str">
        <f>IF(Смета!C48&gt;0,Смета!C48,0)</f>
        <v>ВРУ1.2 Распределительная панель</v>
      </c>
      <c r="E66" s="7" t="str">
        <f>IF(Смета!D48&gt;0,Смета!D48,0)</f>
        <v>шт</v>
      </c>
      <c r="F66" s="7">
        <f>IFERROR(IF(Дата_КС2=S$3,Смета!Q48,0)+IF(Дата_КС2=S$4,Смета!T48,0)+IF(Дата_КС2=S$5,Смета!W48,0)+IF(Дата_КС2=S$6,Смета!Z48,0)+IF(Дата_КС2=S$7,Смета!AC48,0)+IF(Дата_КС2=S$8,Смета!AF48,0)+IF(Дата_КС2=S$9,Смета!AI48,0)+IF(Дата_КС2=S$10,Смета!AL48,0)+IF(Дата_КС2=S$11,Смета!AO48,0)+IF(Дата_КС2=S$12,Смета!AR48,0)+IF(Дата_КС2=S$13,Смета!AU48,0)+IF(Дата_КС2=S$14,Смета!AX48,0),0)</f>
        <v>0</v>
      </c>
      <c r="G66" s="7">
        <f>IF(Смета!E48&gt;0,Смета!E48,0)</f>
        <v>163173.78</v>
      </c>
      <c r="H66" s="7">
        <f>ROUND(F66*G66,2)</f>
        <v>0</v>
      </c>
      <c r="I66">
        <f>IF(J66=1,1,K66)</f>
        <v>0</v>
      </c>
      <c r="K66">
        <f>IF(AND(B66&gt;0,B66&lt;&gt;"ЗАГ"),1,IF(C66=0,SUM(B67:INDEX(B67:B$2002,INDEX(MATCH("ЗАГ",B67:B$2002&amp;"",),))),0))</f>
        <v>0</v>
      </c>
      <c r="R66" s="7">
        <f>IFERROR(IF(F66&gt;0,IF(IFERROR((Смета!H48*1),0)&gt;0,ROUND(F66*G66,2),0),0),0)</f>
        <v>0</v>
      </c>
      <c r="S66" s="7">
        <f>IFERROR(IF(F66&gt;0,IF(IFERROR((Смета!G48*1),0)&gt;0,ROUND(F66*G66,2),0),0),0)</f>
        <v>0</v>
      </c>
    </row>
    <row r="67" hidden="1">
      <c r="B67">
        <f>IFERROR(IF(F67&gt;0,MAX(B$26:B66)+1,IF(AND(D67&gt;0,C67=0),"ЗАГ",0)),0)</f>
        <v>0</v>
      </c>
      <c r="C67">
        <f>IF(Смета!B49&gt;0,Смета!B49,0)</f>
        <v>38</v>
      </c>
      <c r="D67" t="str">
        <f>IF(Смета!C49&gt;0,Смета!C49,0)</f>
        <v>Монтаж и подключение шкафа ВРУ1.2 Вводная панель</v>
      </c>
      <c r="E67" s="7" t="str">
        <f>IF(Смета!D49&gt;0,Смета!D49,0)</f>
        <v>шт</v>
      </c>
      <c r="F67" s="7">
        <f>IFERROR(IF(Дата_КС2=S$3,Смета!Q49,0)+IF(Дата_КС2=S$4,Смета!T49,0)+IF(Дата_КС2=S$5,Смета!W49,0)+IF(Дата_КС2=S$6,Смета!Z49,0)+IF(Дата_КС2=S$7,Смета!AC49,0)+IF(Дата_КС2=S$8,Смета!AF49,0)+IF(Дата_КС2=S$9,Смета!AI49,0)+IF(Дата_КС2=S$10,Смета!AL49,0)+IF(Дата_КС2=S$11,Смета!AO49,0)+IF(Дата_КС2=S$12,Смета!AR49,0)+IF(Дата_КС2=S$13,Смета!AU49,0)+IF(Дата_КС2=S$14,Смета!AX49,0),0)</f>
        <v>0</v>
      </c>
      <c r="G67" s="7">
        <f>IF(Смета!E49&gt;0,Смета!E49,0)</f>
        <v>45235.31</v>
      </c>
      <c r="H67" s="7">
        <f>ROUND(F67*G67,2)</f>
        <v>0</v>
      </c>
      <c r="I67">
        <f>IF(J67=1,1,K67)</f>
        <v>0</v>
      </c>
      <c r="K67">
        <f>IF(AND(B67&gt;0,B67&lt;&gt;"ЗАГ"),1,IF(C67=0,SUM(B68:INDEX(B68:B$2002,INDEX(MATCH("ЗАГ",B68:B$2002&amp;"",),))),0))</f>
        <v>0</v>
      </c>
      <c r="R67" s="7">
        <f>IFERROR(IF(F67&gt;0,IF(IFERROR((Смета!H49*1),0)&gt;0,ROUND(F67*G67,2),0),0),0)</f>
        <v>0</v>
      </c>
      <c r="S67" s="7">
        <f>IFERROR(IF(F67&gt;0,IF(IFERROR((Смета!G49*1),0)&gt;0,ROUND(F67*G67,2),0),0),0)</f>
        <v>0</v>
      </c>
    </row>
    <row r="68" hidden="1">
      <c r="B68">
        <f>IFERROR(IF(F68&gt;0,MAX(B$26:B67)+1,IF(AND(D68&gt;0,C68=0),"ЗАГ",0)),0)</f>
        <v>0</v>
      </c>
      <c r="C68">
        <f>IF(Смета!B50&gt;0,Смета!B50,0)</f>
        <v>39</v>
      </c>
      <c r="D68" t="str">
        <f>IF(Смета!C50&gt;0,Смета!C50,0)</f>
        <v>Шкаф ВРУ1.2 АВР1.2 (Электросчетчики поставка Заказчика)</v>
      </c>
      <c r="E68" s="7" t="str">
        <f>IF(Смета!D50&gt;0,Смета!D50,0)</f>
        <v>шт</v>
      </c>
      <c r="F68" s="7">
        <f>IFERROR(IF(Дата_КС2=S$3,Смета!Q50,0)+IF(Дата_КС2=S$4,Смета!T50,0)+IF(Дата_КС2=S$5,Смета!W50,0)+IF(Дата_КС2=S$6,Смета!Z50,0)+IF(Дата_КС2=S$7,Смета!AC50,0)+IF(Дата_КС2=S$8,Смета!AF50,0)+IF(Дата_КС2=S$9,Смета!AI50,0)+IF(Дата_КС2=S$10,Смета!AL50,0)+IF(Дата_КС2=S$11,Смета!AO50,0)+IF(Дата_КС2=S$12,Смета!AR50,0)+IF(Дата_КС2=S$13,Смета!AU50,0)+IF(Дата_КС2=S$14,Смета!AX50,0),0)</f>
        <v>0</v>
      </c>
      <c r="G68" s="7">
        <f>IF(Смета!E50&gt;0,Смета!E50,0)</f>
        <v>21120</v>
      </c>
      <c r="H68" s="7">
        <f>ROUND(F68*G68,2)</f>
        <v>0</v>
      </c>
      <c r="I68">
        <f>IF(J68=1,1,K68)</f>
        <v>0</v>
      </c>
      <c r="K68">
        <f>IF(AND(B68&gt;0,B68&lt;&gt;"ЗАГ"),1,IF(C68=0,SUM(B69:INDEX(B69:B$2002,INDEX(MATCH("ЗАГ",B69:B$2002&amp;"",),))),0))</f>
        <v>0</v>
      </c>
      <c r="R68" s="7">
        <f>IFERROR(IF(F68&gt;0,IF(IFERROR((Смета!H50*1),0)&gt;0,ROUND(F68*G68,2),0),0),0)</f>
        <v>0</v>
      </c>
      <c r="S68" s="7">
        <f>IFERROR(IF(F68&gt;0,IF(IFERROR((Смета!G50*1),0)&gt;0,ROUND(F68*G68,2),0),0),0)</f>
        <v>0</v>
      </c>
    </row>
    <row r="69" hidden="1">
      <c r="B69">
        <f>IFERROR(IF(F69&gt;0,MAX(B$26:B68)+1,IF(AND(D69&gt;0,C69=0),"ЗАГ",0)),0)</f>
        <v>0</v>
      </c>
      <c r="C69">
        <f>IF(Смета!B51&gt;0,Смета!B51,0)</f>
        <v>40</v>
      </c>
      <c r="D69" t="str">
        <f>IF(Смета!C51&gt;0,Смета!C51,0)</f>
        <v>Монтаж и подключение шкафа ВРУ1.2 АВР1.2</v>
      </c>
      <c r="E69" s="7" t="str">
        <f>IF(Смета!D51&gt;0,Смета!D51,0)</f>
        <v>шт</v>
      </c>
      <c r="F69" s="7">
        <f>IFERROR(IF(Дата_КС2=S$3,Смета!Q51,0)+IF(Дата_КС2=S$4,Смета!T51,0)+IF(Дата_КС2=S$5,Смета!W51,0)+IF(Дата_КС2=S$6,Смета!Z51,0)+IF(Дата_КС2=S$7,Смета!AC51,0)+IF(Дата_КС2=S$8,Смета!AF51,0)+IF(Дата_КС2=S$9,Смета!AI51,0)+IF(Дата_КС2=S$10,Смета!AL51,0)+IF(Дата_КС2=S$11,Смета!AO51,0)+IF(Дата_КС2=S$12,Смета!AR51,0)+IF(Дата_КС2=S$13,Смета!AU51,0)+IF(Дата_КС2=S$14,Смета!AX51,0),0)</f>
        <v>0</v>
      </c>
      <c r="G69" s="7">
        <f>IF(Смета!E51&gt;0,Смета!E51,0)</f>
        <v>10675</v>
      </c>
      <c r="H69" s="7">
        <f>ROUND(F69*G69,2)</f>
        <v>0</v>
      </c>
      <c r="I69">
        <f>IF(J69=1,1,K69)</f>
        <v>0</v>
      </c>
      <c r="K69">
        <f>IF(AND(B69&gt;0,B69&lt;&gt;"ЗАГ"),1,IF(C69=0,SUM(B70:INDEX(B70:B$2002,INDEX(MATCH("ЗАГ",B70:B$2002&amp;"",),))),0))</f>
        <v>0</v>
      </c>
      <c r="R69" s="7">
        <f>IFERROR(IF(F69&gt;0,IF(IFERROR((Смета!H51*1),0)&gt;0,ROUND(F69*G69,2),0),0),0)</f>
        <v>0</v>
      </c>
      <c r="S69" s="7">
        <f>IFERROR(IF(F69&gt;0,IF(IFERROR((Смета!G51*1),0)&gt;0,ROUND(F69*G69,2),0),0),0)</f>
        <v>0</v>
      </c>
    </row>
    <row r="70" hidden="1">
      <c r="B70">
        <f>IFERROR(IF(F70&gt;0,MAX(B$26:B69)+1,IF(AND(D70&gt;0,C70=0),"ЗАГ",0)),0)</f>
        <v>0</v>
      </c>
      <c r="C70">
        <f>IF(Смета!B52&gt;0,Смета!B52,0)</f>
        <v>41</v>
      </c>
      <c r="D70" t="str">
        <f>IF(Смета!C52&gt;0,Смета!C52,0)</f>
        <v>Шкаф ВРУ1.2 ПЭСПЗ1.2 (Электросчетчики поставка Заказчика)</v>
      </c>
      <c r="E70" s="7" t="str">
        <f>IF(Смета!D52&gt;0,Смета!D52,0)</f>
        <v>шт</v>
      </c>
      <c r="F70" s="7">
        <f>IFERROR(IF(Дата_КС2=S$3,Смета!Q52,0)+IF(Дата_КС2=S$4,Смета!T52,0)+IF(Дата_КС2=S$5,Смета!W52,0)+IF(Дата_КС2=S$6,Смета!Z52,0)+IF(Дата_КС2=S$7,Смета!AC52,0)+IF(Дата_КС2=S$8,Смета!AF52,0)+IF(Дата_КС2=S$9,Смета!AI52,0)+IF(Дата_КС2=S$10,Смета!AL52,0)+IF(Дата_КС2=S$11,Смета!AO52,0)+IF(Дата_КС2=S$12,Смета!AR52,0)+IF(Дата_КС2=S$13,Смета!AU52,0)+IF(Дата_КС2=S$14,Смета!AX52,0),0)</f>
        <v>0</v>
      </c>
      <c r="G70" s="7">
        <f>IF(Смета!E52&gt;0,Смета!E52,0)</f>
        <v>27840</v>
      </c>
      <c r="H70" s="7">
        <f>ROUND(F70*G70,2)</f>
        <v>0</v>
      </c>
      <c r="I70">
        <f>IF(J70=1,1,K70)</f>
        <v>0</v>
      </c>
      <c r="K70">
        <f>IF(AND(B70&gt;0,B70&lt;&gt;"ЗАГ"),1,IF(C70=0,SUM(B71:INDEX(B71:B$2002,INDEX(MATCH("ЗАГ",B71:B$2002&amp;"",),))),0))</f>
        <v>0</v>
      </c>
      <c r="R70" s="7">
        <f>IFERROR(IF(F70&gt;0,IF(IFERROR((Смета!H52*1),0)&gt;0,ROUND(F70*G70,2),0),0),0)</f>
        <v>0</v>
      </c>
      <c r="S70" s="7">
        <f>IFERROR(IF(F70&gt;0,IF(IFERROR((Смета!G52*1),0)&gt;0,ROUND(F70*G70,2),0),0),0)</f>
        <v>0</v>
      </c>
    </row>
    <row r="71" hidden="1">
      <c r="B71">
        <f>IFERROR(IF(F71&gt;0,MAX(B$26:B70)+1,IF(AND(D71&gt;0,C71=0),"ЗАГ",0)),0)</f>
        <v>0</v>
      </c>
      <c r="C71">
        <f>IF(Смета!B53&gt;0,Смета!B53,0)</f>
        <v>42</v>
      </c>
      <c r="D71" t="str">
        <f>IF(Смета!C53&gt;0,Смета!C53,0)</f>
        <v>Монтаж и подключение шкафа ВРУ1.2 ПЭСПЗ1.2</v>
      </c>
      <c r="E71" s="7" t="str">
        <f>IF(Смета!D53&gt;0,Смета!D53,0)</f>
        <v>шт</v>
      </c>
      <c r="F71" s="7">
        <f>IFERROR(IF(Дата_КС2=S$3,Смета!Q53,0)+IF(Дата_КС2=S$4,Смета!T53,0)+IF(Дата_КС2=S$5,Смета!W53,0)+IF(Дата_КС2=S$6,Смета!Z53,0)+IF(Дата_КС2=S$7,Смета!AC53,0)+IF(Дата_КС2=S$8,Смета!AF53,0)+IF(Дата_КС2=S$9,Смета!AI53,0)+IF(Дата_КС2=S$10,Смета!AL53,0)+IF(Дата_КС2=S$11,Смета!AO53,0)+IF(Дата_КС2=S$12,Смета!AR53,0)+IF(Дата_КС2=S$13,Смета!AU53,0)+IF(Дата_КС2=S$14,Смета!AX53,0),0)</f>
        <v>0</v>
      </c>
      <c r="G71" s="7">
        <f>IF(Смета!E53&gt;0,Смета!E53,0)</f>
        <v>10675</v>
      </c>
      <c r="H71" s="7">
        <f>ROUND(F71*G71,2)</f>
        <v>0</v>
      </c>
      <c r="I71">
        <f>IF(J71=1,1,K71)</f>
        <v>0</v>
      </c>
      <c r="K71">
        <f>IF(AND(B71&gt;0,B71&lt;&gt;"ЗАГ"),1,IF(C71=0,SUM(B72:INDEX(B72:B$2002,INDEX(MATCH("ЗАГ",B72:B$2002&amp;"",),))),0))</f>
        <v>0</v>
      </c>
      <c r="R71" s="7">
        <f>IFERROR(IF(F71&gt;0,IF(IFERROR((Смета!H53*1),0)&gt;0,ROUND(F71*G71,2),0),0),0)</f>
        <v>0</v>
      </c>
      <c r="S71" s="7">
        <f>IFERROR(IF(F71&gt;0,IF(IFERROR((Смета!G53*1),0)&gt;0,ROUND(F71*G71,2),0),0),0)</f>
        <v>0</v>
      </c>
    </row>
    <row r="72" hidden="1">
      <c r="B72">
        <f>IFERROR(IF(F72&gt;0,MAX(B$26:B71)+1,IF(AND(D72&gt;0,C72=0),"ЗАГ",0)),0)</f>
        <v>0</v>
      </c>
      <c r="C72">
        <f>IF(Смета!B54&gt;0,Смета!B54,0)</f>
        <v>43</v>
      </c>
      <c r="D72" t="str">
        <f>IF(Смета!C54&gt;0,Смета!C54,0)</f>
        <v>Шкаф ВРУ1.2 ЩАП</v>
      </c>
      <c r="E72" s="7" t="str">
        <f>IF(Смета!D54&gt;0,Смета!D54,0)</f>
        <v>шт</v>
      </c>
      <c r="F72" s="7">
        <f>IFERROR(IF(Дата_КС2=S$3,Смета!Q54,0)+IF(Дата_КС2=S$4,Смета!T54,0)+IF(Дата_КС2=S$5,Смета!W54,0)+IF(Дата_КС2=S$6,Смета!Z54,0)+IF(Дата_КС2=S$7,Смета!AC54,0)+IF(Дата_КС2=S$8,Смета!AF54,0)+IF(Дата_КС2=S$9,Смета!AI54,0)+IF(Дата_КС2=S$10,Смета!AL54,0)+IF(Дата_КС2=S$11,Смета!AO54,0)+IF(Дата_КС2=S$12,Смета!AR54,0)+IF(Дата_КС2=S$13,Смета!AU54,0)+IF(Дата_КС2=S$14,Смета!AX54,0),0)</f>
        <v>0</v>
      </c>
      <c r="G72" s="7">
        <f>IF(Смета!E54&gt;0,Смета!E54,0)</f>
        <v>27720</v>
      </c>
      <c r="H72" s="7">
        <f>ROUND(F72*G72,2)</f>
        <v>0</v>
      </c>
      <c r="I72">
        <f>IF(J72=1,1,K72)</f>
        <v>0</v>
      </c>
      <c r="K72">
        <f>IF(AND(B72&gt;0,B72&lt;&gt;"ЗАГ"),1,IF(C72=0,SUM(B73:INDEX(B73:B$2002,INDEX(MATCH("ЗАГ",B73:B$2002&amp;"",),))),0))</f>
        <v>0</v>
      </c>
      <c r="R72" s="7">
        <f>IFERROR(IF(F72&gt;0,IF(IFERROR((Смета!H54*1),0)&gt;0,ROUND(F72*G72,2),0),0),0)</f>
        <v>0</v>
      </c>
      <c r="S72" s="7">
        <f>IFERROR(IF(F72&gt;0,IF(IFERROR((Смета!G54*1),0)&gt;0,ROUND(F72*G72,2),0),0),0)</f>
        <v>0</v>
      </c>
    </row>
    <row r="73" hidden="1">
      <c r="B73">
        <f>IFERROR(IF(F73&gt;0,MAX(B$26:B72)+1,IF(AND(D73&gt;0,C73=0),"ЗАГ",0)),0)</f>
        <v>0</v>
      </c>
      <c r="C73">
        <f>IF(Смета!B55&gt;0,Смета!B55,0)</f>
        <v>44</v>
      </c>
      <c r="D73" t="str">
        <f>IF(Смета!C55&gt;0,Смета!C55,0)</f>
        <v>Монтаж и подключение шкафа ВРУ1.2 ЩАП</v>
      </c>
      <c r="E73" s="7" t="str">
        <f>IF(Смета!D55&gt;0,Смета!D55,0)</f>
        <v>шт</v>
      </c>
      <c r="F73" s="7">
        <f>IFERROR(IF(Дата_КС2=S$3,Смета!Q55,0)+IF(Дата_КС2=S$4,Смета!T55,0)+IF(Дата_КС2=S$5,Смета!W55,0)+IF(Дата_КС2=S$6,Смета!Z55,0)+IF(Дата_КС2=S$7,Смета!AC55,0)+IF(Дата_КС2=S$8,Смета!AF55,0)+IF(Дата_КС2=S$9,Смета!AI55,0)+IF(Дата_КС2=S$10,Смета!AL55,0)+IF(Дата_КС2=S$11,Смета!AO55,0)+IF(Дата_КС2=S$12,Смета!AR55,0)+IF(Дата_КС2=S$13,Смета!AU55,0)+IF(Дата_КС2=S$14,Смета!AX55,0),0)</f>
        <v>0</v>
      </c>
      <c r="G73" s="7">
        <f>IF(Смета!E55&gt;0,Смета!E55,0)</f>
        <v>10675</v>
      </c>
      <c r="H73" s="7">
        <f>ROUND(F73*G73,2)</f>
        <v>0</v>
      </c>
      <c r="I73">
        <f>IF(J73=1,1,K73)</f>
        <v>0</v>
      </c>
      <c r="K73">
        <f>IF(AND(B73&gt;0,B73&lt;&gt;"ЗАГ"),1,IF(C73=0,SUM(B74:INDEX(B74:B$2002,INDEX(MATCH("ЗАГ",B74:B$2002&amp;"",),))),0))</f>
        <v>0</v>
      </c>
      <c r="R73" s="7">
        <f>IFERROR(IF(F73&gt;0,IF(IFERROR((Смета!H55*1),0)&gt;0,ROUND(F73*G73,2),0),0),0)</f>
        <v>0</v>
      </c>
      <c r="S73" s="7">
        <f>IFERROR(IF(F73&gt;0,IF(IFERROR((Смета!G55*1),0)&gt;0,ROUND(F73*G73,2),0),0),0)</f>
        <v>0</v>
      </c>
    </row>
    <row r="74" hidden="1">
      <c r="B74">
        <f>IFERROR(IF(F74&gt;0,MAX(B$26:B73)+1,IF(AND(D74&gt;0,C74=0),"ЗАГ",0)),0)</f>
        <v>0</v>
      </c>
      <c r="C74">
        <f>IF(Смета!B56&gt;0,Смета!B56,0)</f>
        <v>45</v>
      </c>
      <c r="D74" t="str">
        <f>IF(Смета!C56&gt;0,Смета!C56,0)</f>
        <v>Огнетушитель ОП-4 (з)</v>
      </c>
      <c r="E74" s="7" t="str">
        <f>IF(Смета!D56&gt;0,Смета!D56,0)</f>
        <v>шт</v>
      </c>
      <c r="F74" s="7">
        <f>IFERROR(IF(Дата_КС2=S$3,Смета!Q56,0)+IF(Дата_КС2=S$4,Смета!T56,0)+IF(Дата_КС2=S$5,Смета!W56,0)+IF(Дата_КС2=S$6,Смета!Z56,0)+IF(Дата_КС2=S$7,Смета!AC56,0)+IF(Дата_КС2=S$8,Смета!AF56,0)+IF(Дата_КС2=S$9,Смета!AI56,0)+IF(Дата_КС2=S$10,Смета!AL56,0)+IF(Дата_КС2=S$11,Смета!AO56,0)+IF(Дата_КС2=S$12,Смета!AR56,0)+IF(Дата_КС2=S$13,Смета!AU56,0)+IF(Дата_КС2=S$14,Смета!AX56,0),0)</f>
        <v>0</v>
      </c>
      <c r="G74" s="7">
        <f>IF(Смета!E56&gt;0,Смета!E56,0)</f>
        <v>795</v>
      </c>
      <c r="H74" s="7">
        <f>ROUND(F74*G74,2)</f>
        <v>0</v>
      </c>
      <c r="I74">
        <f>IF(J74=1,1,K74)</f>
        <v>0</v>
      </c>
      <c r="K74">
        <f>IF(AND(B74&gt;0,B74&lt;&gt;"ЗАГ"),1,IF(C74=0,SUM(B75:INDEX(B75:B$2002,INDEX(MATCH("ЗАГ",B75:B$2002&amp;"",),))),0))</f>
        <v>0</v>
      </c>
      <c r="R74" s="7">
        <f>IFERROR(IF(F74&gt;0,IF(IFERROR((Смета!H56*1),0)&gt;0,ROUND(F74*G74,2),0),0),0)</f>
        <v>0</v>
      </c>
      <c r="S74" s="7">
        <f>IFERROR(IF(F74&gt;0,IF(IFERROR((Смета!G56*1),0)&gt;0,ROUND(F74*G74,2),0),0),0)</f>
        <v>0</v>
      </c>
    </row>
    <row r="75" hidden="1" ht="30" customHeight="1">
      <c r="B75">
        <f>IFERROR(IF(F75&gt;0,MAX(B$26:B74)+1,IF(AND(D75&gt;0,C75=0),"ЗАГ",0)),0)</f>
        <v>0</v>
      </c>
      <c r="C75">
        <f>IF(Смета!B57&gt;0,Смета!B57,0)</f>
        <v>46</v>
      </c>
      <c r="D75" t="str">
        <f>IF(Смета!C57&gt;0,Смета!C57,0)</f>
        <v>Подставка "УНИВЕРСАЛЬНАЯ" под огн. до 16кг., цельнометаллическая(190/190/270мм) цвет красный</v>
      </c>
      <c r="E75" s="7" t="str">
        <f>IF(Смета!D57&gt;0,Смета!D57,0)</f>
        <v>шт</v>
      </c>
      <c r="F75" s="7">
        <f>IFERROR(IF(Дата_КС2=S$3,Смета!Q57,0)+IF(Дата_КС2=S$4,Смета!T57,0)+IF(Дата_КС2=S$5,Смета!W57,0)+IF(Дата_КС2=S$6,Смета!Z57,0)+IF(Дата_КС2=S$7,Смета!AC57,0)+IF(Дата_КС2=S$8,Смета!AF57,0)+IF(Дата_КС2=S$9,Смета!AI57,0)+IF(Дата_КС2=S$10,Смета!AL57,0)+IF(Дата_КС2=S$11,Смета!AO57,0)+IF(Дата_КС2=S$12,Смета!AR57,0)+IF(Дата_КС2=S$13,Смета!AU57,0)+IF(Дата_КС2=S$14,Смета!AX57,0),0)</f>
        <v>0</v>
      </c>
      <c r="G75" s="7">
        <f>IF(Смета!E57&gt;0,Смета!E57,0)</f>
        <v>565</v>
      </c>
      <c r="H75" s="7">
        <f>ROUND(F75*G75,2)</f>
        <v>0</v>
      </c>
      <c r="I75">
        <f>IF(J75=1,1,K75)</f>
        <v>0</v>
      </c>
      <c r="K75">
        <f>IF(AND(B75&gt;0,B75&lt;&gt;"ЗАГ"),1,IF(C75=0,SUM(B76:INDEX(B76:B$2002,INDEX(MATCH("ЗАГ",B76:B$2002&amp;"",),))),0))</f>
        <v>0</v>
      </c>
      <c r="R75" s="7">
        <f>IFERROR(IF(F75&gt;0,IF(IFERROR((Смета!H57*1),0)&gt;0,ROUND(F75*G75,2),0),0),0)</f>
        <v>0</v>
      </c>
      <c r="S75" s="7">
        <f>IFERROR(IF(F75&gt;0,IF(IFERROR((Смета!G57*1),0)&gt;0,ROUND(F75*G75,2),0),0),0)</f>
        <v>0</v>
      </c>
    </row>
    <row r="76" hidden="1">
      <c r="B76">
        <f>IFERROR(IF(F76&gt;0,MAX(B$26:B75)+1,IF(AND(D76&gt;0,C76=0),"ЗАГ",0)),0)</f>
        <v>0</v>
      </c>
      <c r="C76">
        <f>IF(Смета!B58&gt;0,Смета!B58,0)</f>
        <v>47</v>
      </c>
      <c r="D76" t="str">
        <f>IF(Смета!C58&gt;0,Смета!C58,0)</f>
        <v>Ящик для песка V-0,125 м3 (700/400/375мм)</v>
      </c>
      <c r="E76" s="7" t="str">
        <f>IF(Смета!D58&gt;0,Смета!D58,0)</f>
        <v>шт</v>
      </c>
      <c r="F76" s="7">
        <f>IFERROR(IF(Дата_КС2=S$3,Смета!Q58,0)+IF(Дата_КС2=S$4,Смета!T58,0)+IF(Дата_КС2=S$5,Смета!W58,0)+IF(Дата_КС2=S$6,Смета!Z58,0)+IF(Дата_КС2=S$7,Смета!AC58,0)+IF(Дата_КС2=S$8,Смета!AF58,0)+IF(Дата_КС2=S$9,Смета!AI58,0)+IF(Дата_КС2=S$10,Смета!AL58,0)+IF(Дата_КС2=S$11,Смета!AO58,0)+IF(Дата_КС2=S$12,Смета!AR58,0)+IF(Дата_КС2=S$13,Смета!AU58,0)+IF(Дата_КС2=S$14,Смета!AX58,0),0)</f>
        <v>0</v>
      </c>
      <c r="G76" s="7">
        <f>IF(Смета!E58&gt;0,Смета!E58,0)</f>
        <v>2850</v>
      </c>
      <c r="H76" s="7">
        <f>ROUND(F76*G76,2)</f>
        <v>0</v>
      </c>
      <c r="I76">
        <f>IF(J76=1,1,K76)</f>
        <v>0</v>
      </c>
      <c r="K76">
        <f>IF(AND(B76&gt;0,B76&lt;&gt;"ЗАГ"),1,IF(C76=0,SUM(B77:INDEX(B77:B$2002,INDEX(MATCH("ЗАГ",B77:B$2002&amp;"",),))),0))</f>
        <v>0</v>
      </c>
      <c r="R76" s="7">
        <f>IFERROR(IF(F76&gt;0,IF(IFERROR((Смета!H58*1),0)&gt;0,ROUND(F76*G76,2),0),0),0)</f>
        <v>0</v>
      </c>
      <c r="S76" s="7">
        <f>IFERROR(IF(F76&gt;0,IF(IFERROR((Смета!G58*1),0)&gt;0,ROUND(F76*G76,2),0),0),0)</f>
        <v>0</v>
      </c>
    </row>
    <row r="77" hidden="1">
      <c r="B77">
        <f>IFERROR(IF(F77&gt;0,MAX(B$26:B76)+1,IF(AND(D77&gt;0,C77=0),"ЗАГ",0)),0)</f>
        <v>0</v>
      </c>
      <c r="C77">
        <f>IF(Смета!B59&gt;0,Смета!B59,0)</f>
        <v>48</v>
      </c>
      <c r="D77" t="str">
        <f>IF(Смета!C59&gt;0,Смета!C59,0)</f>
        <v>Ковер диэлектрический 750х750мм</v>
      </c>
      <c r="E77" s="7" t="str">
        <f>IF(Смета!D59&gt;0,Смета!D59,0)</f>
        <v>м</v>
      </c>
      <c r="F77" s="7">
        <f>IFERROR(IF(Дата_КС2=S$3,Смета!Q59,0)+IF(Дата_КС2=S$4,Смета!T59,0)+IF(Дата_КС2=S$5,Смета!W59,0)+IF(Дата_КС2=S$6,Смета!Z59,0)+IF(Дата_КС2=S$7,Смета!AC59,0)+IF(Дата_КС2=S$8,Смета!AF59,0)+IF(Дата_КС2=S$9,Смета!AI59,0)+IF(Дата_КС2=S$10,Смета!AL59,0)+IF(Дата_КС2=S$11,Смета!AO59,0)+IF(Дата_КС2=S$12,Смета!AR59,0)+IF(Дата_КС2=S$13,Смета!AU59,0)+IF(Дата_КС2=S$14,Смета!AX59,0),0)</f>
        <v>0</v>
      </c>
      <c r="G77" s="7">
        <f>IF(Смета!E59&gt;0,Смета!E59,0)</f>
        <v>650</v>
      </c>
      <c r="H77" s="7">
        <f>ROUND(F77*G77,2)</f>
        <v>0</v>
      </c>
      <c r="I77">
        <f>IF(J77=1,1,K77)</f>
        <v>0</v>
      </c>
      <c r="K77">
        <f>IF(AND(B77&gt;0,B77&lt;&gt;"ЗАГ"),1,IF(C77=0,SUM(B78:INDEX(B78:B$2002,INDEX(MATCH("ЗАГ",B78:B$2002&amp;"",),))),0))</f>
        <v>0</v>
      </c>
      <c r="R77" s="7">
        <f>IFERROR(IF(F77&gt;0,IF(IFERROR((Смета!H59*1),0)&gt;0,ROUND(F77*G77,2),0),0),0)</f>
        <v>0</v>
      </c>
      <c r="S77" s="7">
        <f>IFERROR(IF(F77&gt;0,IF(IFERROR((Смета!G59*1),0)&gt;0,ROUND(F77*G77,2),0),0),0)</f>
        <v>0</v>
      </c>
    </row>
    <row r="78" hidden="1">
      <c r="B78">
        <f>IFERROR(IF(F78&gt;0,MAX(B$26:B77)+1,IF(AND(D78&gt;0,C78=0),"ЗАГ",0)),0)</f>
        <v>0</v>
      </c>
      <c r="C78">
        <f>IF(Смета!B60&gt;0,Смета!B60,0)</f>
        <v>49</v>
      </c>
      <c r="D78" t="str">
        <f>IF(Смета!C60&gt;0,Смета!C60,0)</f>
        <v>Перчатки диэлектрические латексные 1кВ</v>
      </c>
      <c r="E78" s="7" t="str">
        <f>IF(Смета!D60&gt;0,Смета!D60,0)</f>
        <v>м</v>
      </c>
      <c r="F78" s="7">
        <f>IFERROR(IF(Дата_КС2=S$3,Смета!Q60,0)+IF(Дата_КС2=S$4,Смета!T60,0)+IF(Дата_КС2=S$5,Смета!W60,0)+IF(Дата_КС2=S$6,Смета!Z60,0)+IF(Дата_КС2=S$7,Смета!AC60,0)+IF(Дата_КС2=S$8,Смета!AF60,0)+IF(Дата_КС2=S$9,Смета!AI60,0)+IF(Дата_КС2=S$10,Смета!AL60,0)+IF(Дата_КС2=S$11,Смета!AO60,0)+IF(Дата_КС2=S$12,Смета!AR60,0)+IF(Дата_КС2=S$13,Смета!AU60,0)+IF(Дата_КС2=S$14,Смета!AX60,0),0)</f>
        <v>0</v>
      </c>
      <c r="G78" s="7">
        <f>IF(Смета!E60&gt;0,Смета!E60,0)</f>
        <v>800</v>
      </c>
      <c r="H78" s="7">
        <f>ROUND(F78*G78,2)</f>
        <v>0</v>
      </c>
      <c r="I78">
        <f>IF(J78=1,1,K78)</f>
        <v>0</v>
      </c>
      <c r="K78">
        <f>IF(AND(B78&gt;0,B78&lt;&gt;"ЗАГ"),1,IF(C78=0,SUM(B79:INDEX(B79:B$2002,INDEX(MATCH("ЗАГ",B79:B$2002&amp;"",),))),0))</f>
        <v>0</v>
      </c>
      <c r="R78" s="7">
        <f>IFERROR(IF(F78&gt;0,IF(IFERROR((Смета!H60*1),0)&gt;0,ROUND(F78*G78,2),0),0),0)</f>
        <v>0</v>
      </c>
      <c r="S78" s="7">
        <f>IFERROR(IF(F78&gt;0,IF(IFERROR((Смета!G60*1),0)&gt;0,ROUND(F78*G78,2),0),0),0)</f>
        <v>0</v>
      </c>
    </row>
    <row r="79" hidden="1" ht="30" customHeight="1">
      <c r="B79">
        <f>IFERROR(IF(F79&gt;0,MAX(B$26:B78)+1,IF(AND(D79&gt;0,C79=0),"ЗАГ",0)),0)</f>
        <v>0</v>
      </c>
      <c r="C79">
        <f>IF(Смета!B61&gt;0,Смета!B61,0)</f>
        <v>50</v>
      </c>
      <c r="D79" t="str">
        <f>IF(Смета!C61&gt;0,Смета!C61,0)</f>
        <v>Знак пластик Не включать! Работают люди S02 (100х200мм) PROxima</v>
      </c>
      <c r="E79" s="7" t="str">
        <f>IF(Смета!D61&gt;0,Смета!D61,0)</f>
        <v>м</v>
      </c>
      <c r="F79" s="7">
        <f>IFERROR(IF(Дата_КС2=S$3,Смета!Q61,0)+IF(Дата_КС2=S$4,Смета!T61,0)+IF(Дата_КС2=S$5,Смета!W61,0)+IF(Дата_КС2=S$6,Смета!Z61,0)+IF(Дата_КС2=S$7,Смета!AC61,0)+IF(Дата_КС2=S$8,Смета!AF61,0)+IF(Дата_КС2=S$9,Смета!AI61,0)+IF(Дата_КС2=S$10,Смета!AL61,0)+IF(Дата_КС2=S$11,Смета!AO61,0)+IF(Дата_КС2=S$12,Смета!AR61,0)+IF(Дата_КС2=S$13,Смета!AU61,0)+IF(Дата_КС2=S$14,Смета!AX61,0),0)</f>
        <v>0</v>
      </c>
      <c r="G79" s="7">
        <f>IF(Смета!E61&gt;0,Смета!E61,0)</f>
        <v>90</v>
      </c>
      <c r="H79" s="7">
        <f>ROUND(F79*G79,2)</f>
        <v>0</v>
      </c>
      <c r="I79">
        <f>IF(J79=1,1,K79)</f>
        <v>0</v>
      </c>
      <c r="K79">
        <f>IF(AND(B79&gt;0,B79&lt;&gt;"ЗАГ"),1,IF(C79=0,SUM(B80:INDEX(B80:B$2002,INDEX(MATCH("ЗАГ",B80:B$2002&amp;"",),))),0))</f>
        <v>0</v>
      </c>
      <c r="R79" s="7">
        <f>IFERROR(IF(F79&gt;0,IF(IFERROR((Смета!H61*1),0)&gt;0,ROUND(F79*G79,2),0),0),0)</f>
        <v>0</v>
      </c>
      <c r="S79" s="7">
        <f>IFERROR(IF(F79&gt;0,IF(IFERROR((Смета!G61*1),0)&gt;0,ROUND(F79*G79,2),0),0),0)</f>
        <v>0</v>
      </c>
    </row>
    <row r="80" hidden="1">
      <c r="B80">
        <f>IFERROR(IF(F80&gt;0,MAX(B$26:B79)+1,IF(AND(D80&gt;0,C80=0),"ЗАГ",0)),0)</f>
        <v>0</v>
      </c>
      <c r="C80">
        <f>IF(Смета!B62&gt;0,Смета!B62,0)</f>
        <v>51</v>
      </c>
      <c r="D80" t="str">
        <f>IF(Смета!C62&gt;0,Смета!C62,0)</f>
        <v>Знак пластик Заземлено S05 (100х200мм) PROxima</v>
      </c>
      <c r="E80" s="7" t="str">
        <f>IF(Смета!D62&gt;0,Смета!D62,0)</f>
        <v>м</v>
      </c>
      <c r="F80" s="7">
        <f>IFERROR(IF(Дата_КС2=S$3,Смета!Q62,0)+IF(Дата_КС2=S$4,Смета!T62,0)+IF(Дата_КС2=S$5,Смета!W62,0)+IF(Дата_КС2=S$6,Смета!Z62,0)+IF(Дата_КС2=S$7,Смета!AC62,0)+IF(Дата_КС2=S$8,Смета!AF62,0)+IF(Дата_КС2=S$9,Смета!AI62,0)+IF(Дата_КС2=S$10,Смета!AL62,0)+IF(Дата_КС2=S$11,Смета!AO62,0)+IF(Дата_КС2=S$12,Смета!AR62,0)+IF(Дата_КС2=S$13,Смета!AU62,0)+IF(Дата_КС2=S$14,Смета!AX62,0),0)</f>
        <v>0</v>
      </c>
      <c r="G80" s="7">
        <f>IF(Смета!E62&gt;0,Смета!E62,0)</f>
        <v>90</v>
      </c>
      <c r="H80" s="7">
        <f>ROUND(F80*G80,2)</f>
        <v>0</v>
      </c>
      <c r="I80">
        <f>IF(J80=1,1,K80)</f>
        <v>0</v>
      </c>
      <c r="K80">
        <f>IF(AND(B80&gt;0,B80&lt;&gt;"ЗАГ"),1,IF(C80=0,SUM(B81:INDEX(B81:B$2002,INDEX(MATCH("ЗАГ",B81:B$2002&amp;"",),))),0))</f>
        <v>0</v>
      </c>
      <c r="R80" s="7">
        <f>IFERROR(IF(F80&gt;0,IF(IFERROR((Смета!H62*1),0)&gt;0,ROUND(F80*G80,2),0),0),0)</f>
        <v>0</v>
      </c>
      <c r="S80" s="7">
        <f>IFERROR(IF(F80&gt;0,IF(IFERROR((Смета!G62*1),0)&gt;0,ROUND(F80*G80,2),0),0),0)</f>
        <v>0</v>
      </c>
    </row>
    <row r="81" hidden="1">
      <c r="B81">
        <f>IFERROR(IF(F81&gt;0,MAX(B$26:B80)+1,IF(AND(D81&gt;0,C81=0),"ЗАГ",0)),0)</f>
        <v>0</v>
      </c>
      <c r="C81">
        <f>IF(Смета!B63&gt;0,Смета!B63,0)</f>
        <v>52</v>
      </c>
      <c r="D81" t="str">
        <f>IF(Смета!C63&gt;0,Смета!C63,0)</f>
        <v>Совок</v>
      </c>
      <c r="E81" s="7" t="str">
        <f>IF(Смета!D63&gt;0,Смета!D63,0)</f>
        <v>шт</v>
      </c>
      <c r="F81" s="7">
        <f>IFERROR(IF(Дата_КС2=S$3,Смета!Q63,0)+IF(Дата_КС2=S$4,Смета!T63,0)+IF(Дата_КС2=S$5,Смета!W63,0)+IF(Дата_КС2=S$6,Смета!Z63,0)+IF(Дата_КС2=S$7,Смета!AC63,0)+IF(Дата_КС2=S$8,Смета!AF63,0)+IF(Дата_КС2=S$9,Смета!AI63,0)+IF(Дата_КС2=S$10,Смета!AL63,0)+IF(Дата_КС2=S$11,Смета!AO63,0)+IF(Дата_КС2=S$12,Смета!AR63,0)+IF(Дата_КС2=S$13,Смета!AU63,0)+IF(Дата_КС2=S$14,Смета!AX63,0),0)</f>
        <v>0</v>
      </c>
      <c r="G81" s="7">
        <f>IF(Смета!E63&gt;0,Смета!E63,0)</f>
        <v>345</v>
      </c>
      <c r="H81" s="7">
        <f>ROUND(F81*G81,2)</f>
        <v>0</v>
      </c>
      <c r="I81">
        <f>IF(J81=1,1,K81)</f>
        <v>0</v>
      </c>
      <c r="K81">
        <f>IF(AND(B81&gt;0,B81&lt;&gt;"ЗАГ"),1,IF(C81=0,SUM(B82:INDEX(B82:B$2002,INDEX(MATCH("ЗАГ",B82:B$2002&amp;"",),))),0))</f>
        <v>0</v>
      </c>
      <c r="R81" s="7">
        <f>IFERROR(IF(F81&gt;0,IF(IFERROR((Смета!H63*1),0)&gt;0,ROUND(F81*G81,2),0),0),0)</f>
        <v>0</v>
      </c>
      <c r="S81" s="7">
        <f>IFERROR(IF(F81&gt;0,IF(IFERROR((Смета!G63*1),0)&gt;0,ROUND(F81*G81,2),0),0),0)</f>
        <v>0</v>
      </c>
    </row>
    <row r="82" hidden="1">
      <c r="B82">
        <f>IFERROR(IF(F82&gt;0,MAX(B$26:B81)+1,IF(AND(D82&gt;0,C82=0),"ЗАГ",0)),0)</f>
        <v>0</v>
      </c>
      <c r="C82">
        <f>IF(Смета!B64&gt;0,Смета!B64,0)</f>
        <v>53</v>
      </c>
      <c r="D82" t="str">
        <f>IF(Смета!C64&gt;0,Смета!C64,0)</f>
        <v>Указатель напряжения ПИН-90Э (ET-UNN101)</v>
      </c>
      <c r="E82" s="7" t="str">
        <f>IF(Смета!D64&gt;0,Смета!D64,0)</f>
        <v>шт</v>
      </c>
      <c r="F82" s="7">
        <f>IFERROR(IF(Дата_КС2=S$3,Смета!Q64,0)+IF(Дата_КС2=S$4,Смета!T64,0)+IF(Дата_КС2=S$5,Смета!W64,0)+IF(Дата_КС2=S$6,Смета!Z64,0)+IF(Дата_КС2=S$7,Смета!AC64,0)+IF(Дата_КС2=S$8,Смета!AF64,0)+IF(Дата_КС2=S$9,Смета!AI64,0)+IF(Дата_КС2=S$10,Смета!AL64,0)+IF(Дата_КС2=S$11,Смета!AO64,0)+IF(Дата_КС2=S$12,Смета!AR64,0)+IF(Дата_КС2=S$13,Смета!AU64,0)+IF(Дата_КС2=S$14,Смета!AX64,0),0)</f>
        <v>0</v>
      </c>
      <c r="G82" s="7">
        <f>IF(Смета!E64&gt;0,Смета!E64,0)</f>
        <v>330</v>
      </c>
      <c r="H82" s="7">
        <f>ROUND(F82*G82,2)</f>
        <v>0</v>
      </c>
      <c r="I82">
        <f>IF(J82=1,1,K82)</f>
        <v>0</v>
      </c>
      <c r="K82">
        <f>IF(AND(B82&gt;0,B82&lt;&gt;"ЗАГ"),1,IF(C82=0,SUM(B83:INDEX(B83:B$2002,INDEX(MATCH("ЗАГ",B83:B$2002&amp;"",),))),0))</f>
        <v>0</v>
      </c>
      <c r="R82" s="7">
        <f>IFERROR(IF(F82&gt;0,IF(IFERROR((Смета!H64*1),0)&gt;0,ROUND(F82*G82,2),0),0),0)</f>
        <v>0</v>
      </c>
      <c r="S82" s="7">
        <f>IFERROR(IF(F82&gt;0,IF(IFERROR((Смета!G64*1),0)&gt;0,ROUND(F82*G82,2),0),0),0)</f>
        <v>0</v>
      </c>
    </row>
    <row r="83" hidden="1">
      <c r="B83">
        <f>IFERROR(IF(F83&gt;0,MAX(B$26:B82)+1,IF(AND(D83&gt;0,C83=0),"ЗАГ",0)),0)</f>
        <v>0</v>
      </c>
      <c r="C83">
        <f>IF(Смета!B65&gt;0,Смета!B65,0)</f>
        <v>54</v>
      </c>
      <c r="D83" t="str">
        <f>IF(Смета!C65&gt;0,Смета!C65,0)</f>
        <v>Комплектация электрощитовой средсвами защиты</v>
      </c>
      <c r="E83" s="7" t="str">
        <f>IF(Смета!D65&gt;0,Смета!D65,0)</f>
        <v>шт</v>
      </c>
      <c r="F83" s="7">
        <f>IFERROR(IF(Дата_КС2=S$3,Смета!Q65,0)+IF(Дата_КС2=S$4,Смета!T65,0)+IF(Дата_КС2=S$5,Смета!W65,0)+IF(Дата_КС2=S$6,Смета!Z65,0)+IF(Дата_КС2=S$7,Смета!AC65,0)+IF(Дата_КС2=S$8,Смета!AF65,0)+IF(Дата_КС2=S$9,Смета!AI65,0)+IF(Дата_КС2=S$10,Смета!AL65,0)+IF(Дата_КС2=S$11,Смета!AO65,0)+IF(Дата_КС2=S$12,Смета!AR65,0)+IF(Дата_КС2=S$13,Смета!AU65,0)+IF(Дата_КС2=S$14,Смета!AX65,0),0)</f>
        <v>0</v>
      </c>
      <c r="G83" s="7">
        <f>IF(Смета!E65&gt;0,Смета!E65,0)</f>
        <v>3000</v>
      </c>
      <c r="H83" s="7">
        <f>ROUND(F83*G83,2)</f>
        <v>0</v>
      </c>
      <c r="I83">
        <f>IF(J83=1,1,K83)</f>
        <v>0</v>
      </c>
      <c r="K83">
        <f>IF(AND(B83&gt;0,B83&lt;&gt;"ЗАГ"),1,IF(C83=0,SUM(B84:INDEX(B84:B$2002,INDEX(MATCH("ЗАГ",B84:B$2002&amp;"",),))),0))</f>
        <v>0</v>
      </c>
      <c r="R83" s="7">
        <f>IFERROR(IF(F83&gt;0,IF(IFERROR((Смета!H65*1),0)&gt;0,ROUND(F83*G83,2),0),0),0)</f>
        <v>0</v>
      </c>
      <c r="S83" s="7">
        <f>IFERROR(IF(F83&gt;0,IF(IFERROR((Смета!G65*1),0)&gt;0,ROUND(F83*G83,2),0),0),0)</f>
        <v>0</v>
      </c>
    </row>
    <row r="84" hidden="1">
      <c r="B84">
        <f>IFERROR(IF(F84&gt;0,MAX(B$26:B83)+1,IF(AND(D84&gt;0,C84=0),"ЗАГ",0)),0)</f>
        <v>0</v>
      </c>
      <c r="C84">
        <f>IF(Смета!B66&gt;0,Смета!B66,0)</f>
        <v>55</v>
      </c>
      <c r="D84" t="str">
        <f>IF(Смета!C66&gt;0,Смета!C66,0)</f>
        <v>Ящик ГЗШ- 20 - шина медная 40-4</v>
      </c>
      <c r="E84" s="7" t="str">
        <f>IF(Смета!D66&gt;0,Смета!D66,0)</f>
        <v>шт</v>
      </c>
      <c r="F84" s="7">
        <f>IFERROR(IF(Дата_КС2=S$3,Смета!Q66,0)+IF(Дата_КС2=S$4,Смета!T66,0)+IF(Дата_КС2=S$5,Смета!W66,0)+IF(Дата_КС2=S$6,Смета!Z66,0)+IF(Дата_КС2=S$7,Смета!AC66,0)+IF(Дата_КС2=S$8,Смета!AF66,0)+IF(Дата_КС2=S$9,Смета!AI66,0)+IF(Дата_КС2=S$10,Смета!AL66,0)+IF(Дата_КС2=S$11,Смета!AO66,0)+IF(Дата_КС2=S$12,Смета!AR66,0)+IF(Дата_КС2=S$13,Смета!AU66,0)+IF(Дата_КС2=S$14,Смета!AX66,0),0)</f>
        <v>0</v>
      </c>
      <c r="G84" s="7">
        <f>IF(Смета!E66&gt;0,Смета!E66,0)</f>
        <v>8326.5</v>
      </c>
      <c r="H84" s="7">
        <f>ROUND(F84*G84,2)</f>
        <v>0</v>
      </c>
      <c r="I84">
        <f>IF(J84=1,1,K84)</f>
        <v>0</v>
      </c>
      <c r="K84">
        <f>IF(AND(B84&gt;0,B84&lt;&gt;"ЗАГ"),1,IF(C84=0,SUM(B85:INDEX(B85:B$2002,INDEX(MATCH("ЗАГ",B85:B$2002&amp;"",),))),0))</f>
        <v>0</v>
      </c>
      <c r="R84" s="7">
        <f>IFERROR(IF(F84&gt;0,IF(IFERROR((Смета!H66*1),0)&gt;0,ROUND(F84*G84,2),0),0),0)</f>
        <v>0</v>
      </c>
      <c r="S84" s="7">
        <f>IFERROR(IF(F84&gt;0,IF(IFERROR((Смета!G66*1),0)&gt;0,ROUND(F84*G84,2),0),0),0)</f>
        <v>0</v>
      </c>
    </row>
    <row r="85" hidden="1">
      <c r="B85">
        <f>IFERROR(IF(F85&gt;0,MAX(B$26:B84)+1,IF(AND(D85&gt;0,C85=0),"ЗАГ",0)),0)</f>
        <v>0</v>
      </c>
      <c r="C85">
        <f>IF(Смета!B67&gt;0,Смета!B67,0)</f>
        <v>56</v>
      </c>
      <c r="D85" t="str">
        <f>IF(Смета!C67&gt;0,Смета!C67,0)</f>
        <v>Монтаж и подключение</v>
      </c>
      <c r="E85" s="7" t="str">
        <f>IF(Смета!D67&gt;0,Смета!D67,0)</f>
        <v>шт</v>
      </c>
      <c r="F85" s="7">
        <f>IFERROR(IF(Дата_КС2=S$3,Смета!Q67,0)+IF(Дата_КС2=S$4,Смета!T67,0)+IF(Дата_КС2=S$5,Смета!W67,0)+IF(Дата_КС2=S$6,Смета!Z67,0)+IF(Дата_КС2=S$7,Смета!AC67,0)+IF(Дата_КС2=S$8,Смета!AF67,0)+IF(Дата_КС2=S$9,Смета!AI67,0)+IF(Дата_КС2=S$10,Смета!AL67,0)+IF(Дата_КС2=S$11,Смета!AO67,0)+IF(Дата_КС2=S$12,Смета!AR67,0)+IF(Дата_КС2=S$13,Смета!AU67,0)+IF(Дата_КС2=S$14,Смета!AX67,0),0)</f>
        <v>0</v>
      </c>
      <c r="G85" s="7">
        <f>IF(Смета!E67&gt;0,Смета!E67,0)</f>
        <v>2135</v>
      </c>
      <c r="H85" s="7">
        <f>ROUND(F85*G85,2)</f>
        <v>0</v>
      </c>
      <c r="I85">
        <f>IF(J85=1,1,K85)</f>
        <v>0</v>
      </c>
      <c r="K85">
        <f>IF(AND(B85&gt;0,B85&lt;&gt;"ЗАГ"),1,IF(C85=0,SUM(B86:INDEX(B86:B$2002,INDEX(MATCH("ЗАГ",B86:B$2002&amp;"",),))),0))</f>
        <v>0</v>
      </c>
      <c r="R85" s="7">
        <f>IFERROR(IF(F85&gt;0,IF(IFERROR((Смета!H67*1),0)&gt;0,ROUND(F85*G85,2),0),0),0)</f>
        <v>0</v>
      </c>
      <c r="S85" s="7">
        <f>IFERROR(IF(F85&gt;0,IF(IFERROR((Смета!G67*1),0)&gt;0,ROUND(F85*G85,2),0),0),0)</f>
        <v>0</v>
      </c>
    </row>
    <row r="86" hidden="1" ht="75" customHeight="1">
      <c r="B86">
        <f>IFERROR(IF(F86&gt;0,MAX(B$26:B85)+1,IF(AND(D86&gt;0,C86=0),"ЗАГ",0)),0)</f>
        <v>0</v>
      </c>
      <c r="C86">
        <f>IF(Смета!B68&gt;0,Смета!B68,0)</f>
        <v>57</v>
      </c>
      <c r="D86" t="str">
        <f>IF(Смета!C68&gt;0,Смета!C68,0)</f>
        <v>Щит обогрева воронок ЩР1 без автоматики в составе:TITAN 3 Корпус металлический ЩРн-18 (265х440х120) IP31-1шт; Выключатель нагрузки 3п ВН-32 25А-1шт;  Выключатель автоматический дифференциальный АД-14 4п 16А 30мА С-1шт;Шина нулевая на DIN-изолятор ШНИ-6х9-8-Д-С-2шт.</v>
      </c>
      <c r="E86" s="7" t="str">
        <f>IF(Смета!D68&gt;0,Смета!D68,0)</f>
        <v>шт</v>
      </c>
      <c r="F86" s="7">
        <f>IFERROR(IF(Дата_КС2=S$3,Смета!Q68,0)+IF(Дата_КС2=S$4,Смета!T68,0)+IF(Дата_КС2=S$5,Смета!W68,0)+IF(Дата_КС2=S$6,Смета!Z68,0)+IF(Дата_КС2=S$7,Смета!AC68,0)+IF(Дата_КС2=S$8,Смета!AF68,0)+IF(Дата_КС2=S$9,Смета!AI68,0)+IF(Дата_КС2=S$10,Смета!AL68,0)+IF(Дата_КС2=S$11,Смета!AO68,0)+IF(Дата_КС2=S$12,Смета!AR68,0)+IF(Дата_КС2=S$13,Смета!AU68,0)+IF(Дата_КС2=S$14,Смета!AX68,0),0)</f>
        <v>0</v>
      </c>
      <c r="G86" s="7">
        <f>IF(Смета!E68&gt;0,Смета!E68,0)</f>
        <v>5636.4</v>
      </c>
      <c r="H86" s="7">
        <f>ROUND(F86*G86,2)</f>
        <v>0</v>
      </c>
      <c r="I86">
        <f>IF(J86=1,1,K86)</f>
        <v>0</v>
      </c>
      <c r="K86">
        <f>IF(AND(B86&gt;0,B86&lt;&gt;"ЗАГ"),1,IF(C86=0,SUM(B87:INDEX(B87:B$2002,INDEX(MATCH("ЗАГ",B87:B$2002&amp;"",),))),0))</f>
        <v>0</v>
      </c>
      <c r="R86" s="7">
        <f>IFERROR(IF(F86&gt;0,IF(IFERROR((Смета!H68*1),0)&gt;0,ROUND(F86*G86,2),0),0),0)</f>
        <v>0</v>
      </c>
      <c r="S86" s="7">
        <f>IFERROR(IF(F86&gt;0,IF(IFERROR((Смета!G68*1),0)&gt;0,ROUND(F86*G86,2),0),0),0)</f>
        <v>0</v>
      </c>
    </row>
    <row r="87" hidden="1">
      <c r="B87">
        <f>IFERROR(IF(F87&gt;0,MAX(B$26:B86)+1,IF(AND(D87&gt;0,C87=0),"ЗАГ",0)),0)</f>
        <v>0</v>
      </c>
      <c r="C87">
        <f>IF(Смета!B69&gt;0,Смета!B69,0)</f>
        <v>58</v>
      </c>
      <c r="D87" t="str">
        <f>IF(Смета!C69&gt;0,Смета!C69,0)</f>
        <v>Монтаж и подключение ЩР1</v>
      </c>
      <c r="E87" s="7" t="str">
        <f>IF(Смета!D69&gt;0,Смета!D69,0)</f>
        <v>шт</v>
      </c>
      <c r="F87" s="7">
        <f>IFERROR(IF(Дата_КС2=S$3,Смета!Q69,0)+IF(Дата_КС2=S$4,Смета!T69,0)+IF(Дата_КС2=S$5,Смета!W69,0)+IF(Дата_КС2=S$6,Смета!Z69,0)+IF(Дата_КС2=S$7,Смета!AC69,0)+IF(Дата_КС2=S$8,Смета!AF69,0)+IF(Дата_КС2=S$9,Смета!AI69,0)+IF(Дата_КС2=S$10,Смета!AL69,0)+IF(Дата_КС2=S$11,Смета!AO69,0)+IF(Дата_КС2=S$12,Смета!AR69,0)+IF(Дата_КС2=S$13,Смета!AU69,0)+IF(Дата_КС2=S$14,Смета!AX69,0),0)</f>
        <v>0</v>
      </c>
      <c r="G87" s="7">
        <f>IF(Смета!E69&gt;0,Смета!E69,0)</f>
        <v>3202.5</v>
      </c>
      <c r="H87" s="7">
        <f>ROUND(F87*G87,2)</f>
        <v>0</v>
      </c>
      <c r="I87">
        <f>IF(J87=1,1,K87)</f>
        <v>0</v>
      </c>
      <c r="K87">
        <f>IF(AND(B87&gt;0,B87&lt;&gt;"ЗАГ"),1,IF(C87=0,SUM(B88:INDEX(B88:B$2002,INDEX(MATCH("ЗАГ",B88:B$2002&amp;"",),))),0))</f>
        <v>0</v>
      </c>
      <c r="R87" s="7">
        <f>IFERROR(IF(F87&gt;0,IF(IFERROR((Смета!H69*1),0)&gt;0,ROUND(F87*G87,2),0),0),0)</f>
        <v>0</v>
      </c>
      <c r="S87" s="7">
        <f>IFERROR(IF(F87&gt;0,IF(IFERROR((Смета!G69*1),0)&gt;0,ROUND(F87*G87,2),0),0),0)</f>
        <v>0</v>
      </c>
    </row>
    <row r="88" hidden="1">
      <c r="B88">
        <f>IFERROR(IF(F88&gt;0,MAX(B$26:B87)+1,IF(AND(D88&gt;0,C88=0),"ЗАГ",0)),0)</f>
        <v>0</v>
      </c>
      <c r="C88">
        <f>IF(Смета!B70&gt;0,Смета!B70,0)</f>
        <v>59</v>
      </c>
      <c r="D88" t="str">
        <f>IF(Смета!C70&gt;0,Смета!C70,0)</f>
        <v>Щит отопления ЩР-2</v>
      </c>
      <c r="E88" s="7" t="str">
        <f>IF(Смета!D70&gt;0,Смета!D70,0)</f>
        <v>шт</v>
      </c>
      <c r="F88" s="7">
        <f>IFERROR(IF(Дата_КС2=S$3,Смета!Q70,0)+IF(Дата_КС2=S$4,Смета!T70,0)+IF(Дата_КС2=S$5,Смета!W70,0)+IF(Дата_КС2=S$6,Смета!Z70,0)+IF(Дата_КС2=S$7,Смета!AC70,0)+IF(Дата_КС2=S$8,Смета!AF70,0)+IF(Дата_КС2=S$9,Смета!AI70,0)+IF(Дата_КС2=S$10,Смета!AL70,0)+IF(Дата_КС2=S$11,Смета!AO70,0)+IF(Дата_КС2=S$12,Смета!AR70,0)+IF(Дата_КС2=S$13,Смета!AU70,0)+IF(Дата_КС2=S$14,Смета!AX70,0),0)</f>
        <v>0</v>
      </c>
      <c r="G88" s="7">
        <f>IF(Смета!E70&gt;0,Смета!E70,0)</f>
        <v>5352.45</v>
      </c>
      <c r="H88" s="7">
        <f>ROUND(F88*G88,2)</f>
        <v>0</v>
      </c>
      <c r="I88">
        <f>IF(J88=1,1,K88)</f>
        <v>0</v>
      </c>
      <c r="K88">
        <f>IF(AND(B88&gt;0,B88&lt;&gt;"ЗАГ"),1,IF(C88=0,SUM(B89:INDEX(B89:B$2002,INDEX(MATCH("ЗАГ",B89:B$2002&amp;"",),))),0))</f>
        <v>0</v>
      </c>
      <c r="R88" s="7">
        <f>IFERROR(IF(F88&gt;0,IF(IFERROR((Смета!H70*1),0)&gt;0,ROUND(F88*G88,2),0),0),0)</f>
        <v>0</v>
      </c>
      <c r="S88" s="7">
        <f>IFERROR(IF(F88&gt;0,IF(IFERROR((Смета!G70*1),0)&gt;0,ROUND(F88*G88,2),0),0),0)</f>
        <v>0</v>
      </c>
    </row>
    <row r="89" hidden="1">
      <c r="B89">
        <f>IFERROR(IF(F89&gt;0,MAX(B$26:B88)+1,IF(AND(D89&gt;0,C89=0),"ЗАГ",0)),0)</f>
        <v>0</v>
      </c>
      <c r="C89">
        <f>IF(Смета!B71&gt;0,Смета!B71,0)</f>
        <v>60</v>
      </c>
      <c r="D89" t="str">
        <f>IF(Смета!C71&gt;0,Смета!C71,0)</f>
        <v>Монтаж и подключение ЩР2</v>
      </c>
      <c r="E89" s="7" t="str">
        <f>IF(Смета!D71&gt;0,Смета!D71,0)</f>
        <v>шт</v>
      </c>
      <c r="F89" s="7">
        <f>IFERROR(IF(Дата_КС2=S$3,Смета!Q71,0)+IF(Дата_КС2=S$4,Смета!T71,0)+IF(Дата_КС2=S$5,Смета!W71,0)+IF(Дата_КС2=S$6,Смета!Z71,0)+IF(Дата_КС2=S$7,Смета!AC71,0)+IF(Дата_КС2=S$8,Смета!AF71,0)+IF(Дата_КС2=S$9,Смета!AI71,0)+IF(Дата_КС2=S$10,Смета!AL71,0)+IF(Дата_КС2=S$11,Смета!AO71,0)+IF(Дата_КС2=S$12,Смета!AR71,0)+IF(Дата_КС2=S$13,Смета!AU71,0)+IF(Дата_КС2=S$14,Смета!AX71,0),0)</f>
        <v>0</v>
      </c>
      <c r="G89" s="7">
        <f>IF(Смета!E71&gt;0,Смета!E71,0)</f>
        <v>3202.5</v>
      </c>
      <c r="H89" s="7">
        <f>ROUND(F89*G89,2)</f>
        <v>0</v>
      </c>
      <c r="I89">
        <f>IF(J89=1,1,K89)</f>
        <v>0</v>
      </c>
      <c r="K89">
        <f>IF(AND(B89&gt;0,B89&lt;&gt;"ЗАГ"),1,IF(C89=0,SUM(B90:INDEX(B90:B$2002,INDEX(MATCH("ЗАГ",B90:B$2002&amp;"",),))),0))</f>
        <v>0</v>
      </c>
      <c r="R89" s="7">
        <f>IFERROR(IF(F89&gt;0,IF(IFERROR((Смета!H71*1),0)&gt;0,ROUND(F89*G89,2),0),0),0)</f>
        <v>0</v>
      </c>
      <c r="S89" s="7">
        <f>IFERROR(IF(F89&gt;0,IF(IFERROR((Смета!G71*1),0)&gt;0,ROUND(F89*G89,2),0),0),0)</f>
        <v>0</v>
      </c>
    </row>
    <row r="90" hidden="1" ht="30" customHeight="1">
      <c r="B90">
        <f>IFERROR(IF(F90&gt;0,MAX(B$26:B89)+1,IF(AND(D90&gt;0,C90=0),"ЗАГ",0)),0)</f>
        <v>0</v>
      </c>
      <c r="C90">
        <f>IF(Смета!B72&gt;0,Смета!B72,0)</f>
        <v>61</v>
      </c>
      <c r="D90" t="str">
        <f>IF(Смета!C72&gt;0,Смета!C72,0)</f>
        <v>Ящик с понижающим трансформатором ЯТП-230/36/0.25 IP30 с автоматами УХЛ4</v>
      </c>
      <c r="E90" s="7" t="str">
        <f>IF(Смета!D72&gt;0,Смета!D72,0)</f>
        <v>шт</v>
      </c>
      <c r="F90" s="7">
        <f>IFERROR(IF(Дата_КС2=S$3,Смета!Q72,0)+IF(Дата_КС2=S$4,Смета!T72,0)+IF(Дата_КС2=S$5,Смета!W72,0)+IF(Дата_КС2=S$6,Смета!Z72,0)+IF(Дата_КС2=S$7,Смета!AC72,0)+IF(Дата_КС2=S$8,Смета!AF72,0)+IF(Дата_КС2=S$9,Смета!AI72,0)+IF(Дата_КС2=S$10,Смета!AL72,0)+IF(Дата_КС2=S$11,Смета!AO72,0)+IF(Дата_КС2=S$12,Смета!AR72,0)+IF(Дата_КС2=S$13,Смета!AU72,0)+IF(Дата_КС2=S$14,Смета!AX72,0),0)</f>
        <v>0</v>
      </c>
      <c r="G90" s="7">
        <f>IF(Смета!E72&gt;0,Смета!E72,0)</f>
        <v>5754.85</v>
      </c>
      <c r="H90" s="7">
        <f>ROUND(F90*G90,2)</f>
        <v>0</v>
      </c>
      <c r="I90">
        <f>IF(J90=1,1,K90)</f>
        <v>0</v>
      </c>
      <c r="K90">
        <f>IF(AND(B90&gt;0,B90&lt;&gt;"ЗАГ"),1,IF(C90=0,SUM(B91:INDEX(B91:B$2002,INDEX(MATCH("ЗАГ",B91:B$2002&amp;"",),))),0))</f>
        <v>0</v>
      </c>
      <c r="R90" s="7">
        <f>IFERROR(IF(F90&gt;0,IF(IFERROR((Смета!H72*1),0)&gt;0,ROUND(F90*G90,2),0),0),0)</f>
        <v>0</v>
      </c>
      <c r="S90" s="7">
        <f>IFERROR(IF(F90&gt;0,IF(IFERROR((Смета!G72*1),0)&gt;0,ROUND(F90*G90,2),0),0),0)</f>
        <v>0</v>
      </c>
    </row>
    <row r="91" hidden="1" ht="30" customHeight="1">
      <c r="B91">
        <f>IFERROR(IF(F91&gt;0,MAX(B$26:B90)+1,IF(AND(D91&gt;0,C91=0),"ЗАГ",0)),0)</f>
        <v>0</v>
      </c>
      <c r="C91">
        <f>IF(Смета!B73&gt;0,Смета!B73,0)</f>
        <v>62</v>
      </c>
      <c r="D91" t="str">
        <f>IF(Смета!C73&gt;0,Смета!C73,0)</f>
        <v>Монтаж и подключение Ящик с понижающим трансформатором ЯТП-220/36/0.25 IP30 с автоматами УХЛ4</v>
      </c>
      <c r="E91" s="7" t="str">
        <f>IF(Смета!D73&gt;0,Смета!D73,0)</f>
        <v>шт</v>
      </c>
      <c r="F91" s="7">
        <f>IFERROR(IF(Дата_КС2=S$3,Смета!Q73,0)+IF(Дата_КС2=S$4,Смета!T73,0)+IF(Дата_КС2=S$5,Смета!W73,0)+IF(Дата_КС2=S$6,Смета!Z73,0)+IF(Дата_КС2=S$7,Смета!AC73,0)+IF(Дата_КС2=S$8,Смета!AF73,0)+IF(Дата_КС2=S$9,Смета!AI73,0)+IF(Дата_КС2=S$10,Смета!AL73,0)+IF(Дата_КС2=S$11,Смета!AO73,0)+IF(Дата_КС2=S$12,Смета!AR73,0)+IF(Дата_КС2=S$13,Смета!AU73,0)+IF(Дата_КС2=S$14,Смета!AX73,0),0)</f>
        <v>0</v>
      </c>
      <c r="G91" s="7">
        <f>IF(Смета!E73&gt;0,Смета!E73,0)</f>
        <v>1040.81</v>
      </c>
      <c r="H91" s="7">
        <f>ROUND(F91*G91,2)</f>
        <v>0</v>
      </c>
      <c r="I91">
        <f>IF(J91=1,1,K91)</f>
        <v>0</v>
      </c>
      <c r="K91">
        <f>IF(AND(B91&gt;0,B91&lt;&gt;"ЗАГ"),1,IF(C91=0,SUM(B92:INDEX(B92:B$2002,INDEX(MATCH("ЗАГ",B92:B$2002&amp;"",),))),0))</f>
        <v>0</v>
      </c>
      <c r="R91" s="7">
        <f>IFERROR(IF(F91&gt;0,IF(IFERROR((Смета!H73*1),0)&gt;0,ROUND(F91*G91,2),0),0),0)</f>
        <v>0</v>
      </c>
      <c r="S91" s="7">
        <f>IFERROR(IF(F91&gt;0,IF(IFERROR((Смета!G73*1),0)&gt;0,ROUND(F91*G91,2),0),0),0)</f>
        <v>0</v>
      </c>
    </row>
    <row r="92" hidden="1">
      <c r="B92" t="str">
        <f>IFERROR(IF(F92&gt;0,MAX(B$26:B91)+1,IF(AND(D92&gt;0,C92=0),"ЗАГ",0)),0)</f>
        <v>ЗАГ</v>
      </c>
      <c r="C92">
        <f>IF(Смета!B74&gt;0,Смета!B74,0)</f>
        <v>0</v>
      </c>
      <c r="D92" t="str">
        <f>IF(Смета!C74&gt;0,Смета!C74,0)</f>
        <v>2.Светотехническая продукция</v>
      </c>
      <c r="E92" s="7">
        <f>IF(Смета!D74&gt;0,Смета!D74,0)</f>
        <v>0</v>
      </c>
      <c r="F92" s="7">
        <f>IFERROR(IF(Дата_КС2=S$3,Смета!Q74,0)+IF(Дата_КС2=S$4,Смета!T74,0)+IF(Дата_КС2=S$5,Смета!W74,0)+IF(Дата_КС2=S$6,Смета!Z74,0)+IF(Дата_КС2=S$7,Смета!AC74,0)+IF(Дата_КС2=S$8,Смета!AF74,0)+IF(Дата_КС2=S$9,Смета!AI74,0)+IF(Дата_КС2=S$10,Смета!AL74,0)+IF(Дата_КС2=S$11,Смета!AO74,0)+IF(Дата_КС2=S$12,Смета!AR74,0)+IF(Дата_КС2=S$13,Смета!AU74,0)+IF(Дата_КС2=S$14,Смета!AX74,0),0)</f>
        <v>0</v>
      </c>
      <c r="G92" s="7">
        <f>IF(Смета!E74&gt;0,Смета!E74,0)</f>
        <v>0</v>
      </c>
      <c r="H92" s="7">
        <f>ROUND(F92*G92,2)</f>
        <v>0</v>
      </c>
      <c r="I92">
        <f>IF(J92=1,1,K92)</f>
        <v>0</v>
      </c>
      <c r="K92">
        <f>IF(AND(B92&gt;0,B92&lt;&gt;"ЗАГ"),1,IF(C92=0,SUM(B93:INDEX(B93:B$2002,INDEX(MATCH("ЗАГ",B93:B$2002&amp;"",),))),0))</f>
        <v>0</v>
      </c>
      <c r="R92" s="7">
        <f>IFERROR(IF(F92&gt;0,IF(IFERROR((Смета!H74*1),0)&gt;0,ROUND(F92*G92,2),0),0),0)</f>
        <v>0</v>
      </c>
      <c r="S92" s="7">
        <f>IFERROR(IF(F92&gt;0,IF(IFERROR((Смета!G74*1),0)&gt;0,ROUND(F92*G92,2),0),0),0)</f>
        <v>0</v>
      </c>
    </row>
    <row r="93" hidden="1">
      <c r="B93">
        <f>IFERROR(IF(F93&gt;0,MAX(B$26:B92)+1,IF(AND(D93&gt;0,C93=0),"ЗАГ",0)),0)</f>
        <v>0</v>
      </c>
      <c r="C93">
        <f>IF(Смета!B75&gt;0,Смета!B75,0)</f>
        <v>63</v>
      </c>
      <c r="D93" t="str">
        <f>IF(Смета!C75&gt;0,Смета!C75,0)</f>
        <v>Кронштейн для уличного светильника PSL D40*1.5 (5009516)</v>
      </c>
      <c r="E93" s="7" t="str">
        <f>IF(Смета!D75&gt;0,Смета!D75,0)</f>
        <v>шт</v>
      </c>
      <c r="F93" s="7">
        <f>IFERROR(IF(Дата_КС2=S$3,Смета!Q75,0)+IF(Дата_КС2=S$4,Смета!T75,0)+IF(Дата_КС2=S$5,Смета!W75,0)+IF(Дата_КС2=S$6,Смета!Z75,0)+IF(Дата_КС2=S$7,Смета!AC75,0)+IF(Дата_КС2=S$8,Смета!AF75,0)+IF(Дата_КС2=S$9,Смета!AI75,0)+IF(Дата_КС2=S$10,Смета!AL75,0)+IF(Дата_КС2=S$11,Смета!AO75,0)+IF(Дата_КС2=S$12,Смета!AR75,0)+IF(Дата_КС2=S$13,Смета!AU75,0)+IF(Дата_КС2=S$14,Смета!AX75,0),0)</f>
        <v>0</v>
      </c>
      <c r="G93" s="7">
        <f>IF(Смета!E75&gt;0,Смета!E75,0)</f>
        <v>516.67</v>
      </c>
      <c r="H93" s="7">
        <f>ROUND(F93*G93,2)</f>
        <v>0</v>
      </c>
      <c r="I93">
        <f>IF(J93=1,1,K93)</f>
        <v>0</v>
      </c>
      <c r="K93">
        <f>IF(AND(B93&gt;0,B93&lt;&gt;"ЗАГ"),1,IF(C93=0,SUM(B94:INDEX(B94:B$2002,INDEX(MATCH("ЗАГ",B94:B$2002&amp;"",),))),0))</f>
        <v>0</v>
      </c>
      <c r="R93" s="7">
        <f>IFERROR(IF(F93&gt;0,IF(IFERROR((Смета!H75*1),0)&gt;0,ROUND(F93*G93,2),0),0),0)</f>
        <v>0</v>
      </c>
      <c r="S93" s="7">
        <f>IFERROR(IF(F93&gt;0,IF(IFERROR((Смета!G75*1),0)&gt;0,ROUND(F93*G93,2),0),0),0)</f>
        <v>0</v>
      </c>
    </row>
    <row r="94" hidden="1">
      <c r="B94">
        <f>IFERROR(IF(F94&gt;0,MAX(B$26:B93)+1,IF(AND(D94&gt;0,C94=0),"ЗАГ",0)),0)</f>
        <v>0</v>
      </c>
      <c r="C94">
        <f>IF(Смета!B76&gt;0,Смета!B76,0)</f>
        <v>64</v>
      </c>
      <c r="D94" t="str">
        <f>IF(Смета!C76&gt;0,Смета!C76,0)</f>
        <v>Монтаж кронштейна</v>
      </c>
      <c r="E94" s="7" t="str">
        <f>IF(Смета!D76&gt;0,Смета!D76,0)</f>
        <v>шт</v>
      </c>
      <c r="F94" s="7">
        <f>IFERROR(IF(Дата_КС2=S$3,Смета!Q76,0)+IF(Дата_КС2=S$4,Смета!T76,0)+IF(Дата_КС2=S$5,Смета!W76,0)+IF(Дата_КС2=S$6,Смета!Z76,0)+IF(Дата_КС2=S$7,Смета!AC76,0)+IF(Дата_КС2=S$8,Смета!AF76,0)+IF(Дата_КС2=S$9,Смета!AI76,0)+IF(Дата_КС2=S$10,Смета!AL76,0)+IF(Дата_КС2=S$11,Смета!AO76,0)+IF(Дата_КС2=S$12,Смета!AR76,0)+IF(Дата_КС2=S$13,Смета!AU76,0)+IF(Дата_КС2=S$14,Смета!AX76,0),0)</f>
        <v>0</v>
      </c>
      <c r="G94" s="7">
        <f>IF(Смета!E76&gt;0,Смета!E76,0)</f>
        <v>1281</v>
      </c>
      <c r="H94" s="7">
        <f>ROUND(F94*G94,2)</f>
        <v>0</v>
      </c>
      <c r="I94">
        <f>IF(J94=1,1,K94)</f>
        <v>0</v>
      </c>
      <c r="K94">
        <f>IF(AND(B94&gt;0,B94&lt;&gt;"ЗАГ"),1,IF(C94=0,SUM(B95:INDEX(B95:B$2002,INDEX(MATCH("ЗАГ",B95:B$2002&amp;"",),))),0))</f>
        <v>0</v>
      </c>
      <c r="R94" s="7">
        <f>IFERROR(IF(F94&gt;0,IF(IFERROR((Смета!H76*1),0)&gt;0,ROUND(F94*G94,2),0),0),0)</f>
        <v>0</v>
      </c>
      <c r="S94" s="7">
        <f>IFERROR(IF(F94&gt;0,IF(IFERROR((Смета!G76*1),0)&gt;0,ROUND(F94*G94,2),0),0),0)</f>
        <v>0</v>
      </c>
    </row>
    <row r="95" hidden="1" ht="30" customHeight="1">
      <c r="B95">
        <f>IFERROR(IF(F95&gt;0,MAX(B$26:B94)+1,IF(AND(D95&gt;0,C95=0),"ЗАГ",0)),0)</f>
        <v>0</v>
      </c>
      <c r="C95">
        <f>IF(Смета!B77&gt;0,Смета!B77,0)</f>
        <v>65</v>
      </c>
      <c r="D95" t="str">
        <f>IF(Смета!C77&gt;0,Смета!C77,0)</f>
        <v>Светильник LED консольный уличный ДКУ 1002-30Д 5000К IP65 серый</v>
      </c>
      <c r="E95" s="7" t="str">
        <f>IF(Смета!D77&gt;0,Смета!D77,0)</f>
        <v>шт</v>
      </c>
      <c r="F95" s="7">
        <f>IFERROR(IF(Дата_КС2=S$3,Смета!Q77,0)+IF(Дата_КС2=S$4,Смета!T77,0)+IF(Дата_КС2=S$5,Смета!W77,0)+IF(Дата_КС2=S$6,Смета!Z77,0)+IF(Дата_КС2=S$7,Смета!AC77,0)+IF(Дата_КС2=S$8,Смета!AF77,0)+IF(Дата_КС2=S$9,Смета!AI77,0)+IF(Дата_КС2=S$10,Смета!AL77,0)+IF(Дата_КС2=S$11,Смета!AO77,0)+IF(Дата_КС2=S$12,Смета!AR77,0)+IF(Дата_КС2=S$13,Смета!AU77,0)+IF(Дата_КС2=S$14,Смета!AX77,0),0)</f>
        <v>0</v>
      </c>
      <c r="G95" s="7">
        <f>IF(Смета!E77&gt;0,Смета!E77,0)</f>
        <v>2775.5</v>
      </c>
      <c r="H95" s="7">
        <f>ROUND(F95*G95,2)</f>
        <v>0</v>
      </c>
      <c r="I95">
        <f>IF(J95=1,1,K95)</f>
        <v>0</v>
      </c>
      <c r="K95">
        <f>IF(AND(B95&gt;0,B95&lt;&gt;"ЗАГ"),1,IF(C95=0,SUM(B96:INDEX(B96:B$2002,INDEX(MATCH("ЗАГ",B96:B$2002&amp;"",),))),0))</f>
        <v>0</v>
      </c>
      <c r="R95" s="7">
        <f>IFERROR(IF(F95&gt;0,IF(IFERROR((Смета!H77*1),0)&gt;0,ROUND(F95*G95,2),0),0),0)</f>
        <v>0</v>
      </c>
      <c r="S95" s="7">
        <f>IFERROR(IF(F95&gt;0,IF(IFERROR((Смета!G77*1),0)&gt;0,ROUND(F95*G95,2),0),0),0)</f>
        <v>0</v>
      </c>
    </row>
    <row r="96" hidden="1">
      <c r="B96">
        <f>IFERROR(IF(F96&gt;0,MAX(B$26:B95)+1,IF(AND(D96&gt;0,C96=0),"ЗАГ",0)),0)</f>
        <v>0</v>
      </c>
      <c r="C96">
        <f>IF(Смета!B78&gt;0,Смета!B78,0)</f>
        <v>66</v>
      </c>
      <c r="D96" t="str">
        <f>IF(Смета!C78&gt;0,Смета!C78,0)</f>
        <v>Монтаж и подключение уличных светильников</v>
      </c>
      <c r="E96" s="7" t="str">
        <f>IF(Смета!D78&gt;0,Смета!D78,0)</f>
        <v>шт</v>
      </c>
      <c r="F96" s="7">
        <f>IFERROR(IF(Дата_КС2=S$3,Смета!Q78,0)+IF(Дата_КС2=S$4,Смета!T78,0)+IF(Дата_КС2=S$5,Смета!W78,0)+IF(Дата_КС2=S$6,Смета!Z78,0)+IF(Дата_КС2=S$7,Смета!AC78,0)+IF(Дата_КС2=S$8,Смета!AF78,0)+IF(Дата_КС2=S$9,Смета!AI78,0)+IF(Дата_КС2=S$10,Смета!AL78,0)+IF(Дата_КС2=S$11,Смета!AO78,0)+IF(Дата_КС2=S$12,Смета!AR78,0)+IF(Дата_КС2=S$13,Смета!AU78,0)+IF(Дата_КС2=S$14,Смета!AX78,0),0)</f>
        <v>0</v>
      </c>
      <c r="G96" s="7">
        <f>IF(Смета!E78&gt;0,Смета!E78,0)</f>
        <v>2401.88</v>
      </c>
      <c r="H96" s="7">
        <f>ROUND(F96*G96,2)</f>
        <v>0</v>
      </c>
      <c r="I96">
        <f>IF(J96=1,1,K96)</f>
        <v>0</v>
      </c>
      <c r="K96">
        <f>IF(AND(B96&gt;0,B96&lt;&gt;"ЗАГ"),1,IF(C96=0,SUM(B97:INDEX(B97:B$2002,INDEX(MATCH("ЗАГ",B97:B$2002&amp;"",),))),0))</f>
        <v>0</v>
      </c>
      <c r="R96" s="7">
        <f>IFERROR(IF(F96&gt;0,IF(IFERROR((Смета!H78*1),0)&gt;0,ROUND(F96*G96,2),0),0),0)</f>
        <v>0</v>
      </c>
      <c r="S96" s="7">
        <f>IFERROR(IF(F96&gt;0,IF(IFERROR((Смета!G78*1),0)&gt;0,ROUND(F96*G96,2),0),0),0)</f>
        <v>0</v>
      </c>
    </row>
    <row r="97" hidden="1">
      <c r="B97">
        <f>IFERROR(IF(F97&gt;0,MAX(B$26:B96)+1,IF(AND(D97&gt;0,C97=0),"ЗАГ",0)),0)</f>
        <v>0</v>
      </c>
      <c r="C97">
        <f>IF(Смета!B79&gt;0,Смета!B79,0)</f>
        <v>67</v>
      </c>
      <c r="D97" t="str">
        <f>IF(Смета!C79&gt;0,Смета!C79,0)</f>
        <v>Светильник светодиодный ДПО 5030 12Вт 4000K IP65 круг белый IEK</v>
      </c>
      <c r="E97" s="7" t="str">
        <f>IF(Смета!D79&gt;0,Смета!D79,0)</f>
        <v>шт</v>
      </c>
      <c r="F97" s="7">
        <f>IFERROR(IF(Дата_КС2=S$3,Смета!Q79,0)+IF(Дата_КС2=S$4,Смета!T79,0)+IF(Дата_КС2=S$5,Смета!W79,0)+IF(Дата_КС2=S$6,Смета!Z79,0)+IF(Дата_КС2=S$7,Смета!AC79,0)+IF(Дата_КС2=S$8,Смета!AF79,0)+IF(Дата_КС2=S$9,Смета!AI79,0)+IF(Дата_КС2=S$10,Смета!AL79,0)+IF(Дата_КС2=S$11,Смета!AO79,0)+IF(Дата_КС2=S$12,Смета!AR79,0)+IF(Дата_КС2=S$13,Смета!AU79,0)+IF(Дата_КС2=S$14,Смета!AX79,0),0)</f>
        <v>0</v>
      </c>
      <c r="G97" s="7">
        <f>IF(Смета!E79&gt;0,Смета!E79,0)</f>
        <v>653.31</v>
      </c>
      <c r="H97" s="7">
        <f>ROUND(F97*G97,2)</f>
        <v>0</v>
      </c>
      <c r="I97">
        <f>IF(J97=1,1,K97)</f>
        <v>0</v>
      </c>
      <c r="K97">
        <f>IF(AND(B97&gt;0,B97&lt;&gt;"ЗАГ"),1,IF(C97=0,SUM(B98:INDEX(B98:B$2002,INDEX(MATCH("ЗАГ",B98:B$2002&amp;"",),))),0))</f>
        <v>0</v>
      </c>
      <c r="R97" s="7">
        <f>IFERROR(IF(F97&gt;0,IF(IFERROR((Смета!H79*1),0)&gt;0,ROUND(F97*G97,2),0),0),0)</f>
        <v>0</v>
      </c>
      <c r="S97" s="7">
        <f>IFERROR(IF(F97&gt;0,IF(IFERROR((Смета!G79*1),0)&gt;0,ROUND(F97*G97,2),0),0),0)</f>
        <v>0</v>
      </c>
    </row>
    <row r="98" hidden="1">
      <c r="B98">
        <f>IFERROR(IF(F98&gt;0,MAX(B$26:B97)+1,IF(AND(D98&gt;0,C98=0),"ЗАГ",0)),0)</f>
        <v>0</v>
      </c>
      <c r="C98">
        <f>IF(Смета!B80&gt;0,Смета!B80,0)</f>
        <v>68</v>
      </c>
      <c r="D98" t="str">
        <f>IF(Смета!C80&gt;0,Смета!C80,0)</f>
        <v>Монтаж и подключение накладного светильника</v>
      </c>
      <c r="E98" s="7" t="str">
        <f>IF(Смета!D80&gt;0,Смета!D80,0)</f>
        <v>шт</v>
      </c>
      <c r="F98" s="7">
        <f>IFERROR(IF(Дата_КС2=S$3,Смета!Q80,0)+IF(Дата_КС2=S$4,Смета!T80,0)+IF(Дата_КС2=S$5,Смета!W80,0)+IF(Дата_КС2=S$6,Смета!Z80,0)+IF(Дата_КС2=S$7,Смета!AC80,0)+IF(Дата_КС2=S$8,Смета!AF80,0)+IF(Дата_КС2=S$9,Смета!AI80,0)+IF(Дата_КС2=S$10,Смета!AL80,0)+IF(Дата_КС2=S$11,Смета!AO80,0)+IF(Дата_КС2=S$12,Смета!AR80,0)+IF(Дата_КС2=S$13,Смета!AU80,0)+IF(Дата_КС2=S$14,Смета!AX80,0),0)</f>
        <v>0</v>
      </c>
      <c r="G98" s="7">
        <f>IF(Смета!E80&gt;0,Смета!E80,0)</f>
        <v>384.3</v>
      </c>
      <c r="H98" s="7">
        <f>ROUND(F98*G98,2)</f>
        <v>0</v>
      </c>
      <c r="I98">
        <f>IF(J98=1,1,K98)</f>
        <v>0</v>
      </c>
      <c r="K98">
        <f>IF(AND(B98&gt;0,B98&lt;&gt;"ЗАГ"),1,IF(C98=0,SUM(B99:INDEX(B99:B$2002,INDEX(MATCH("ЗАГ",B99:B$2002&amp;"",),))),0))</f>
        <v>0</v>
      </c>
      <c r="R98" s="7">
        <f>IFERROR(IF(F98&gt;0,IF(IFERROR((Смета!H80*1),0)&gt;0,ROUND(F98*G98,2),0),0),0)</f>
        <v>0</v>
      </c>
      <c r="S98" s="7">
        <f>IFERROR(IF(F98&gt;0,IF(IFERROR((Смета!G80*1),0)&gt;0,ROUND(F98*G98,2),0),0),0)</f>
        <v>0</v>
      </c>
    </row>
    <row r="99" hidden="1">
      <c r="B99" t="str">
        <f>IFERROR(IF(F99&gt;0,MAX(B$26:B98)+1,IF(AND(D99&gt;0,C99=0),"ЗАГ",0)),0)</f>
        <v>ЗАГ</v>
      </c>
      <c r="C99">
        <f>IF(Смета!B81&gt;0,Смета!B81,0)</f>
        <v>0</v>
      </c>
      <c r="D99" t="str">
        <f>IF(Смета!C81&gt;0,Смета!C81,0)</f>
        <v>3.Кабельные изделия</v>
      </c>
      <c r="E99" s="7">
        <f>IF(Смета!D81&gt;0,Смета!D81,0)</f>
        <v>0</v>
      </c>
      <c r="F99" s="7">
        <f>IFERROR(IF(Дата_КС2=S$3,Смета!Q81,0)+IF(Дата_КС2=S$4,Смета!T81,0)+IF(Дата_КС2=S$5,Смета!W81,0)+IF(Дата_КС2=S$6,Смета!Z81,0)+IF(Дата_КС2=S$7,Смета!AC81,0)+IF(Дата_КС2=S$8,Смета!AF81,0)+IF(Дата_КС2=S$9,Смета!AI81,0)+IF(Дата_КС2=S$10,Смета!AL81,0)+IF(Дата_КС2=S$11,Смета!AO81,0)+IF(Дата_КС2=S$12,Смета!AR81,0)+IF(Дата_КС2=S$13,Смета!AU81,0)+IF(Дата_КС2=S$14,Смета!AX81,0),0)</f>
        <v>0</v>
      </c>
      <c r="G99" s="7">
        <f>IF(Смета!E81&gt;0,Смета!E81,0)</f>
        <v>0</v>
      </c>
      <c r="H99" s="7">
        <f>ROUND(F99*G99,2)</f>
        <v>0</v>
      </c>
      <c r="I99">
        <f>IF(J99=1,1,K99)</f>
        <v>0</v>
      </c>
      <c r="K99">
        <f>IF(AND(B99&gt;0,B99&lt;&gt;"ЗАГ"),1,IF(C99=0,SUM(B100:INDEX(B100:B$2002,INDEX(MATCH("ЗАГ",B100:B$2002&amp;"",),))),0))</f>
        <v>0</v>
      </c>
      <c r="R99" s="7">
        <f>IFERROR(IF(F99&gt;0,IF(IFERROR((Смета!H81*1),0)&gt;0,ROUND(F99*G99,2),0),0),0)</f>
        <v>0</v>
      </c>
      <c r="S99" s="7">
        <f>IFERROR(IF(F99&gt;0,IF(IFERROR((Смета!G81*1),0)&gt;0,ROUND(F99*G99,2),0),0),0)</f>
        <v>0</v>
      </c>
    </row>
    <row r="100" hidden="1">
      <c r="B100">
        <f>IFERROR(IF(F100&gt;0,MAX(B$26:B99)+1,IF(AND(D100&gt;0,C100=0),"ЗАГ",0)),0)</f>
        <v>0</v>
      </c>
      <c r="C100">
        <f>IF(Смета!B82&gt;0,Смета!B82,0)</f>
        <v>69</v>
      </c>
      <c r="D100" t="str">
        <f>IF(Смета!C82&gt;0,Смета!C82,0)</f>
        <v>Кабель АВВГ нг(А)LS 5х50.0 0.66кВ МС</v>
      </c>
      <c r="E100" s="7" t="str">
        <f>IF(Смета!D82&gt;0,Смета!D82,0)</f>
        <v>м</v>
      </c>
      <c r="F100" s="7">
        <f>IFERROR(IF(Дата_КС2=S$3,Смета!Q82,0)+IF(Дата_КС2=S$4,Смета!T82,0)+IF(Дата_КС2=S$5,Смета!W82,0)+IF(Дата_КС2=S$6,Смета!Z82,0)+IF(Дата_КС2=S$7,Смета!AC82,0)+IF(Дата_КС2=S$8,Смета!AF82,0)+IF(Дата_КС2=S$9,Смета!AI82,0)+IF(Дата_КС2=S$10,Смета!AL82,0)+IF(Дата_КС2=S$11,Смета!AO82,0)+IF(Дата_КС2=S$12,Смета!AR82,0)+IF(Дата_КС2=S$13,Смета!AU82,0)+IF(Дата_КС2=S$14,Смета!AX82,0),0)</f>
        <v>0</v>
      </c>
      <c r="G100" s="7">
        <f>IF(Смета!E82&gt;0,Смета!E82,0)</f>
        <v>587.13</v>
      </c>
      <c r="H100" s="7">
        <f>ROUND(F100*G100,2)</f>
        <v>0</v>
      </c>
      <c r="I100">
        <f>IF(J100=1,1,K100)</f>
        <v>0</v>
      </c>
      <c r="K100">
        <f>IF(AND(B100&gt;0,B100&lt;&gt;"ЗАГ"),1,IF(C100=0,SUM(B101:INDEX(B101:B$2002,INDEX(MATCH("ЗАГ",B101:B$2002&amp;"",),))),0))</f>
        <v>0</v>
      </c>
      <c r="R100" s="7">
        <f>IFERROR(IF(F100&gt;0,IF(IFERROR((Смета!H82*1),0)&gt;0,ROUND(F100*G100,2),0),0),0)</f>
        <v>0</v>
      </c>
      <c r="S100" s="7">
        <f>IFERROR(IF(F100&gt;0,IF(IFERROR((Смета!G82*1),0)&gt;0,ROUND(F100*G100,2),0),0),0)</f>
        <v>0</v>
      </c>
    </row>
    <row r="101" hidden="1" ht="30" customHeight="1">
      <c r="B101">
        <f>IFERROR(IF(F101&gt;0,MAX(B$26:B100)+1,IF(AND(D101&gt;0,C101=0),"ЗАГ",0)),0)</f>
        <v>0</v>
      </c>
      <c r="C101">
        <f>IF(Смета!B83&gt;0,Смета!B83,0)</f>
        <v>70</v>
      </c>
      <c r="D101" t="str">
        <f>IF(Смета!C83&gt;0,Смета!C83,0)</f>
        <v>Монтаж кабеля по кирпичной кладке и затягивание в трубы до АВВГ 250мм2</v>
      </c>
      <c r="E101" s="7" t="str">
        <f>IF(Смета!D83&gt;0,Смета!D83,0)</f>
        <v>м</v>
      </c>
      <c r="F101" s="7">
        <f>IFERROR(IF(Дата_КС2=S$3,Смета!Q83,0)+IF(Дата_КС2=S$4,Смета!T83,0)+IF(Дата_КС2=S$5,Смета!W83,0)+IF(Дата_КС2=S$6,Смета!Z83,0)+IF(Дата_КС2=S$7,Смета!AC83,0)+IF(Дата_КС2=S$8,Смета!AF83,0)+IF(Дата_КС2=S$9,Смета!AI83,0)+IF(Дата_КС2=S$10,Смета!AL83,0)+IF(Дата_КС2=S$11,Смета!AO83,0)+IF(Дата_КС2=S$12,Смета!AR83,0)+IF(Дата_КС2=S$13,Смета!AU83,0)+IF(Дата_КС2=S$14,Смета!AX83,0),0)</f>
        <v>0</v>
      </c>
      <c r="G101" s="7">
        <f>IF(Смета!E83&gt;0,Смета!E83,0)</f>
        <v>800.63</v>
      </c>
      <c r="H101" s="7">
        <f>ROUND(F101*G101,2)</f>
        <v>0</v>
      </c>
      <c r="I101">
        <f>IF(J101=1,1,K101)</f>
        <v>0</v>
      </c>
      <c r="K101">
        <f>IF(AND(B101&gt;0,B101&lt;&gt;"ЗАГ"),1,IF(C101=0,SUM(B102:INDEX(B102:B$2002,INDEX(MATCH("ЗАГ",B102:B$2002&amp;"",),))),0))</f>
        <v>0</v>
      </c>
      <c r="R101" s="7">
        <f>IFERROR(IF(F101&gt;0,IF(IFERROR((Смета!H83*1),0)&gt;0,ROUND(F101*G101,2),0),0),0)</f>
        <v>0</v>
      </c>
      <c r="S101" s="7">
        <f>IFERROR(IF(F101&gt;0,IF(IFERROR((Смета!G83*1),0)&gt;0,ROUND(F101*G101,2),0),0),0)</f>
        <v>0</v>
      </c>
    </row>
    <row r="102" hidden="1">
      <c r="B102">
        <f>IFERROR(IF(F102&gt;0,MAX(B$26:B101)+1,IF(AND(D102&gt;0,C102=0),"ЗАГ",0)),0)</f>
        <v>0</v>
      </c>
      <c r="C102">
        <f>IF(Смета!B84&gt;0,Смета!B84,0)</f>
        <v>71</v>
      </c>
      <c r="D102" t="str">
        <f>IF(Смета!C84&gt;0,Смета!C84,0)</f>
        <v>Кабель АВВГнг(А)-LS 5х35.0 ок(N PE)-0.66</v>
      </c>
      <c r="E102" s="7" t="str">
        <f>IF(Смета!D84&gt;0,Смета!D84,0)</f>
        <v>м</v>
      </c>
      <c r="F102" s="7">
        <f>IFERROR(IF(Дата_КС2=S$3,Смета!Q84,0)+IF(Дата_КС2=S$4,Смета!T84,0)+IF(Дата_КС2=S$5,Смета!W84,0)+IF(Дата_КС2=S$6,Смета!Z84,0)+IF(Дата_КС2=S$7,Смета!AC84,0)+IF(Дата_КС2=S$8,Смета!AF84,0)+IF(Дата_КС2=S$9,Смета!AI84,0)+IF(Дата_КС2=S$10,Смета!AL84,0)+IF(Дата_КС2=S$11,Смета!AO84,0)+IF(Дата_КС2=S$12,Смета!AR84,0)+IF(Дата_КС2=S$13,Смета!AU84,0)+IF(Дата_КС2=S$14,Смета!AX84,0),0)</f>
        <v>0</v>
      </c>
      <c r="G102" s="7">
        <f>IF(Смета!E84&gt;0,Смета!E84,0)</f>
        <v>373.63</v>
      </c>
      <c r="H102" s="7">
        <f>ROUND(F102*G102,2)</f>
        <v>0</v>
      </c>
      <c r="I102">
        <f>IF(J102=1,1,K102)</f>
        <v>0</v>
      </c>
      <c r="K102">
        <f>IF(AND(B102&gt;0,B102&lt;&gt;"ЗАГ"),1,IF(C102=0,SUM(B103:INDEX(B103:B$2002,INDEX(MATCH("ЗАГ",B103:B$2002&amp;"",),))),0))</f>
        <v>0</v>
      </c>
      <c r="R102" s="7">
        <f>IFERROR(IF(F102&gt;0,IF(IFERROR((Смета!H84*1),0)&gt;0,ROUND(F102*G102,2),0),0),0)</f>
        <v>0</v>
      </c>
      <c r="S102" s="7">
        <f>IFERROR(IF(F102&gt;0,IF(IFERROR((Смета!G84*1),0)&gt;0,ROUND(F102*G102,2),0),0),0)</f>
        <v>0</v>
      </c>
    </row>
    <row r="103" hidden="1" ht="30" customHeight="1">
      <c r="B103">
        <f>IFERROR(IF(F103&gt;0,MAX(B$26:B102)+1,IF(AND(D103&gt;0,C103=0),"ЗАГ",0)),0)</f>
        <v>0</v>
      </c>
      <c r="C103">
        <f>IF(Смета!B85&gt;0,Смета!B85,0)</f>
        <v>72</v>
      </c>
      <c r="D103" t="str">
        <f>IF(Смета!C85&gt;0,Смета!C85,0)</f>
        <v>Монтаж кабеля по кирпичной кладке и затягивание в трубы до АВВГ 175мм2</v>
      </c>
      <c r="E103" s="7" t="str">
        <f>IF(Смета!D85&gt;0,Смета!D85,0)</f>
        <v>м</v>
      </c>
      <c r="F103" s="7">
        <f>IFERROR(IF(Дата_КС2=S$3,Смета!Q85,0)+IF(Дата_КС2=S$4,Смета!T85,0)+IF(Дата_КС2=S$5,Смета!W85,0)+IF(Дата_КС2=S$6,Смета!Z85,0)+IF(Дата_КС2=S$7,Смета!AC85,0)+IF(Дата_КС2=S$8,Смета!AF85,0)+IF(Дата_КС2=S$9,Смета!AI85,0)+IF(Дата_КС2=S$10,Смета!AL85,0)+IF(Дата_КС2=S$11,Смета!AO85,0)+IF(Дата_КС2=S$12,Смета!AR85,0)+IF(Дата_КС2=S$13,Смета!AU85,0)+IF(Дата_КС2=S$14,Смета!AX85,0),0)</f>
        <v>0</v>
      </c>
      <c r="G103" s="7">
        <f>IF(Смета!E85&gt;0,Смета!E85,0)</f>
        <v>533.75</v>
      </c>
      <c r="H103" s="7">
        <f>ROUND(F103*G103,2)</f>
        <v>0</v>
      </c>
      <c r="I103">
        <f>IF(J103=1,1,K103)</f>
        <v>0</v>
      </c>
      <c r="K103">
        <f>IF(AND(B103&gt;0,B103&lt;&gt;"ЗАГ"),1,IF(C103=0,SUM(B104:INDEX(B104:B$2002,INDEX(MATCH("ЗАГ",B104:B$2002&amp;"",),))),0))</f>
        <v>0</v>
      </c>
      <c r="R103" s="7">
        <f>IFERROR(IF(F103&gt;0,IF(IFERROR((Смета!H85*1),0)&gt;0,ROUND(F103*G103,2),0),0),0)</f>
        <v>0</v>
      </c>
      <c r="S103" s="7">
        <f>IFERROR(IF(F103&gt;0,IF(IFERROR((Смета!G85*1),0)&gt;0,ROUND(F103*G103,2),0),0),0)</f>
        <v>0</v>
      </c>
    </row>
    <row r="104" hidden="1">
      <c r="B104">
        <f>IFERROR(IF(F104&gt;0,MAX(B$26:B103)+1,IF(AND(D104&gt;0,C104=0),"ЗАГ",0)),0)</f>
        <v>0</v>
      </c>
      <c r="C104">
        <f>IF(Смета!B86&gt;0,Смета!B86,0)</f>
        <v>73</v>
      </c>
      <c r="D104" t="str">
        <f>IF(Смета!C86&gt;0,Смета!C86,0)</f>
        <v>Кабель силовой ВВГ-Пнг(А) 3x1,5 ок(N, PE)-0.66 (100м)</v>
      </c>
      <c r="E104" s="7" t="str">
        <f>IF(Смета!D86&gt;0,Смета!D86,0)</f>
        <v>м</v>
      </c>
      <c r="F104" s="7">
        <f>IFERROR(IF(Дата_КС2=S$3,Смета!Q86,0)+IF(Дата_КС2=S$4,Смета!T86,0)+IF(Дата_КС2=S$5,Смета!W86,0)+IF(Дата_КС2=S$6,Смета!Z86,0)+IF(Дата_КС2=S$7,Смета!AC86,0)+IF(Дата_КС2=S$8,Смета!AF86,0)+IF(Дата_КС2=S$9,Смета!AI86,0)+IF(Дата_КС2=S$10,Смета!AL86,0)+IF(Дата_КС2=S$11,Смета!AO86,0)+IF(Дата_КС2=S$12,Смета!AR86,0)+IF(Дата_КС2=S$13,Смета!AU86,0)+IF(Дата_КС2=S$14,Смета!AX86,0),0)</f>
        <v>0</v>
      </c>
      <c r="G104" s="7">
        <f>IF(Смета!E86&gt;0,Смета!E86,0)</f>
        <v>59.91</v>
      </c>
      <c r="H104" s="7">
        <f>ROUND(F104*G104,2)</f>
        <v>0</v>
      </c>
      <c r="I104">
        <f>IF(J104=1,1,K104)</f>
        <v>0</v>
      </c>
      <c r="K104">
        <f>IF(AND(B104&gt;0,B104&lt;&gt;"ЗАГ"),1,IF(C104=0,SUM(B105:INDEX(B105:B$2002,INDEX(MATCH("ЗАГ",B105:B$2002&amp;"",),))),0))</f>
        <v>0</v>
      </c>
      <c r="R104" s="7">
        <f>IFERROR(IF(F104&gt;0,IF(IFERROR((Смета!H86*1),0)&gt;0,ROUND(F104*G104,2),0),0),0)</f>
        <v>0</v>
      </c>
      <c r="S104" s="7">
        <f>IFERROR(IF(F104&gt;0,IF(IFERROR((Смета!G86*1),0)&gt;0,ROUND(F104*G104,2),0),0),0)</f>
        <v>0</v>
      </c>
    </row>
    <row r="105" hidden="1">
      <c r="B105">
        <f>IFERROR(IF(F105&gt;0,MAX(B$26:B104)+1,IF(AND(D105&gt;0,C105=0),"ЗАГ",0)),0)</f>
        <v>0</v>
      </c>
      <c r="C105">
        <f>IF(Смета!B87&gt;0,Смета!B87,0)</f>
        <v>74</v>
      </c>
      <c r="D105" t="str">
        <f>IF(Смета!C87&gt;0,Смета!C87,0)</f>
        <v>Кабель силовой ВВГ-Пнг(А)-LS 3x2,5 ок(N, PE)-0.66 (100м)</v>
      </c>
      <c r="E105" s="7" t="str">
        <f>IF(Смета!D87&gt;0,Смета!D87,0)</f>
        <v>м</v>
      </c>
      <c r="F105" s="7">
        <f>IFERROR(IF(Дата_КС2=S$3,Смета!Q87,0)+IF(Дата_КС2=S$4,Смета!T87,0)+IF(Дата_КС2=S$5,Смета!W87,0)+IF(Дата_КС2=S$6,Смета!Z87,0)+IF(Дата_КС2=S$7,Смета!AC87,0)+IF(Дата_КС2=S$8,Смета!AF87,0)+IF(Дата_КС2=S$9,Смета!AI87,0)+IF(Дата_КС2=S$10,Смета!AL87,0)+IF(Дата_КС2=S$11,Смета!AO87,0)+IF(Дата_КС2=S$12,Смета!AR87,0)+IF(Дата_КС2=S$13,Смета!AU87,0)+IF(Дата_КС2=S$14,Смета!AX87,0),0)</f>
        <v>0</v>
      </c>
      <c r="G105" s="7">
        <f>IF(Смета!E87&gt;0,Смета!E87,0)</f>
        <v>98.21</v>
      </c>
      <c r="H105" s="7">
        <f>ROUND(F105*G105,2)</f>
        <v>0</v>
      </c>
      <c r="I105">
        <f>IF(J105=1,1,K105)</f>
        <v>0</v>
      </c>
      <c r="K105">
        <f>IF(AND(B105&gt;0,B105&lt;&gt;"ЗАГ"),1,IF(C105=0,SUM(B106:INDEX(B106:B$2002,INDEX(MATCH("ЗАГ",B106:B$2002&amp;"",),))),0))</f>
        <v>0</v>
      </c>
      <c r="R105" s="7">
        <f>IFERROR(IF(F105&gt;0,IF(IFERROR((Смета!H87*1),0)&gt;0,ROUND(F105*G105,2),0),0),0)</f>
        <v>0</v>
      </c>
      <c r="S105" s="7">
        <f>IFERROR(IF(F105&gt;0,IF(IFERROR((Смета!G87*1),0)&gt;0,ROUND(F105*G105,2),0),0),0)</f>
        <v>0</v>
      </c>
    </row>
    <row r="106" hidden="1">
      <c r="B106">
        <f>IFERROR(IF(F106&gt;0,MAX(B$26:B105)+1,IF(AND(D106&gt;0,C106=0),"ЗАГ",0)),0)</f>
        <v>0</v>
      </c>
      <c r="C106">
        <f>IF(Смета!B88&gt;0,Смета!B88,0)</f>
        <v>75</v>
      </c>
      <c r="D106" t="str">
        <f>IF(Смета!C88&gt;0,Смета!C88,0)</f>
        <v>Кабель силовой ВВГнг(А)-LS 5х2,5ок(N,PE)-0.66 ТРТС</v>
      </c>
      <c r="E106" s="7" t="str">
        <f>IF(Смета!D88&gt;0,Смета!D88,0)</f>
        <v>м</v>
      </c>
      <c r="F106" s="7">
        <f>IFERROR(IF(Дата_КС2=S$3,Смета!Q88,0)+IF(Дата_КС2=S$4,Смета!T88,0)+IF(Дата_КС2=S$5,Смета!W88,0)+IF(Дата_КС2=S$6,Смета!Z88,0)+IF(Дата_КС2=S$7,Смета!AC88,0)+IF(Дата_КС2=S$8,Смета!AF88,0)+IF(Дата_КС2=S$9,Смета!AI88,0)+IF(Дата_КС2=S$10,Смета!AL88,0)+IF(Дата_КС2=S$11,Смета!AO88,0)+IF(Дата_КС2=S$12,Смета!AR88,0)+IF(Дата_КС2=S$13,Смета!AU88,0)+IF(Дата_КС2=S$14,Смета!AX88,0),0)</f>
        <v>0</v>
      </c>
      <c r="G106" s="7">
        <f>IF(Смета!E88&gt;0,Смета!E88,0)</f>
        <v>190.57</v>
      </c>
      <c r="H106" s="7">
        <f>ROUND(F106*G106,2)</f>
        <v>0</v>
      </c>
      <c r="I106">
        <f>IF(J106=1,1,K106)</f>
        <v>0</v>
      </c>
      <c r="K106">
        <f>IF(AND(B106&gt;0,B106&lt;&gt;"ЗАГ"),1,IF(C106=0,SUM(B107:INDEX(B107:B$2002,INDEX(MATCH("ЗАГ",B107:B$2002&amp;"",),))),0))</f>
        <v>0</v>
      </c>
      <c r="R106" s="7">
        <f>IFERROR(IF(F106&gt;0,IF(IFERROR((Смета!H88*1),0)&gt;0,ROUND(F106*G106,2),0),0),0)</f>
        <v>0</v>
      </c>
      <c r="S106" s="7">
        <f>IFERROR(IF(F106&gt;0,IF(IFERROR((Смета!G88*1),0)&gt;0,ROUND(F106*G106,2),0),0),0)</f>
        <v>0</v>
      </c>
    </row>
    <row r="107" hidden="1">
      <c r="B107">
        <f>IFERROR(IF(F107&gt;0,MAX(B$26:B106)+1,IF(AND(D107&gt;0,C107=0),"ЗАГ",0)),0)</f>
        <v>0</v>
      </c>
      <c r="C107">
        <f>IF(Смета!B89&gt;0,Смета!B89,0)</f>
        <v>76</v>
      </c>
      <c r="D107" t="str">
        <f>IF(Смета!C89&gt;0,Смета!C89,0)</f>
        <v>Кабель силовой ВВГнг(А)-LS 5х4-0.660 однопроволочный ТРТС</v>
      </c>
      <c r="E107" s="7" t="str">
        <f>IF(Смета!D89&gt;0,Смета!D89,0)</f>
        <v>м</v>
      </c>
      <c r="F107" s="7">
        <f>IFERROR(IF(Дата_КС2=S$3,Смета!Q89,0)+IF(Дата_КС2=S$4,Смета!T89,0)+IF(Дата_КС2=S$5,Смета!W89,0)+IF(Дата_КС2=S$6,Смета!Z89,0)+IF(Дата_КС2=S$7,Смета!AC89,0)+IF(Дата_КС2=S$8,Смета!AF89,0)+IF(Дата_КС2=S$9,Смета!AI89,0)+IF(Дата_КС2=S$10,Смета!AL89,0)+IF(Дата_КС2=S$11,Смета!AO89,0)+IF(Дата_КС2=S$12,Смета!AR89,0)+IF(Дата_КС2=S$13,Смета!AU89,0)+IF(Дата_КС2=S$14,Смета!AX89,0),0)</f>
        <v>0</v>
      </c>
      <c r="G107" s="7">
        <f>IF(Смета!E89&gt;0,Смета!E89,0)</f>
        <v>266.88</v>
      </c>
      <c r="H107" s="7">
        <f>ROUND(F107*G107,2)</f>
        <v>0</v>
      </c>
      <c r="I107">
        <f>IF(J107=1,1,K107)</f>
        <v>0</v>
      </c>
      <c r="K107">
        <f>IF(AND(B107&gt;0,B107&lt;&gt;"ЗАГ"),1,IF(C107=0,SUM(B108:INDEX(B108:B$2002,INDEX(MATCH("ЗАГ",B108:B$2002&amp;"",),))),0))</f>
        <v>0</v>
      </c>
      <c r="R107" s="7">
        <f>IFERROR(IF(F107&gt;0,IF(IFERROR((Смета!H89*1),0)&gt;0,ROUND(F107*G107,2),0),0),0)</f>
        <v>0</v>
      </c>
      <c r="S107" s="7">
        <f>IFERROR(IF(F107&gt;0,IF(IFERROR((Смета!G89*1),0)&gt;0,ROUND(F107*G107,2),0),0),0)</f>
        <v>0</v>
      </c>
    </row>
    <row r="108" hidden="1">
      <c r="B108">
        <f>IFERROR(IF(F108&gt;0,MAX(B$26:B107)+1,IF(AND(D108&gt;0,C108=0),"ЗАГ",0)),0)</f>
        <v>0</v>
      </c>
      <c r="C108">
        <f>IF(Смета!B90&gt;0,Смета!B90,0)</f>
        <v>77</v>
      </c>
      <c r="D108" t="str">
        <f>IF(Смета!C90&gt;0,Смета!C90,0)</f>
        <v>Кабель силовой ВВГ-нг (А)-LS 4х1.5 ТРТС (100м)</v>
      </c>
      <c r="E108" s="7" t="str">
        <f>IF(Смета!D90&gt;0,Смета!D90,0)</f>
        <v>м</v>
      </c>
      <c r="F108" s="7">
        <f>IFERROR(IF(Дата_КС2=S$3,Смета!Q90,0)+IF(Дата_КС2=S$4,Смета!T90,0)+IF(Дата_КС2=S$5,Смета!W90,0)+IF(Дата_КС2=S$6,Смета!Z90,0)+IF(Дата_КС2=S$7,Смета!AC90,0)+IF(Дата_КС2=S$8,Смета!AF90,0)+IF(Дата_КС2=S$9,Смета!AI90,0)+IF(Дата_КС2=S$10,Смета!AL90,0)+IF(Дата_КС2=S$11,Смета!AO90,0)+IF(Дата_КС2=S$12,Смета!AR90,0)+IF(Дата_КС2=S$13,Смета!AU90,0)+IF(Дата_КС2=S$14,Смета!AX90,0),0)</f>
        <v>0</v>
      </c>
      <c r="G108" s="7">
        <f>IF(Смета!E90&gt;0,Смета!E90,0)</f>
        <v>93.95</v>
      </c>
      <c r="H108" s="7">
        <f>ROUND(F108*G108,2)</f>
        <v>0</v>
      </c>
      <c r="I108">
        <f>IF(J108=1,1,K108)</f>
        <v>0</v>
      </c>
      <c r="K108">
        <f>IF(AND(B108&gt;0,B108&lt;&gt;"ЗАГ"),1,IF(C108=0,SUM(B109:INDEX(B109:B$2002,INDEX(MATCH("ЗАГ",B109:B$2002&amp;"",),))),0))</f>
        <v>0</v>
      </c>
      <c r="R108" s="7">
        <f>IFERROR(IF(F108&gt;0,IF(IFERROR((Смета!H90*1),0)&gt;0,ROUND(F108*G108,2),0),0),0)</f>
        <v>0</v>
      </c>
      <c r="S108" s="7">
        <f>IFERROR(IF(F108&gt;0,IF(IFERROR((Смета!G90*1),0)&gt;0,ROUND(F108*G108,2),0),0),0)</f>
        <v>0</v>
      </c>
    </row>
    <row r="109" hidden="1">
      <c r="B109">
        <f>IFERROR(IF(F109&gt;0,MAX(B$26:B108)+1,IF(AND(D109&gt;0,C109=0),"ЗАГ",0)),0)</f>
        <v>0</v>
      </c>
      <c r="C109">
        <f>IF(Смета!B91&gt;0,Смета!B91,0)</f>
        <v>78</v>
      </c>
      <c r="D109" t="str">
        <f>IF(Смета!C91&gt;0,Смета!C91,0)</f>
        <v>Кабель силовой ВВГнг(А)-LS 5х1.5ок(N,PE)-0.66 100м</v>
      </c>
      <c r="E109" s="7" t="str">
        <f>IF(Смета!D91&gt;0,Смета!D91,0)</f>
        <v>м</v>
      </c>
      <c r="F109" s="7">
        <f>IFERROR(IF(Дата_КС2=S$3,Смета!Q91,0)+IF(Дата_КС2=S$4,Смета!T91,0)+IF(Дата_КС2=S$5,Смета!W91,0)+IF(Дата_КС2=S$6,Смета!Z91,0)+IF(Дата_КС2=S$7,Смета!AC91,0)+IF(Дата_КС2=S$8,Смета!AF91,0)+IF(Дата_КС2=S$9,Смета!AI91,0)+IF(Дата_КС2=S$10,Смета!AL91,0)+IF(Дата_КС2=S$11,Смета!AO91,0)+IF(Дата_КС2=S$12,Смета!AR91,0)+IF(Дата_КС2=S$13,Смета!AU91,0)+IF(Дата_КС2=S$14,Смета!AX91,0),0)</f>
        <v>0</v>
      </c>
      <c r="G109" s="7">
        <f>IF(Смета!E91&gt;0,Смета!E91,0)</f>
        <v>128.09</v>
      </c>
      <c r="H109" s="7">
        <f>ROUND(F109*G109,2)</f>
        <v>0</v>
      </c>
      <c r="I109">
        <f>IF(J109=1,1,K109)</f>
        <v>0</v>
      </c>
      <c r="K109">
        <f>IF(AND(B109&gt;0,B109&lt;&gt;"ЗАГ"),1,IF(C109=0,SUM(B110:INDEX(B110:B$2002,INDEX(MATCH("ЗАГ",B110:B$2002&amp;"",),))),0))</f>
        <v>0</v>
      </c>
      <c r="R109" s="7">
        <f>IFERROR(IF(F109&gt;0,IF(IFERROR((Смета!H91*1),0)&gt;0,ROUND(F109*G109,2),0),0),0)</f>
        <v>0</v>
      </c>
      <c r="S109" s="7">
        <f>IFERROR(IF(F109&gt;0,IF(IFERROR((Смета!G91*1),0)&gt;0,ROUND(F109*G109,2),0),0),0)</f>
        <v>0</v>
      </c>
    </row>
    <row r="110" hidden="1" ht="30" customHeight="1">
      <c r="B110">
        <f>IFERROR(IF(F110&gt;0,MAX(B$26:B109)+1,IF(AND(D110&gt;0,C110=0),"ЗАГ",0)),0)</f>
        <v>0</v>
      </c>
      <c r="C110">
        <f>IF(Смета!B92&gt;0,Смета!B92,0)</f>
        <v>79</v>
      </c>
      <c r="D110" t="str">
        <f>IF(Смета!C92&gt;0,Смета!C92,0)</f>
        <v>Монтаж кабеля по кирпичной кладке и затягивание в трубы до 20мм2</v>
      </c>
      <c r="E110" s="7" t="str">
        <f>IF(Смета!D92&gt;0,Смета!D92,0)</f>
        <v>м</v>
      </c>
      <c r="F110" s="7">
        <f>IFERROR(IF(Дата_КС2=S$3,Смета!Q92,0)+IF(Дата_КС2=S$4,Смета!T92,0)+IF(Дата_КС2=S$5,Смета!W92,0)+IF(Дата_КС2=S$6,Смета!Z92,0)+IF(Дата_КС2=S$7,Смета!AC92,0)+IF(Дата_КС2=S$8,Смета!AF92,0)+IF(Дата_КС2=S$9,Смета!AI92,0)+IF(Дата_КС2=S$10,Смета!AL92,0)+IF(Дата_КС2=S$11,Смета!AO92,0)+IF(Дата_КС2=S$12,Смета!AR92,0)+IF(Дата_КС2=S$13,Смета!AU92,0)+IF(Дата_КС2=S$14,Смета!AX92,0),0)</f>
        <v>0</v>
      </c>
      <c r="G110" s="7">
        <f>IF(Смета!E92&gt;0,Смета!E92,0)</f>
        <v>88.07</v>
      </c>
      <c r="H110" s="7">
        <f>ROUND(F110*G110,2)</f>
        <v>0</v>
      </c>
      <c r="I110">
        <f>IF(J110=1,1,K110)</f>
        <v>0</v>
      </c>
      <c r="K110">
        <f>IF(AND(B110&gt;0,B110&lt;&gt;"ЗАГ"),1,IF(C110=0,SUM(B111:INDEX(B111:B$2002,INDEX(MATCH("ЗАГ",B111:B$2002&amp;"",),))),0))</f>
        <v>0</v>
      </c>
      <c r="R110" s="7">
        <f>IFERROR(IF(F110&gt;0,IF(IFERROR((Смета!H92*1),0)&gt;0,ROUND(F110*G110,2),0),0),0)</f>
        <v>0</v>
      </c>
      <c r="S110" s="7">
        <f>IFERROR(IF(F110&gt;0,IF(IFERROR((Смета!G92*1),0)&gt;0,ROUND(F110*G110,2),0),0),0)</f>
        <v>0</v>
      </c>
    </row>
    <row r="111" hidden="1">
      <c r="B111">
        <f>IFERROR(IF(F111&gt;0,MAX(B$26:B110)+1,IF(AND(D111&gt;0,C111=0),"ЗАГ",0)),0)</f>
        <v>0</v>
      </c>
      <c r="C111">
        <f>IF(Смета!B93&gt;0,Смета!B93,0)</f>
        <v>80</v>
      </c>
      <c r="D111" t="str">
        <f>IF(Смета!C93&gt;0,Смета!C93,0)</f>
        <v>Кабель силовой ВВГ нг(А)-LS 5*6 барабан ТРТС</v>
      </c>
      <c r="E111" s="7" t="str">
        <f>IF(Смета!D93&gt;0,Смета!D93,0)</f>
        <v>м</v>
      </c>
      <c r="F111" s="7">
        <f>IFERROR(IF(Дата_КС2=S$3,Смета!Q93,0)+IF(Дата_КС2=S$4,Смета!T93,0)+IF(Дата_КС2=S$5,Смета!W93,0)+IF(Дата_КС2=S$6,Смета!Z93,0)+IF(Дата_КС2=S$7,Смета!AC93,0)+IF(Дата_КС2=S$8,Смета!AF93,0)+IF(Дата_КС2=S$9,Смета!AI93,0)+IF(Дата_КС2=S$10,Смета!AL93,0)+IF(Дата_КС2=S$11,Смета!AO93,0)+IF(Дата_КС2=S$12,Смета!AR93,0)+IF(Дата_КС2=S$13,Смета!AU93,0)+IF(Дата_КС2=S$14,Смета!AX93,0),0)</f>
        <v>0</v>
      </c>
      <c r="G111" s="7">
        <f>IF(Смета!E93&gt;0,Смета!E93,0)</f>
        <v>411.26</v>
      </c>
      <c r="H111" s="7">
        <f>ROUND(F111*G111,2)</f>
        <v>0</v>
      </c>
      <c r="I111">
        <f>IF(J111=1,1,K111)</f>
        <v>0</v>
      </c>
      <c r="K111">
        <f>IF(AND(B111&gt;0,B111&lt;&gt;"ЗАГ"),1,IF(C111=0,SUM(B112:INDEX(B112:B$2002,INDEX(MATCH("ЗАГ",B112:B$2002&amp;"",),))),0))</f>
        <v>0</v>
      </c>
      <c r="R111" s="7">
        <f>IFERROR(IF(F111&gt;0,IF(IFERROR((Смета!H93*1),0)&gt;0,ROUND(F111*G111,2),0),0),0)</f>
        <v>0</v>
      </c>
      <c r="S111" s="7">
        <f>IFERROR(IF(F111&gt;0,IF(IFERROR((Смета!G93*1),0)&gt;0,ROUND(F111*G111,2),0),0),0)</f>
        <v>0</v>
      </c>
    </row>
    <row r="112" hidden="1" ht="30" customHeight="1">
      <c r="B112">
        <f>IFERROR(IF(F112&gt;0,MAX(B$26:B111)+1,IF(AND(D112&gt;0,C112=0),"ЗАГ",0)),0)</f>
        <v>0</v>
      </c>
      <c r="C112">
        <f>IF(Смета!B94&gt;0,Смета!B94,0)</f>
        <v>81</v>
      </c>
      <c r="D112" t="str">
        <f>IF(Смета!C94&gt;0,Смета!C94,0)</f>
        <v>Монтаж кабеля по кирпичной кладке и затягивание в трубы, в лотке до 30мм2</v>
      </c>
      <c r="E112" s="7" t="str">
        <f>IF(Смета!D94&gt;0,Смета!D94,0)</f>
        <v>м</v>
      </c>
      <c r="F112" s="7">
        <f>IFERROR(IF(Дата_КС2=S$3,Смета!Q94,0)+IF(Дата_КС2=S$4,Смета!T94,0)+IF(Дата_КС2=S$5,Смета!W94,0)+IF(Дата_КС2=S$6,Смета!Z94,0)+IF(Дата_КС2=S$7,Смета!AC94,0)+IF(Дата_КС2=S$8,Смета!AF94,0)+IF(Дата_КС2=S$9,Смета!AI94,0)+IF(Дата_КС2=S$10,Смета!AL94,0)+IF(Дата_КС2=S$11,Смета!AO94,0)+IF(Дата_КС2=S$12,Смета!AR94,0)+IF(Дата_КС2=S$13,Смета!AU94,0)+IF(Дата_КС2=S$14,Смета!AX94,0),0)</f>
        <v>0</v>
      </c>
      <c r="G112" s="7">
        <f>IF(Смета!E94&gt;0,Смета!E94,0)</f>
        <v>165.38</v>
      </c>
      <c r="H112" s="7">
        <f>ROUND(F112*G112,2)</f>
        <v>0</v>
      </c>
      <c r="I112">
        <f>IF(J112=1,1,K112)</f>
        <v>0</v>
      </c>
      <c r="K112">
        <f>IF(AND(B112&gt;0,B112&lt;&gt;"ЗАГ"),1,IF(C112=0,SUM(B113:INDEX(B113:B$2002,INDEX(MATCH("ЗАГ",B113:B$2002&amp;"",),))),0))</f>
        <v>0</v>
      </c>
      <c r="R112" s="7">
        <f>IFERROR(IF(F112&gt;0,IF(IFERROR((Смета!H94*1),0)&gt;0,ROUND(F112*G112,2),0),0),0)</f>
        <v>0</v>
      </c>
      <c r="S112" s="7">
        <f>IFERROR(IF(F112&gt;0,IF(IFERROR((Смета!G94*1),0)&gt;0,ROUND(F112*G112,2),0),0),0)</f>
        <v>0</v>
      </c>
    </row>
    <row r="113" hidden="1">
      <c r="B113">
        <f>IFERROR(IF(F113&gt;0,MAX(B$26:B112)+1,IF(AND(D113&gt;0,C113=0),"ЗАГ",0)),0)</f>
        <v>0</v>
      </c>
      <c r="C113">
        <f>IF(Смета!B95&gt;0,Смета!B95,0)</f>
        <v>82</v>
      </c>
      <c r="D113" t="str">
        <f>IF(Смета!C95&gt;0,Смета!C95,0)</f>
        <v>Кабель ВВГ -П нг(А)FRLS 3х1.5 0.66кВ (бухта)</v>
      </c>
      <c r="E113" s="7" t="str">
        <f>IF(Смета!D95&gt;0,Смета!D95,0)</f>
        <v>м</v>
      </c>
      <c r="F113" s="7">
        <f>IFERROR(IF(Дата_КС2=S$3,Смета!Q95,0)+IF(Дата_КС2=S$4,Смета!T95,0)+IF(Дата_КС2=S$5,Смета!W95,0)+IF(Дата_КС2=S$6,Смета!Z95,0)+IF(Дата_КС2=S$7,Смета!AC95,0)+IF(Дата_КС2=S$8,Смета!AF95,0)+IF(Дата_КС2=S$9,Смета!AI95,0)+IF(Дата_КС2=S$10,Смета!AL95,0)+IF(Дата_КС2=S$11,Смета!AO95,0)+IF(Дата_КС2=S$12,Смета!AR95,0)+IF(Дата_КС2=S$13,Смета!AU95,0)+IF(Дата_КС2=S$14,Смета!AX95,0),0)</f>
        <v>0</v>
      </c>
      <c r="G113" s="7">
        <f>IF(Смета!E95&gt;0,Смета!E95,0)</f>
        <v>74.73</v>
      </c>
      <c r="H113" s="7">
        <f>ROUND(F113*G113,2)</f>
        <v>0</v>
      </c>
      <c r="I113">
        <f>IF(J113=1,1,K113)</f>
        <v>0</v>
      </c>
      <c r="K113">
        <f>IF(AND(B113&gt;0,B113&lt;&gt;"ЗАГ"),1,IF(C113=0,SUM(B114:INDEX(B114:B$2002,INDEX(MATCH("ЗАГ",B114:B$2002&amp;"",),))),0))</f>
        <v>0</v>
      </c>
      <c r="R113" s="7">
        <f>IFERROR(IF(F113&gt;0,IF(IFERROR((Смета!H95*1),0)&gt;0,ROUND(F113*G113,2),0),0),0)</f>
        <v>0</v>
      </c>
      <c r="S113" s="7">
        <f>IFERROR(IF(F113&gt;0,IF(IFERROR((Смета!G95*1),0)&gt;0,ROUND(F113*G113,2),0),0),0)</f>
        <v>0</v>
      </c>
    </row>
    <row r="114" hidden="1">
      <c r="B114">
        <f>IFERROR(IF(F114&gt;0,MAX(B$26:B113)+1,IF(AND(D114&gt;0,C114=0),"ЗАГ",0)),0)</f>
        <v>0</v>
      </c>
      <c r="C114">
        <f>IF(Смета!B96&gt;0,Смета!B96,0)</f>
        <v>83</v>
      </c>
      <c r="D114" t="str">
        <f>IF(Смета!C96&gt;0,Смета!C96,0)</f>
        <v>Кабель ВВГ нг(А)FRLS 4х1.5 0.66кВ</v>
      </c>
      <c r="E114" s="7" t="str">
        <f>IF(Смета!D96&gt;0,Смета!D96,0)</f>
        <v>м</v>
      </c>
      <c r="F114" s="7">
        <f>IFERROR(IF(Дата_КС2=S$3,Смета!Q96,0)+IF(Дата_КС2=S$4,Смета!T96,0)+IF(Дата_КС2=S$5,Смета!W96,0)+IF(Дата_КС2=S$6,Смета!Z96,0)+IF(Дата_КС2=S$7,Смета!AC96,0)+IF(Дата_КС2=S$8,Смета!AF96,0)+IF(Дата_КС2=S$9,Смета!AI96,0)+IF(Дата_КС2=S$10,Смета!AL96,0)+IF(Дата_КС2=S$11,Смета!AO96,0)+IF(Дата_КС2=S$12,Смета!AR96,0)+IF(Дата_КС2=S$13,Смета!AU96,0)+IF(Дата_КС2=S$14,Смета!AX96,0),0)</f>
        <v>0</v>
      </c>
      <c r="G114" s="7">
        <f>IF(Смета!E96&gt;0,Смета!E96,0)</f>
        <v>118.8</v>
      </c>
      <c r="H114" s="7">
        <f>ROUND(F114*G114,2)</f>
        <v>0</v>
      </c>
      <c r="I114">
        <f>IF(J114=1,1,K114)</f>
        <v>0</v>
      </c>
      <c r="K114">
        <f>IF(AND(B114&gt;0,B114&lt;&gt;"ЗАГ"),1,IF(C114=0,SUM(B115:INDEX(B115:B$2002,INDEX(MATCH("ЗАГ",B115:B$2002&amp;"",),))),0))</f>
        <v>0</v>
      </c>
      <c r="R114" s="7">
        <f>IFERROR(IF(F114&gt;0,IF(IFERROR((Смета!H96*1),0)&gt;0,ROUND(F114*G114,2),0),0),0)</f>
        <v>0</v>
      </c>
      <c r="S114" s="7">
        <f>IFERROR(IF(F114&gt;0,IF(IFERROR((Смета!G96*1),0)&gt;0,ROUND(F114*G114,2),0),0),0)</f>
        <v>0</v>
      </c>
    </row>
    <row r="115" hidden="1">
      <c r="B115">
        <f>IFERROR(IF(F115&gt;0,MAX(B$26:B114)+1,IF(AND(D115&gt;0,C115=0),"ЗАГ",0)),0)</f>
        <v>0</v>
      </c>
      <c r="C115">
        <f>IF(Смета!B97&gt;0,Смета!B97,0)</f>
        <v>84</v>
      </c>
      <c r="D115" t="str">
        <f>IF(Смета!C97&gt;0,Смета!C97,0)</f>
        <v>Кабель ВВГ -П нг(А)FRLS 3х2.5 0.66кВ</v>
      </c>
      <c r="E115" s="7" t="str">
        <f>IF(Смета!D97&gt;0,Смета!D97,0)</f>
        <v>м</v>
      </c>
      <c r="F115" s="7">
        <f>IFERROR(IF(Дата_КС2=S$3,Смета!Q97,0)+IF(Дата_КС2=S$4,Смета!T97,0)+IF(Дата_КС2=S$5,Смета!W97,0)+IF(Дата_КС2=S$6,Смета!Z97,0)+IF(Дата_КС2=S$7,Смета!AC97,0)+IF(Дата_КС2=S$8,Смета!AF97,0)+IF(Дата_КС2=S$9,Смета!AI97,0)+IF(Дата_КС2=S$10,Смета!AL97,0)+IF(Дата_КС2=S$11,Смета!AO97,0)+IF(Дата_КС2=S$12,Смета!AR97,0)+IF(Дата_КС2=S$13,Смета!AU97,0)+IF(Дата_КС2=S$14,Смета!AX97,0),0)</f>
        <v>0</v>
      </c>
      <c r="G115" s="7">
        <f>IF(Смета!E97&gt;0,Смета!E97,0)</f>
        <v>115.29</v>
      </c>
      <c r="H115" s="7">
        <f>ROUND(F115*G115,2)</f>
        <v>0</v>
      </c>
      <c r="I115">
        <f>IF(J115=1,1,K115)</f>
        <v>0</v>
      </c>
      <c r="K115">
        <f>IF(AND(B115&gt;0,B115&lt;&gt;"ЗАГ"),1,IF(C115=0,SUM(B116:INDEX(B116:B$2002,INDEX(MATCH("ЗАГ",B116:B$2002&amp;"",),))),0))</f>
        <v>0</v>
      </c>
      <c r="R115" s="7">
        <f>IFERROR(IF(F115&gt;0,IF(IFERROR((Смета!H97*1),0)&gt;0,ROUND(F115*G115,2),0),0),0)</f>
        <v>0</v>
      </c>
      <c r="S115" s="7">
        <f>IFERROR(IF(F115&gt;0,IF(IFERROR((Смета!G97*1),0)&gt;0,ROUND(F115*G115,2),0),0),0)</f>
        <v>0</v>
      </c>
    </row>
    <row r="116" hidden="1" ht="30" customHeight="1">
      <c r="B116">
        <f>IFERROR(IF(F116&gt;0,MAX(B$26:B115)+1,IF(AND(D116&gt;0,C116=0),"ЗАГ",0)),0)</f>
        <v>0</v>
      </c>
      <c r="C116">
        <f>IF(Смета!B98&gt;0,Смета!B98,0)</f>
        <v>85</v>
      </c>
      <c r="D116" t="str">
        <f>IF(Смета!C98&gt;0,Смета!C98,0)</f>
        <v>Монтаж кабеля по кирпичной кладке и затягивание в трубы до 20мм2</v>
      </c>
      <c r="E116" s="7" t="str">
        <f>IF(Смета!D98&gt;0,Смета!D98,0)</f>
        <v>м</v>
      </c>
      <c r="F116" s="7">
        <f>IFERROR(IF(Дата_КС2=S$3,Смета!Q98,0)+IF(Дата_КС2=S$4,Смета!T98,0)+IF(Дата_КС2=S$5,Смета!W98,0)+IF(Дата_КС2=S$6,Смета!Z98,0)+IF(Дата_КС2=S$7,Смета!AC98,0)+IF(Дата_КС2=S$8,Смета!AF98,0)+IF(Дата_КС2=S$9,Смета!AI98,0)+IF(Дата_КС2=S$10,Смета!AL98,0)+IF(Дата_КС2=S$11,Смета!AO98,0)+IF(Дата_КС2=S$12,Смета!AR98,0)+IF(Дата_КС2=S$13,Смета!AU98,0)+IF(Дата_КС2=S$14,Смета!AX98,0),0)</f>
        <v>0</v>
      </c>
      <c r="G116" s="7">
        <f>IF(Смета!E98&gt;0,Смета!E98,0)</f>
        <v>88.07</v>
      </c>
      <c r="H116" s="7">
        <f>ROUND(F116*G116,2)</f>
        <v>0</v>
      </c>
      <c r="I116">
        <f>IF(J116=1,1,K116)</f>
        <v>0</v>
      </c>
      <c r="K116">
        <f>IF(AND(B116&gt;0,B116&lt;&gt;"ЗАГ"),1,IF(C116=0,SUM(B117:INDEX(B117:B$2002,INDEX(MATCH("ЗАГ",B117:B$2002&amp;"",),))),0))</f>
        <v>0</v>
      </c>
      <c r="R116" s="7">
        <f>IFERROR(IF(F116&gt;0,IF(IFERROR((Смета!H98*1),0)&gt;0,ROUND(F116*G116,2),0),0),0)</f>
        <v>0</v>
      </c>
      <c r="S116" s="7">
        <f>IFERROR(IF(F116&gt;0,IF(IFERROR((Смета!G98*1),0)&gt;0,ROUND(F116*G116,2),0),0),0)</f>
        <v>0</v>
      </c>
    </row>
    <row r="117" hidden="1">
      <c r="B117">
        <f>IFERROR(IF(F117&gt;0,MAX(B$26:B116)+1,IF(AND(D117&gt;0,C117=0),"ЗАГ",0)),0)</f>
        <v>0</v>
      </c>
      <c r="C117">
        <f>IF(Смета!B99&gt;0,Смета!B99,0)</f>
        <v>86</v>
      </c>
      <c r="D117" t="str">
        <f>IF(Смета!C99&gt;0,Смета!C99,0)</f>
        <v>Кабель силовой ВВГнг(А)-FRLS 5х6,0 ок (N.РЕ)-0,66 ТРТС</v>
      </c>
      <c r="E117" s="7" t="str">
        <f>IF(Смета!D99&gt;0,Смета!D99,0)</f>
        <v>м</v>
      </c>
      <c r="F117" s="7">
        <f>IFERROR(IF(Дата_КС2=S$3,Смета!Q99,0)+IF(Дата_КС2=S$4,Смета!T99,0)+IF(Дата_КС2=S$5,Смета!W99,0)+IF(Дата_КС2=S$6,Смета!Z99,0)+IF(Дата_КС2=S$7,Смета!AC99,0)+IF(Дата_КС2=S$8,Смета!AF99,0)+IF(Дата_КС2=S$9,Смета!AI99,0)+IF(Дата_КС2=S$10,Смета!AL99,0)+IF(Дата_КС2=S$11,Смета!AO99,0)+IF(Дата_КС2=S$12,Смета!AR99,0)+IF(Дата_КС2=S$13,Смета!AU99,0)+IF(Дата_КС2=S$14,Смета!AX99,0),0)</f>
        <v>0</v>
      </c>
      <c r="G117" s="7">
        <f>IF(Смета!E99&gt;0,Смета!E99,0)</f>
        <v>457.54</v>
      </c>
      <c r="H117" s="7">
        <f>ROUND(F117*G117,2)</f>
        <v>0</v>
      </c>
      <c r="I117">
        <f>IF(J117=1,1,K117)</f>
        <v>0</v>
      </c>
      <c r="K117">
        <f>IF(AND(B117&gt;0,B117&lt;&gt;"ЗАГ"),1,IF(C117=0,SUM(B118:INDEX(B118:B$2002,INDEX(MATCH("ЗАГ",B118:B$2002&amp;"",),))),0))</f>
        <v>0</v>
      </c>
      <c r="R117" s="7">
        <f>IFERROR(IF(F117&gt;0,IF(IFERROR((Смета!H99*1),0)&gt;0,ROUND(F117*G117,2),0),0),0)</f>
        <v>0</v>
      </c>
      <c r="S117" s="7">
        <f>IFERROR(IF(F117&gt;0,IF(IFERROR((Смета!G99*1),0)&gt;0,ROUND(F117*G117,2),0),0),0)</f>
        <v>0</v>
      </c>
    </row>
    <row r="118" hidden="1" ht="30" customHeight="1">
      <c r="B118">
        <f>IFERROR(IF(F118&gt;0,MAX(B$26:B117)+1,IF(AND(D118&gt;0,C118=0),"ЗАГ",0)),0)</f>
        <v>0</v>
      </c>
      <c r="C118">
        <f>IF(Смета!B100&gt;0,Смета!B100,0)</f>
        <v>87</v>
      </c>
      <c r="D118" t="str">
        <f>IF(Смета!C100&gt;0,Смета!C100,0)</f>
        <v>Монтаж кабеля по кирпичной кладке и затягивание в трубы, в лотке до 30мм2</v>
      </c>
      <c r="E118" s="7" t="str">
        <f>IF(Смета!D100&gt;0,Смета!D100,0)</f>
        <v>м</v>
      </c>
      <c r="F118" s="7">
        <f>IFERROR(IF(Дата_КС2=S$3,Смета!Q100,0)+IF(Дата_КС2=S$4,Смета!T100,0)+IF(Дата_КС2=S$5,Смета!W100,0)+IF(Дата_КС2=S$6,Смета!Z100,0)+IF(Дата_КС2=S$7,Смета!AC100,0)+IF(Дата_КС2=S$8,Смета!AF100,0)+IF(Дата_КС2=S$9,Смета!AI100,0)+IF(Дата_КС2=S$10,Смета!AL100,0)+IF(Дата_КС2=S$11,Смета!AO100,0)+IF(Дата_КС2=S$12,Смета!AR100,0)+IF(Дата_КС2=S$13,Смета!AU100,0)+IF(Дата_КС2=S$14,Смета!AX100,0),0)</f>
        <v>0</v>
      </c>
      <c r="G118" s="7">
        <f>IF(Смета!E100&gt;0,Смета!E100,0)</f>
        <v>165.38</v>
      </c>
      <c r="H118" s="7">
        <f>ROUND(F118*G118,2)</f>
        <v>0</v>
      </c>
      <c r="I118">
        <f>IF(J118=1,1,K118)</f>
        <v>0</v>
      </c>
      <c r="K118">
        <f>IF(AND(B118&gt;0,B118&lt;&gt;"ЗАГ"),1,IF(C118=0,SUM(B119:INDEX(B119:B$2002,INDEX(MATCH("ЗАГ",B119:B$2002&amp;"",),))),0))</f>
        <v>0</v>
      </c>
      <c r="R118" s="7">
        <f>IFERROR(IF(F118&gt;0,IF(IFERROR((Смета!H100*1),0)&gt;0,ROUND(F118*G118,2),0),0),0)</f>
        <v>0</v>
      </c>
      <c r="S118" s="7">
        <f>IFERROR(IF(F118&gt;0,IF(IFERROR((Смета!G100*1),0)&gt;0,ROUND(F118*G118,2),0),0),0)</f>
        <v>0</v>
      </c>
    </row>
    <row r="119" hidden="1">
      <c r="B119">
        <f>IFERROR(IF(F119&gt;0,MAX(B$26:B118)+1,IF(AND(D119&gt;0,C119=0),"ЗАГ",0)),0)</f>
        <v>0</v>
      </c>
      <c r="C119">
        <f>IF(Смета!B101&gt;0,Смета!B101,0)</f>
        <v>88</v>
      </c>
      <c r="D119" t="str">
        <f>IF(Смета!C101&gt;0,Смета!C101,0)</f>
        <v>Провод ПУВнг(А)-LS 1х6 желто зеленый однопроволочный</v>
      </c>
      <c r="E119" s="7" t="str">
        <f>IF(Смета!D101&gt;0,Смета!D101,0)</f>
        <v>м</v>
      </c>
      <c r="F119" s="7">
        <f>IFERROR(IF(Дата_КС2=S$3,Смета!Q101,0)+IF(Дата_КС2=S$4,Смета!T101,0)+IF(Дата_КС2=S$5,Смета!W101,0)+IF(Дата_КС2=S$6,Смета!Z101,0)+IF(Дата_КС2=S$7,Смета!AC101,0)+IF(Дата_КС2=S$8,Смета!AF101,0)+IF(Дата_КС2=S$9,Смета!AI101,0)+IF(Дата_КС2=S$10,Смета!AL101,0)+IF(Дата_КС2=S$11,Смета!AO101,0)+IF(Дата_КС2=S$12,Смета!AR101,0)+IF(Дата_КС2=S$13,Смета!AU101,0)+IF(Дата_КС2=S$14,Смета!AX101,0),0)</f>
        <v>0</v>
      </c>
      <c r="G119" s="7">
        <f>IF(Смета!E101&gt;0,Смета!E101,0)</f>
        <v>77.18</v>
      </c>
      <c r="H119" s="7">
        <f>ROUND(F119*G119,2)</f>
        <v>0</v>
      </c>
      <c r="I119">
        <f>IF(J119=1,1,K119)</f>
        <v>0</v>
      </c>
      <c r="K119">
        <f>IF(AND(B119&gt;0,B119&lt;&gt;"ЗАГ"),1,IF(C119=0,SUM(B120:INDEX(B120:B$2002,INDEX(MATCH("ЗАГ",B120:B$2002&amp;"",),))),0))</f>
        <v>0</v>
      </c>
      <c r="R119" s="7">
        <f>IFERROR(IF(F119&gt;0,IF(IFERROR((Смета!H101*1),0)&gt;0,ROUND(F119*G119,2),0),0),0)</f>
        <v>0</v>
      </c>
      <c r="S119" s="7">
        <f>IFERROR(IF(F119&gt;0,IF(IFERROR((Смета!G101*1),0)&gt;0,ROUND(F119*G119,2),0),0),0)</f>
        <v>0</v>
      </c>
    </row>
    <row r="120" hidden="1" ht="30" customHeight="1">
      <c r="B120">
        <f>IFERROR(IF(F120&gt;0,MAX(B$26:B119)+1,IF(AND(D120&gt;0,C120=0),"ЗАГ",0)),0)</f>
        <v>0</v>
      </c>
      <c r="C120">
        <f>IF(Смета!B102&gt;0,Смета!B102,0)</f>
        <v>89</v>
      </c>
      <c r="D120" t="str">
        <f>IF(Смета!C102&gt;0,Смета!C102,0)</f>
        <v>Монтаж кабеля по кирпичной кладке и затягивание в трубы до 20мм2</v>
      </c>
      <c r="E120" s="7" t="str">
        <f>IF(Смета!D102&gt;0,Смета!D102,0)</f>
        <v>м</v>
      </c>
      <c r="F120" s="7">
        <f>IFERROR(IF(Дата_КС2=S$3,Смета!Q102,0)+IF(Дата_КС2=S$4,Смета!T102,0)+IF(Дата_КС2=S$5,Смета!W102,0)+IF(Дата_КС2=S$6,Смета!Z102,0)+IF(Дата_КС2=S$7,Смета!AC102,0)+IF(Дата_КС2=S$8,Смета!AF102,0)+IF(Дата_КС2=S$9,Смета!AI102,0)+IF(Дата_КС2=S$10,Смета!AL102,0)+IF(Дата_КС2=S$11,Смета!AO102,0)+IF(Дата_КС2=S$12,Смета!AR102,0)+IF(Дата_КС2=S$13,Смета!AU102,0)+IF(Дата_КС2=S$14,Смета!AX102,0),0)</f>
        <v>0</v>
      </c>
      <c r="G120" s="7">
        <f>IF(Смета!E102&gt;0,Смета!E102,0)</f>
        <v>90.96</v>
      </c>
      <c r="H120" s="7">
        <f>ROUND(F120*G120,2)</f>
        <v>0</v>
      </c>
      <c r="I120">
        <f>IF(J120=1,1,K120)</f>
        <v>0</v>
      </c>
      <c r="K120">
        <f>IF(AND(B120&gt;0,B120&lt;&gt;"ЗАГ"),1,IF(C120=0,SUM(B121:INDEX(B121:B$2002,INDEX(MATCH("ЗАГ",B121:B$2002&amp;"",),))),0))</f>
        <v>0</v>
      </c>
      <c r="R120" s="7">
        <f>IFERROR(IF(F120&gt;0,IF(IFERROR((Смета!H102*1),0)&gt;0,ROUND(F120*G120,2),0),0),0)</f>
        <v>0</v>
      </c>
      <c r="S120" s="7">
        <f>IFERROR(IF(F120&gt;0,IF(IFERROR((Смета!G102*1),0)&gt;0,ROUND(F120*G120,2),0),0),0)</f>
        <v>0</v>
      </c>
    </row>
    <row r="121" hidden="1">
      <c r="B121">
        <f>IFERROR(IF(F121&gt;0,MAX(B$26:B120)+1,IF(AND(D121&gt;0,C121=0),"ЗАГ",0)),0)</f>
        <v>0</v>
      </c>
      <c r="C121">
        <f>IF(Смета!B103&gt;0,Смета!B103,0)</f>
        <v>90</v>
      </c>
      <c r="D121" t="str">
        <f>IF(Смета!C103&gt;0,Смета!C103,0)</f>
        <v>Провод ПуВ 1х50 белый</v>
      </c>
      <c r="E121" s="7" t="str">
        <f>IF(Смета!D103&gt;0,Смета!D103,0)</f>
        <v>м</v>
      </c>
      <c r="F121" s="7">
        <f>IFERROR(IF(Дата_КС2=S$3,Смета!Q103,0)+IF(Дата_КС2=S$4,Смета!T103,0)+IF(Дата_КС2=S$5,Смета!W103,0)+IF(Дата_КС2=S$6,Смета!Z103,0)+IF(Дата_КС2=S$7,Смета!AC103,0)+IF(Дата_КС2=S$8,Смета!AF103,0)+IF(Дата_КС2=S$9,Смета!AI103,0)+IF(Дата_КС2=S$10,Смета!AL103,0)+IF(Дата_КС2=S$11,Смета!AO103,0)+IF(Дата_КС2=S$12,Смета!AR103,0)+IF(Дата_КС2=S$13,Смета!AU103,0)+IF(Дата_КС2=S$14,Смета!AX103,0),0)</f>
        <v>0</v>
      </c>
      <c r="G121" s="7">
        <f>IF(Смета!E103&gt;0,Смета!E103,0)</f>
        <v>661.85</v>
      </c>
      <c r="H121" s="7">
        <f>ROUND(F121*G121,2)</f>
        <v>0</v>
      </c>
      <c r="I121">
        <f>IF(J121=1,1,K121)</f>
        <v>0</v>
      </c>
      <c r="K121">
        <f>IF(AND(B121&gt;0,B121&lt;&gt;"ЗАГ"),1,IF(C121=0,SUM(B122:INDEX(B122:B$2002,INDEX(MATCH("ЗАГ",B122:B$2002&amp;"",),))),0))</f>
        <v>0</v>
      </c>
      <c r="R121" s="7">
        <f>IFERROR(IF(F121&gt;0,IF(IFERROR((Смета!H103*1),0)&gt;0,ROUND(F121*G121,2),0),0),0)</f>
        <v>0</v>
      </c>
      <c r="S121" s="7">
        <f>IFERROR(IF(F121&gt;0,IF(IFERROR((Смета!G103*1),0)&gt;0,ROUND(F121*G121,2),0),0),0)</f>
        <v>0</v>
      </c>
    </row>
    <row r="122" hidden="1" ht="30" customHeight="1">
      <c r="B122">
        <f>IFERROR(IF(F122&gt;0,MAX(B$26:B121)+1,IF(AND(D122&gt;0,C122=0),"ЗАГ",0)),0)</f>
        <v>0</v>
      </c>
      <c r="C122">
        <f>IF(Смета!B104&gt;0,Смета!B104,0)</f>
        <v>91</v>
      </c>
      <c r="D122" t="str">
        <f>IF(Смета!C104&gt;0,Смета!C104,0)</f>
        <v>Монтаж провода по кирпичной кладке и затягивание в трубы до 50мм2</v>
      </c>
      <c r="E122" s="7" t="str">
        <f>IF(Смета!D104&gt;0,Смета!D104,0)</f>
        <v>м</v>
      </c>
      <c r="F122" s="7">
        <f>IFERROR(IF(Дата_КС2=S$3,Смета!Q104,0)+IF(Дата_КС2=S$4,Смета!T104,0)+IF(Дата_КС2=S$5,Смета!W104,0)+IF(Дата_КС2=S$6,Смета!Z104,0)+IF(Дата_КС2=S$7,Смета!AC104,0)+IF(Дата_КС2=S$8,Смета!AF104,0)+IF(Дата_КС2=S$9,Смета!AI104,0)+IF(Дата_КС2=S$10,Смета!AL104,0)+IF(Дата_КС2=S$11,Смета!AO104,0)+IF(Дата_КС2=S$12,Смета!AR104,0)+IF(Дата_КС2=S$13,Смета!AU104,0)+IF(Дата_КС2=S$14,Смета!AX104,0),0)</f>
        <v>0</v>
      </c>
      <c r="G122" s="7">
        <f>IF(Смета!E104&gt;0,Смета!E104,0)</f>
        <v>160.13</v>
      </c>
      <c r="H122" s="7">
        <f>ROUND(F122*G122,2)</f>
        <v>0</v>
      </c>
      <c r="I122">
        <f>IF(J122=1,1,K122)</f>
        <v>0</v>
      </c>
      <c r="K122">
        <f>IF(AND(B122&gt;0,B122&lt;&gt;"ЗАГ"),1,IF(C122=0,SUM(B123:INDEX(B123:B$2002,INDEX(MATCH("ЗАГ",B123:B$2002&amp;"",),))),0))</f>
        <v>0</v>
      </c>
      <c r="R122" s="7">
        <f>IFERROR(IF(F122&gt;0,IF(IFERROR((Смета!H104*1),0)&gt;0,ROUND(F122*G122,2),0),0),0)</f>
        <v>0</v>
      </c>
      <c r="S122" s="7">
        <f>IFERROR(IF(F122&gt;0,IF(IFERROR((Смета!G104*1),0)&gt;0,ROUND(F122*G122,2),0),0),0)</f>
        <v>0</v>
      </c>
    </row>
    <row r="123" hidden="1">
      <c r="B123">
        <f>IFERROR(IF(F123&gt;0,MAX(B$26:B122)+1,IF(AND(D123&gt;0,C123=0),"ЗАГ",0)),0)</f>
        <v>0</v>
      </c>
      <c r="C123">
        <f>IF(Смета!B105&gt;0,Смета!B105,0)</f>
        <v>92</v>
      </c>
      <c r="D123" t="str">
        <f>IF(Смета!C105&gt;0,Смета!C105,0)</f>
        <v>Кабель ВВГ нг(А)FRLS 5х10.0 0.66кВ</v>
      </c>
      <c r="E123" s="7" t="str">
        <f>IF(Смета!D105&gt;0,Смета!D105,0)</f>
        <v>м</v>
      </c>
      <c r="F123" s="7">
        <f>IFERROR(IF(Дата_КС2=S$3,Смета!Q105,0)+IF(Дата_КС2=S$4,Смета!T105,0)+IF(Дата_КС2=S$5,Смета!W105,0)+IF(Дата_КС2=S$6,Смета!Z105,0)+IF(Дата_КС2=S$7,Смета!AC105,0)+IF(Дата_КС2=S$8,Смета!AF105,0)+IF(Дата_КС2=S$9,Смета!AI105,0)+IF(Дата_КС2=S$10,Смета!AL105,0)+IF(Дата_КС2=S$11,Смета!AO105,0)+IF(Дата_КС2=S$12,Смета!AR105,0)+IF(Дата_КС2=S$13,Смета!AU105,0)+IF(Дата_КС2=S$14,Смета!AX105,0),0)</f>
        <v>0</v>
      </c>
      <c r="G123" s="7">
        <f>IF(Смета!E105&gt;0,Смета!E105,0)</f>
        <v>790</v>
      </c>
      <c r="H123" s="7">
        <f>ROUND(F123*G123,2)</f>
        <v>0</v>
      </c>
      <c r="I123">
        <f>IF(J123=1,1,K123)</f>
        <v>0</v>
      </c>
      <c r="K123">
        <f>IF(AND(B123&gt;0,B123&lt;&gt;"ЗАГ"),1,IF(C123=0,SUM(B124:INDEX(B124:B$2002,INDEX(MATCH("ЗАГ",B124:B$2002&amp;"",),))),0))</f>
        <v>0</v>
      </c>
      <c r="R123" s="7">
        <f>IFERROR(IF(F123&gt;0,IF(IFERROR((Смета!H105*1),0)&gt;0,ROUND(F123*G123,2),0),0),0)</f>
        <v>0</v>
      </c>
      <c r="S123" s="7">
        <f>IFERROR(IF(F123&gt;0,IF(IFERROR((Смета!G105*1),0)&gt;0,ROUND(F123*G123,2),0),0),0)</f>
        <v>0</v>
      </c>
    </row>
    <row r="124" hidden="1">
      <c r="B124">
        <f>IFERROR(IF(F124&gt;0,MAX(B$26:B123)+1,IF(AND(D124&gt;0,C124=0),"ЗАГ",0)),0)</f>
        <v>0</v>
      </c>
      <c r="C124">
        <f>IF(Смета!B106&gt;0,Смета!B106,0)</f>
        <v>93</v>
      </c>
      <c r="D124" t="str">
        <f>IF(Смета!C106&gt;0,Смета!C106,0)</f>
        <v>Монтаж кабеля в лоток, в трубе до ВВГ 50мм2</v>
      </c>
      <c r="E124" s="7" t="str">
        <f>IF(Смета!D106&gt;0,Смета!D106,0)</f>
        <v>м</v>
      </c>
      <c r="F124" s="7">
        <f>IFERROR(IF(Дата_КС2=S$3,Смета!Q106,0)+IF(Дата_КС2=S$4,Смета!T106,0)+IF(Дата_КС2=S$5,Смета!W106,0)+IF(Дата_КС2=S$6,Смета!Z106,0)+IF(Дата_КС2=S$7,Смета!AC106,0)+IF(Дата_КС2=S$8,Смета!AF106,0)+IF(Дата_КС2=S$9,Смета!AI106,0)+IF(Дата_КС2=S$10,Смета!AL106,0)+IF(Дата_КС2=S$11,Смета!AO106,0)+IF(Дата_КС2=S$12,Смета!AR106,0)+IF(Дата_КС2=S$13,Смета!AU106,0)+IF(Дата_КС2=S$14,Смета!AX106,0),0)</f>
        <v>0</v>
      </c>
      <c r="G124" s="7">
        <f>IF(Смета!E106&gt;0,Смета!E106,0)</f>
        <v>220</v>
      </c>
      <c r="H124" s="7">
        <f>ROUND(F124*G124,2)</f>
        <v>0</v>
      </c>
      <c r="I124">
        <f>IF(J124=1,1,K124)</f>
        <v>0</v>
      </c>
      <c r="K124">
        <f>IF(AND(B124&gt;0,B124&lt;&gt;"ЗАГ"),1,IF(C124=0,SUM(B125:INDEX(B125:B$2002,INDEX(MATCH("ЗАГ",B125:B$2002&amp;"",),))),0))</f>
        <v>0</v>
      </c>
      <c r="R124" s="7">
        <f>IFERROR(IF(F124&gt;0,IF(IFERROR((Смета!H106*1),0)&gt;0,ROUND(F124*G124,2),0),0),0)</f>
        <v>0</v>
      </c>
      <c r="S124" s="7">
        <f>IFERROR(IF(F124&gt;0,IF(IFERROR((Смета!G106*1),0)&gt;0,ROUND(F124*G124,2),0),0),0)</f>
        <v>0</v>
      </c>
    </row>
    <row r="125" hidden="1">
      <c r="B125" t="str">
        <f>IFERROR(IF(F125&gt;0,MAX(B$26:B124)+1,IF(AND(D125&gt;0,C125=0),"ЗАГ",0)),0)</f>
        <v>ЗАГ</v>
      </c>
      <c r="C125">
        <f>IF(Смета!B107&gt;0,Смета!B107,0)</f>
        <v>0</v>
      </c>
      <c r="D125" t="str">
        <f>IF(Смета!C107&gt;0,Смета!C107,0)</f>
        <v>4.Электрортехнические изделия</v>
      </c>
      <c r="E125" s="7">
        <f>IF(Смета!D107&gt;0,Смета!D107,0)</f>
        <v>0</v>
      </c>
      <c r="F125" s="7">
        <f>IFERROR(IF(Дата_КС2=S$3,Смета!Q107,0)+IF(Дата_КС2=S$4,Смета!T107,0)+IF(Дата_КС2=S$5,Смета!W107,0)+IF(Дата_КС2=S$6,Смета!Z107,0)+IF(Дата_КС2=S$7,Смета!AC107,0)+IF(Дата_КС2=S$8,Смета!AF107,0)+IF(Дата_КС2=S$9,Смета!AI107,0)+IF(Дата_КС2=S$10,Смета!AL107,0)+IF(Дата_КС2=S$11,Смета!AO107,0)+IF(Дата_КС2=S$12,Смета!AR107,0)+IF(Дата_КС2=S$13,Смета!AU107,0)+IF(Дата_КС2=S$14,Смета!AX107,0),0)</f>
        <v>0</v>
      </c>
      <c r="G125" s="7">
        <f>IF(Смета!E107&gt;0,Смета!E107,0)</f>
        <v>0</v>
      </c>
      <c r="H125" s="7">
        <f>ROUND(F125*G125,2)</f>
        <v>0</v>
      </c>
      <c r="I125">
        <f>IF(J125=1,1,K125)</f>
        <v>0</v>
      </c>
      <c r="K125">
        <f>IF(AND(B125&gt;0,B125&lt;&gt;"ЗАГ"),1,IF(C125=0,SUM(B126:INDEX(B126:B$2002,INDEX(MATCH("ЗАГ",B126:B$2002&amp;"",),))),0))</f>
        <v>0</v>
      </c>
      <c r="R125" s="7">
        <f>IFERROR(IF(F125&gt;0,IF(IFERROR((Смета!H107*1),0)&gt;0,ROUND(F125*G125,2),0),0),0)</f>
        <v>0</v>
      </c>
      <c r="S125" s="7">
        <f>IFERROR(IF(F125&gt;0,IF(IFERROR((Смета!G107*1),0)&gt;0,ROUND(F125*G125,2),0),0),0)</f>
        <v>0</v>
      </c>
    </row>
    <row r="126" hidden="1" ht="30" customHeight="1">
      <c r="B126">
        <f>IFERROR(IF(F126&gt;0,MAX(B$26:B125)+1,IF(AND(D126&gt;0,C126=0),"ЗАГ",0)),0)</f>
        <v>0</v>
      </c>
      <c r="C126">
        <f>IF(Смета!B108&gt;0,Смета!B108,0)</f>
        <v>94</v>
      </c>
      <c r="D126" t="str">
        <f>IF(Смета!C108&gt;0,Смета!C108,0)</f>
        <v>FORS Выключатель 1-клавишный проходной для открытой установки 10А IP54 ВС20-1-0-ФБ белый ФОРС</v>
      </c>
      <c r="E126" s="7" t="str">
        <f>IF(Смета!D108&gt;0,Смета!D108,0)</f>
        <v>шт</v>
      </c>
      <c r="F126" s="7">
        <f>IFERROR(IF(Дата_КС2=S$3,Смета!Q108,0)+IF(Дата_КС2=S$4,Смета!T108,0)+IF(Дата_КС2=S$5,Смета!W108,0)+IF(Дата_КС2=S$6,Смета!Z108,0)+IF(Дата_КС2=S$7,Смета!AC108,0)+IF(Дата_КС2=S$8,Смета!AF108,0)+IF(Дата_КС2=S$9,Смета!AI108,0)+IF(Дата_КС2=S$10,Смета!AL108,0)+IF(Дата_КС2=S$11,Смета!AO108,0)+IF(Дата_КС2=S$12,Смета!AR108,0)+IF(Дата_КС2=S$13,Смета!AU108,0)+IF(Дата_КС2=S$14,Смета!AX108,0),0)</f>
        <v>0</v>
      </c>
      <c r="G126" s="7">
        <f>IF(Смета!E108&gt;0,Смета!E108,0)</f>
        <v>385.88</v>
      </c>
      <c r="H126" s="7">
        <f>ROUND(F126*G126,2)</f>
        <v>0</v>
      </c>
      <c r="I126">
        <f>IF(J126=1,1,K126)</f>
        <v>0</v>
      </c>
      <c r="K126">
        <f>IF(AND(B126&gt;0,B126&lt;&gt;"ЗАГ"),1,IF(C126=0,SUM(B127:INDEX(B127:B$2002,INDEX(MATCH("ЗАГ",B127:B$2002&amp;"",),))),0))</f>
        <v>0</v>
      </c>
      <c r="R126" s="7">
        <f>IFERROR(IF(F126&gt;0,IF(IFERROR((Смета!H108*1),0)&gt;0,ROUND(F126*G126,2),0),0),0)</f>
        <v>0</v>
      </c>
      <c r="S126" s="7">
        <f>IFERROR(IF(F126&gt;0,IF(IFERROR((Смета!G108*1),0)&gt;0,ROUND(F126*G126,2),0),0),0)</f>
        <v>0</v>
      </c>
    </row>
    <row r="127" hidden="1" ht="45" customHeight="1">
      <c r="B127">
        <f>IFERROR(IF(F127&gt;0,MAX(B$26:B126)+1,IF(AND(D127&gt;0,C127=0),"ЗАГ",0)),0)</f>
        <v>0</v>
      </c>
      <c r="C127">
        <f>IF(Смета!B109&gt;0,Смета!B109,0)</f>
        <v>95</v>
      </c>
      <c r="D127" t="str">
        <f>IF(Смета!C109&gt;0,Смета!C109,0)</f>
        <v>Переключатель перекрестный одноклавишный ATLASDESIGN схема 7 10АХ механизм белый + Коробка ATLASDESIGN для наружного монтажа белый</v>
      </c>
      <c r="E127" s="7" t="str">
        <f>IF(Смета!D109&gt;0,Смета!D109,0)</f>
        <v>шт</v>
      </c>
      <c r="F127" s="7">
        <f>IFERROR(IF(Дата_КС2=S$3,Смета!Q109,0)+IF(Дата_КС2=S$4,Смета!T109,0)+IF(Дата_КС2=S$5,Смета!W109,0)+IF(Дата_КС2=S$6,Смета!Z109,0)+IF(Дата_КС2=S$7,Смета!AC109,0)+IF(Дата_КС2=S$8,Смета!AF109,0)+IF(Дата_КС2=S$9,Смета!AI109,0)+IF(Дата_КС2=S$10,Смета!AL109,0)+IF(Дата_КС2=S$11,Смета!AO109,0)+IF(Дата_КС2=S$12,Смета!AR109,0)+IF(Дата_КС2=S$13,Смета!AU109,0)+IF(Дата_КС2=S$14,Смета!AX109,0),0)</f>
        <v>0</v>
      </c>
      <c r="G127" s="7">
        <f>IF(Смета!E109&gt;0,Смета!E109,0)</f>
        <v>650</v>
      </c>
      <c r="H127" s="7">
        <f>ROUND(F127*G127,2)</f>
        <v>0</v>
      </c>
      <c r="I127">
        <f>IF(J127=1,1,K127)</f>
        <v>0</v>
      </c>
      <c r="K127">
        <f>IF(AND(B127&gt;0,B127&lt;&gt;"ЗАГ"),1,IF(C127=0,SUM(B128:INDEX(B128:B$2002,INDEX(MATCH("ЗАГ",B128:B$2002&amp;"",),))),0))</f>
        <v>0</v>
      </c>
      <c r="R127" s="7">
        <f>IFERROR(IF(F127&gt;0,IF(IFERROR((Смета!H109*1),0)&gt;0,ROUND(F127*G127,2),0),0),0)</f>
        <v>0</v>
      </c>
      <c r="S127" s="7">
        <f>IFERROR(IF(F127&gt;0,IF(IFERROR((Смета!G109*1),0)&gt;0,ROUND(F127*G127,2),0),0),0)</f>
        <v>0</v>
      </c>
    </row>
    <row r="128" hidden="1" ht="30" customHeight="1">
      <c r="B128">
        <f>IFERROR(IF(F128&gt;0,MAX(B$26:B127)+1,IF(AND(D128&gt;0,C128=0),"ЗАГ",0)),0)</f>
        <v>0</v>
      </c>
      <c r="C128">
        <f>IF(Смета!B110&gt;0,Смета!B110,0)</f>
        <v>96</v>
      </c>
      <c r="D128" t="str">
        <f>IF(Смета!C110&gt;0,Смета!C110,0)</f>
        <v>Гермес PLUS Выключатель одноклавишный ВС20-1-0-ГПБ наружный IP54</v>
      </c>
      <c r="E128" s="7" t="str">
        <f>IF(Смета!D110&gt;0,Смета!D110,0)</f>
        <v>шт</v>
      </c>
      <c r="F128" s="7">
        <f>IFERROR(IF(Дата_КС2=S$3,Смета!Q110,0)+IF(Дата_КС2=S$4,Смета!T110,0)+IF(Дата_КС2=S$5,Смета!W110,0)+IF(Дата_КС2=S$6,Смета!Z110,0)+IF(Дата_КС2=S$7,Смета!AC110,0)+IF(Дата_КС2=S$8,Смета!AF110,0)+IF(Дата_КС2=S$9,Смета!AI110,0)+IF(Дата_КС2=S$10,Смета!AL110,0)+IF(Дата_КС2=S$11,Смета!AO110,0)+IF(Дата_КС2=S$12,Смета!AR110,0)+IF(Дата_КС2=S$13,Смета!AU110,0)+IF(Дата_КС2=S$14,Смета!AX110,0),0)</f>
        <v>0</v>
      </c>
      <c r="G128" s="7">
        <f>IF(Смета!E110&gt;0,Смета!E110,0)</f>
        <v>330.75</v>
      </c>
      <c r="H128" s="7">
        <f>ROUND(F128*G128,2)</f>
        <v>0</v>
      </c>
      <c r="I128">
        <f>IF(J128=1,1,K128)</f>
        <v>0</v>
      </c>
      <c r="K128">
        <f>IF(AND(B128&gt;0,B128&lt;&gt;"ЗАГ"),1,IF(C128=0,SUM(B129:INDEX(B129:B$2002,INDEX(MATCH("ЗАГ",B129:B$2002&amp;"",),))),0))</f>
        <v>0</v>
      </c>
      <c r="R128" s="7">
        <f>IFERROR(IF(F128&gt;0,IF(IFERROR((Смета!H110*1),0)&gt;0,ROUND(F128*G128,2),0),0),0)</f>
        <v>0</v>
      </c>
      <c r="S128" s="7">
        <f>IFERROR(IF(F128&gt;0,IF(IFERROR((Смета!G110*1),0)&gt;0,ROUND(F128*G128,2),0),0),0)</f>
        <v>0</v>
      </c>
    </row>
    <row r="129" hidden="1">
      <c r="B129">
        <f>IFERROR(IF(F129&gt;0,MAX(B$26:B128)+1,IF(AND(D129&gt;0,C129=0),"ЗАГ",0)),0)</f>
        <v>0</v>
      </c>
      <c r="C129">
        <f>IF(Смета!B111&gt;0,Смета!B111,0)</f>
        <v>97</v>
      </c>
      <c r="D129" t="str">
        <f>IF(Смета!C111&gt;0,Смета!C111,0)</f>
        <v>Гермес PLUS Розетка с заземлением наружная с крышкой IP54</v>
      </c>
      <c r="E129" s="7" t="str">
        <f>IF(Смета!D111&gt;0,Смета!D111,0)</f>
        <v>шт</v>
      </c>
      <c r="F129" s="7">
        <f>IFERROR(IF(Дата_КС2=S$3,Смета!Q111,0)+IF(Дата_КС2=S$4,Смета!T111,0)+IF(Дата_КС2=S$5,Смета!W111,0)+IF(Дата_КС2=S$6,Смета!Z111,0)+IF(Дата_КС2=S$7,Смета!AC111,0)+IF(Дата_КС2=S$8,Смета!AF111,0)+IF(Дата_КС2=S$9,Смета!AI111,0)+IF(Дата_КС2=S$10,Смета!AL111,0)+IF(Дата_КС2=S$11,Смета!AO111,0)+IF(Дата_КС2=S$12,Смета!AR111,0)+IF(Дата_КС2=S$13,Смета!AU111,0)+IF(Дата_КС2=S$14,Смета!AX111,0),0)</f>
        <v>0</v>
      </c>
      <c r="G129" s="7">
        <f>IF(Смета!E111&gt;0,Смета!E111,0)</f>
        <v>320.25</v>
      </c>
      <c r="H129" s="7">
        <f>ROUND(F129*G129,2)</f>
        <v>0</v>
      </c>
      <c r="I129">
        <f>IF(J129=1,1,K129)</f>
        <v>0</v>
      </c>
      <c r="K129">
        <f>IF(AND(B129&gt;0,B129&lt;&gt;"ЗАГ"),1,IF(C129=0,SUM(B130:INDEX(B130:B$2002,INDEX(MATCH("ЗАГ",B130:B$2002&amp;"",),))),0))</f>
        <v>0</v>
      </c>
      <c r="R129" s="7">
        <f>IFERROR(IF(F129&gt;0,IF(IFERROR((Смета!H111*1),0)&gt;0,ROUND(F129*G129,2),0),0),0)</f>
        <v>0</v>
      </c>
      <c r="S129" s="7">
        <f>IFERROR(IF(F129&gt;0,IF(IFERROR((Смета!G111*1),0)&gt;0,ROUND(F129*G129,2),0),0),0)</f>
        <v>0</v>
      </c>
    </row>
    <row r="130" hidden="1" ht="30" customHeight="1">
      <c r="B130">
        <f>IFERROR(IF(F130&gt;0,MAX(B$26:B129)+1,IF(AND(D130&gt;0,C130=0),"ЗАГ",0)),0)</f>
        <v>0</v>
      </c>
      <c r="C130">
        <f>IF(Смета!B112&gt;0,Смета!B112,0)</f>
        <v>98</v>
      </c>
      <c r="D130" t="str">
        <f>IF(Смета!C112&gt;0,Смета!C112,0)</f>
        <v>Монтаж и подключение розеток и выключателей открытой установки</v>
      </c>
      <c r="E130" s="7" t="str">
        <f>IF(Смета!D112&gt;0,Смета!D112,0)</f>
        <v>шт</v>
      </c>
      <c r="F130" s="7">
        <f>IFERROR(IF(Дата_КС2=S$3,Смета!Q112,0)+IF(Дата_КС2=S$4,Смета!T112,0)+IF(Дата_КС2=S$5,Смета!W112,0)+IF(Дата_КС2=S$6,Смета!Z112,0)+IF(Дата_КС2=S$7,Смета!AC112,0)+IF(Дата_КС2=S$8,Смета!AF112,0)+IF(Дата_КС2=S$9,Смета!AI112,0)+IF(Дата_КС2=S$10,Смета!AL112,0)+IF(Дата_КС2=S$11,Смета!AO112,0)+IF(Дата_КС2=S$12,Смета!AR112,0)+IF(Дата_КС2=S$13,Смета!AU112,0)+IF(Дата_КС2=S$14,Смета!AX112,0),0)</f>
        <v>0</v>
      </c>
      <c r="G130" s="7">
        <f>IF(Смета!E112&gt;0,Смета!E112,0)</f>
        <v>256.2</v>
      </c>
      <c r="H130" s="7">
        <f>ROUND(F130*G130,2)</f>
        <v>0</v>
      </c>
      <c r="I130">
        <f>IF(J130=1,1,K130)</f>
        <v>0</v>
      </c>
      <c r="K130">
        <f>IF(AND(B130&gt;0,B130&lt;&gt;"ЗАГ"),1,IF(C130=0,SUM(B131:INDEX(B131:B$2002,INDEX(MATCH("ЗАГ",B131:B$2002&amp;"",),))),0))</f>
        <v>0</v>
      </c>
      <c r="R130" s="7">
        <f>IFERROR(IF(F130&gt;0,IF(IFERROR((Смета!H112*1),0)&gt;0,ROUND(F130*G130,2),0),0),0)</f>
        <v>0</v>
      </c>
      <c r="S130" s="7">
        <f>IFERROR(IF(F130&gt;0,IF(IFERROR((Смета!G112*1),0)&gt;0,ROUND(F130*G130,2),0),0),0)</f>
        <v>0</v>
      </c>
    </row>
    <row r="131" hidden="1" ht="30" customHeight="1">
      <c r="B131">
        <f>IFERROR(IF(F131&gt;0,MAX(B$26:B130)+1,IF(AND(D131&gt;0,C131=0),"ЗАГ",0)),0)</f>
        <v>0</v>
      </c>
      <c r="C131">
        <f>IF(Смета!B113&gt;0,Смета!B113,0)</f>
        <v>99</v>
      </c>
      <c r="D131" t="str">
        <f>IF(Смета!C113&gt;0,Смета!C113,0)</f>
        <v>Коробка распределительная 85х85х40мм для наружного монтажа IP55</v>
      </c>
      <c r="E131" s="7" t="str">
        <f>IF(Смета!D113&gt;0,Смета!D113,0)</f>
        <v>шт</v>
      </c>
      <c r="F131" s="7">
        <f>IFERROR(IF(Дата_КС2=S$3,Смета!Q113,0)+IF(Дата_КС2=S$4,Смета!T113,0)+IF(Дата_КС2=S$5,Смета!W113,0)+IF(Дата_КС2=S$6,Смета!Z113,0)+IF(Дата_КС2=S$7,Смета!AC113,0)+IF(Дата_КС2=S$8,Смета!AF113,0)+IF(Дата_КС2=S$9,Смета!AI113,0)+IF(Дата_КС2=S$10,Смета!AL113,0)+IF(Дата_КС2=S$11,Смета!AO113,0)+IF(Дата_КС2=S$12,Смета!AR113,0)+IF(Дата_КС2=S$13,Смета!AU113,0)+IF(Дата_КС2=S$14,Смета!AX113,0),0)</f>
        <v>0</v>
      </c>
      <c r="G131" s="7">
        <f>IF(Смета!E113&gt;0,Смета!E113,0)</f>
        <v>64.68</v>
      </c>
      <c r="H131" s="7">
        <f>ROUND(F131*G131,2)</f>
        <v>0</v>
      </c>
      <c r="I131">
        <f>IF(J131=1,1,K131)</f>
        <v>0</v>
      </c>
      <c r="K131">
        <f>IF(AND(B131&gt;0,B131&lt;&gt;"ЗАГ"),1,IF(C131=0,SUM(B132:INDEX(B132:B$2002,INDEX(MATCH("ЗАГ",B132:B$2002&amp;"",),))),0))</f>
        <v>0</v>
      </c>
      <c r="R131" s="7">
        <f>IFERROR(IF(F131&gt;0,IF(IFERROR((Смета!H113*1),0)&gt;0,ROUND(F131*G131,2),0),0),0)</f>
        <v>0</v>
      </c>
      <c r="S131" s="7">
        <f>IFERROR(IF(F131&gt;0,IF(IFERROR((Смета!G113*1),0)&gt;0,ROUND(F131*G131,2),0),0),0)</f>
        <v>0</v>
      </c>
    </row>
    <row r="132" hidden="1">
      <c r="B132">
        <f>IFERROR(IF(F132&gt;0,MAX(B$26:B131)+1,IF(AND(D132&gt;0,C132=0),"ЗАГ",0)),0)</f>
        <v>0</v>
      </c>
      <c r="C132">
        <f>IF(Смета!B114&gt;0,Смета!B114,0)</f>
        <v>100</v>
      </c>
      <c r="D132" t="str">
        <f>IF(Смета!C114&gt;0,Смета!C114,0)</f>
        <v>Монтаж и подключение распределительных коробок</v>
      </c>
      <c r="E132" s="7" t="str">
        <f>IF(Смета!D114&gt;0,Смета!D114,0)</f>
        <v>шт</v>
      </c>
      <c r="F132" s="7">
        <f>IFERROR(IF(Дата_КС2=S$3,Смета!Q114,0)+IF(Дата_КС2=S$4,Смета!T114,0)+IF(Дата_КС2=S$5,Смета!W114,0)+IF(Дата_КС2=S$6,Смета!Z114,0)+IF(Дата_КС2=S$7,Смета!AC114,0)+IF(Дата_КС2=S$8,Смета!AF114,0)+IF(Дата_КС2=S$9,Смета!AI114,0)+IF(Дата_КС2=S$10,Смета!AL114,0)+IF(Дата_КС2=S$11,Смета!AO114,0)+IF(Дата_КС2=S$12,Смета!AR114,0)+IF(Дата_КС2=S$13,Смета!AU114,0)+IF(Дата_КС2=S$14,Смета!AX114,0),0)</f>
        <v>0</v>
      </c>
      <c r="G132" s="7">
        <f>IF(Смета!E114&gt;0,Смета!E114,0)</f>
        <v>128.1</v>
      </c>
      <c r="H132" s="7">
        <f>ROUND(F132*G132,2)</f>
        <v>0</v>
      </c>
      <c r="I132">
        <f>IF(J132=1,1,K132)</f>
        <v>0</v>
      </c>
      <c r="K132">
        <f>IF(AND(B132&gt;0,B132&lt;&gt;"ЗАГ"),1,IF(C132=0,SUM(B133:INDEX(B133:B$2002,INDEX(MATCH("ЗАГ",B133:B$2002&amp;"",),))),0))</f>
        <v>0</v>
      </c>
      <c r="R132" s="7">
        <f>IFERROR(IF(F132&gt;0,IF(IFERROR((Смета!H114*1),0)&gt;0,ROUND(F132*G132,2),0),0),0)</f>
        <v>0</v>
      </c>
      <c r="S132" s="7">
        <f>IFERROR(IF(F132&gt;0,IF(IFERROR((Смета!G114*1),0)&gt;0,ROUND(F132*G132,2),0),0),0)</f>
        <v>0</v>
      </c>
    </row>
    <row r="133" hidden="1">
      <c r="B133">
        <f>IFERROR(IF(F133&gt;0,MAX(B$26:B132)+1,IF(AND(D133&gt;0,C133=0),"ЗАГ",0)),0)</f>
        <v>0</v>
      </c>
      <c r="C133">
        <f>IF(Смета!B115&gt;0,Смета!B115,0)</f>
        <v>101</v>
      </c>
      <c r="D133" t="str">
        <f>IF(Смета!C115&gt;0,Смета!C115,0)</f>
        <v xml:space="preserve">Полоса 25х4 </v>
      </c>
      <c r="E133" s="7" t="str">
        <f>IF(Смета!D115&gt;0,Смета!D115,0)</f>
        <v>м</v>
      </c>
      <c r="F133" s="7">
        <f>IFERROR(IF(Дата_КС2=S$3,Смета!Q115,0)+IF(Дата_КС2=S$4,Смета!T115,0)+IF(Дата_КС2=S$5,Смета!W115,0)+IF(Дата_КС2=S$6,Смета!Z115,0)+IF(Дата_КС2=S$7,Смета!AC115,0)+IF(Дата_КС2=S$8,Смета!AF115,0)+IF(Дата_КС2=S$9,Смета!AI115,0)+IF(Дата_КС2=S$10,Смета!AL115,0)+IF(Дата_КС2=S$11,Смета!AO115,0)+IF(Дата_КС2=S$12,Смета!AR115,0)+IF(Дата_КС2=S$13,Смета!AU115,0)+IF(Дата_КС2=S$14,Смета!AX115,0),0)</f>
        <v>0</v>
      </c>
      <c r="G133" s="7">
        <f>IF(Смета!E115&gt;0,Смета!E115,0)</f>
        <v>125.97</v>
      </c>
      <c r="H133" s="7">
        <f>ROUND(F133*G133,2)</f>
        <v>0</v>
      </c>
      <c r="I133">
        <f>IF(J133=1,1,K133)</f>
        <v>0</v>
      </c>
      <c r="K133">
        <f>IF(AND(B133&gt;0,B133&lt;&gt;"ЗАГ"),1,IF(C133=0,SUM(B134:INDEX(B134:B$2002,INDEX(MATCH("ЗАГ",B134:B$2002&amp;"",),))),0))</f>
        <v>0</v>
      </c>
      <c r="R133" s="7">
        <f>IFERROR(IF(F133&gt;0,IF(IFERROR((Смета!H115*1),0)&gt;0,ROUND(F133*G133,2),0),0),0)</f>
        <v>0</v>
      </c>
      <c r="S133" s="7">
        <f>IFERROR(IF(F133&gt;0,IF(IFERROR((Смета!G115*1),0)&gt;0,ROUND(F133*G133,2),0),0),0)</f>
        <v>0</v>
      </c>
    </row>
    <row r="134" hidden="1">
      <c r="B134">
        <f>IFERROR(IF(F134&gt;0,MAX(B$26:B133)+1,IF(AND(D134&gt;0,C134=0),"ЗАГ",0)),0)</f>
        <v>0</v>
      </c>
      <c r="C134">
        <f>IF(Смета!B116&gt;0,Смета!B116,0)</f>
        <v>102</v>
      </c>
      <c r="D134" t="str">
        <f>IF(Смета!C116&gt;0,Смета!C116,0)</f>
        <v xml:space="preserve">Заземлитель горизонтальный полосовой сечением до 100мм </v>
      </c>
      <c r="E134" s="7" t="str">
        <f>IF(Смета!D116&gt;0,Смета!D116,0)</f>
        <v>м</v>
      </c>
      <c r="F134" s="7">
        <f>IFERROR(IF(Дата_КС2=S$3,Смета!Q116,0)+IF(Дата_КС2=S$4,Смета!T116,0)+IF(Дата_КС2=S$5,Смета!W116,0)+IF(Дата_КС2=S$6,Смета!Z116,0)+IF(Дата_КС2=S$7,Смета!AC116,0)+IF(Дата_КС2=S$8,Смета!AF116,0)+IF(Дата_КС2=S$9,Смета!AI116,0)+IF(Дата_КС2=S$10,Смета!AL116,0)+IF(Дата_КС2=S$11,Смета!AO116,0)+IF(Дата_КС2=S$12,Смета!AR116,0)+IF(Дата_КС2=S$13,Смета!AU116,0)+IF(Дата_КС2=S$14,Смета!AX116,0),0)</f>
        <v>0</v>
      </c>
      <c r="G134" s="7">
        <f>IF(Смета!E116&gt;0,Смета!E116,0)</f>
        <v>266.88</v>
      </c>
      <c r="H134" s="7">
        <f>ROUND(F134*G134,2)</f>
        <v>0</v>
      </c>
      <c r="I134">
        <f>IF(J134=1,1,K134)</f>
        <v>0</v>
      </c>
      <c r="K134">
        <f>IF(AND(B134&gt;0,B134&lt;&gt;"ЗАГ"),1,IF(C134=0,SUM(B135:INDEX(B135:B$2002,INDEX(MATCH("ЗАГ",B135:B$2002&amp;"",),))),0))</f>
        <v>0</v>
      </c>
      <c r="R134" s="7">
        <f>IFERROR(IF(F134&gt;0,IF(IFERROR((Смета!H116*1),0)&gt;0,ROUND(F134*G134,2),0),0),0)</f>
        <v>0</v>
      </c>
      <c r="S134" s="7">
        <f>IFERROR(IF(F134&gt;0,IF(IFERROR((Смета!G116*1),0)&gt;0,ROUND(F134*G134,2),0),0),0)</f>
        <v>0</v>
      </c>
    </row>
    <row r="135" hidden="1">
      <c r="B135">
        <f>IFERROR(IF(F135&gt;0,MAX(B$26:B134)+1,IF(AND(D135&gt;0,C135=0),"ЗАГ",0)),0)</f>
        <v>0</v>
      </c>
      <c r="C135">
        <f>IF(Смета!B117&gt;0,Смета!B117,0)</f>
        <v>103</v>
      </c>
      <c r="D135" t="str">
        <f>IF(Смета!C117&gt;0,Смета!C117,0)</f>
        <v>Полоса 4*50</v>
      </c>
      <c r="E135" s="7" t="str">
        <f>IF(Смета!D117&gt;0,Смета!D117,0)</f>
        <v>м</v>
      </c>
      <c r="F135" s="7">
        <f>IFERROR(IF(Дата_КС2=S$3,Смета!Q117,0)+IF(Дата_КС2=S$4,Смета!T117,0)+IF(Дата_КС2=S$5,Смета!W117,0)+IF(Дата_КС2=S$6,Смета!Z117,0)+IF(Дата_КС2=S$7,Смета!AC117,0)+IF(Дата_КС2=S$8,Смета!AF117,0)+IF(Дата_КС2=S$9,Смета!AI117,0)+IF(Дата_КС2=S$10,Смета!AL117,0)+IF(Дата_КС2=S$11,Смета!AO117,0)+IF(Дата_КС2=S$12,Смета!AR117,0)+IF(Дата_КС2=S$13,Смета!AU117,0)+IF(Дата_КС2=S$14,Смета!AX117,0),0)</f>
        <v>0</v>
      </c>
      <c r="G135" s="7">
        <f>IF(Смета!E117&gt;0,Смета!E117,0)</f>
        <v>249.8</v>
      </c>
      <c r="H135" s="7">
        <f>ROUND(F135*G135,2)</f>
        <v>0</v>
      </c>
      <c r="I135">
        <f>IF(J135=1,1,K135)</f>
        <v>0</v>
      </c>
      <c r="K135">
        <f>IF(AND(B135&gt;0,B135&lt;&gt;"ЗАГ"),1,IF(C135=0,SUM(B136:INDEX(B136:B$2002,INDEX(MATCH("ЗАГ",B136:B$2002&amp;"",),))),0))</f>
        <v>0</v>
      </c>
      <c r="R135" s="7">
        <f>IFERROR(IF(F135&gt;0,IF(IFERROR((Смета!H117*1),0)&gt;0,ROUND(F135*G135,2),0),0),0)</f>
        <v>0</v>
      </c>
      <c r="S135" s="7">
        <f>IFERROR(IF(F135&gt;0,IF(IFERROR((Смета!G117*1),0)&gt;0,ROUND(F135*G135,2),0),0),0)</f>
        <v>0</v>
      </c>
    </row>
    <row r="136" hidden="1">
      <c r="B136">
        <f>IFERROR(IF(F136&gt;0,MAX(B$26:B135)+1,IF(AND(D136&gt;0,C136=0),"ЗАГ",0)),0)</f>
        <v>0</v>
      </c>
      <c r="C136">
        <f>IF(Смета!B118&gt;0,Смета!B118,0)</f>
        <v>104</v>
      </c>
      <c r="D136" t="str">
        <f>IF(Смета!C118&gt;0,Смета!C118,0)</f>
        <v xml:space="preserve">Заземлитель горизонтальный полосовой сечением до 200мм </v>
      </c>
      <c r="E136" s="7" t="str">
        <f>IF(Смета!D118&gt;0,Смета!D118,0)</f>
        <v>м</v>
      </c>
      <c r="F136" s="7">
        <f>IFERROR(IF(Дата_КС2=S$3,Смета!Q118,0)+IF(Дата_КС2=S$4,Смета!T118,0)+IF(Дата_КС2=S$5,Смета!W118,0)+IF(Дата_КС2=S$6,Смета!Z118,0)+IF(Дата_КС2=S$7,Смета!AC118,0)+IF(Дата_КС2=S$8,Смета!AF118,0)+IF(Дата_КС2=S$9,Смета!AI118,0)+IF(Дата_КС2=S$10,Смета!AL118,0)+IF(Дата_КС2=S$11,Смета!AO118,0)+IF(Дата_КС2=S$12,Смета!AR118,0)+IF(Дата_КС2=S$13,Смета!AU118,0)+IF(Дата_КС2=S$14,Смета!AX118,0),0)</f>
        <v>0</v>
      </c>
      <c r="G136" s="7">
        <f>IF(Смета!E118&gt;0,Смета!E118,0)</f>
        <v>427</v>
      </c>
      <c r="H136" s="7">
        <f>ROUND(F136*G136,2)</f>
        <v>0</v>
      </c>
      <c r="I136">
        <f>IF(J136=1,1,K136)</f>
        <v>0</v>
      </c>
      <c r="K136">
        <f>IF(AND(B136&gt;0,B136&lt;&gt;"ЗАГ"),1,IF(C136=0,SUM(B137:INDEX(B137:B$2002,INDEX(MATCH("ЗАГ",B137:B$2002&amp;"",),))),0))</f>
        <v>0</v>
      </c>
      <c r="R136" s="7">
        <f>IFERROR(IF(F136&gt;0,IF(IFERROR((Смета!H118*1),0)&gt;0,ROUND(F136*G136,2),0),0),0)</f>
        <v>0</v>
      </c>
      <c r="S136" s="7">
        <f>IFERROR(IF(F136&gt;0,IF(IFERROR((Смета!G118*1),0)&gt;0,ROUND(F136*G136,2),0),0),0)</f>
        <v>0</v>
      </c>
    </row>
    <row r="137" hidden="1">
      <c r="B137">
        <f>IFERROR(IF(F137&gt;0,MAX(B$26:B136)+1,IF(AND(D137&gt;0,C137=0),"ЗАГ",0)),0)</f>
        <v>0</v>
      </c>
      <c r="C137">
        <f>IF(Смета!B119&gt;0,Смета!B119,0)</f>
        <v>105</v>
      </c>
      <c r="D137" t="str">
        <f>IF(Смета!C119&gt;0,Смета!C119,0)</f>
        <v xml:space="preserve">Заземлитель горизонтальный полосовой сечением до 200мм </v>
      </c>
      <c r="E137" s="7" t="str">
        <f>IF(Смета!D119&gt;0,Смета!D119,0)</f>
        <v>м</v>
      </c>
      <c r="F137" s="7">
        <f>IFERROR(IF(Дата_КС2=S$3,Смета!Q119,0)+IF(Дата_КС2=S$4,Смета!T119,0)+IF(Дата_КС2=S$5,Смета!W119,0)+IF(Дата_КС2=S$6,Смета!Z119,0)+IF(Дата_КС2=S$7,Смета!AC119,0)+IF(Дата_КС2=S$8,Смета!AF119,0)+IF(Дата_КС2=S$9,Смета!AI119,0)+IF(Дата_КС2=S$10,Смета!AL119,0)+IF(Дата_КС2=S$11,Смета!AO119,0)+IF(Дата_КС2=S$12,Смета!AR119,0)+IF(Дата_КС2=S$13,Смета!AU119,0)+IF(Дата_КС2=S$14,Смета!AX119,0),0)</f>
        <v>0</v>
      </c>
      <c r="G137" s="7">
        <f>IF(Смета!E119&gt;0,Смета!E119,0)</f>
        <v>427</v>
      </c>
      <c r="H137" s="7">
        <f>ROUND(F137*G137,2)</f>
        <v>0</v>
      </c>
      <c r="I137">
        <f>IF(J137=1,1,K137)</f>
        <v>0</v>
      </c>
      <c r="K137">
        <f>IF(AND(B137&gt;0,B137&lt;&gt;"ЗАГ"),1,IF(C137=0,SUM(B138:INDEX(B138:B$2002,INDEX(MATCH("ЗАГ",B138:B$2002&amp;"",),))),0))</f>
        <v>0</v>
      </c>
      <c r="R137" s="7">
        <f>IFERROR(IF(F137&gt;0,IF(IFERROR((Смета!H119*1),0)&gt;0,ROUND(F137*G137,2),0),0),0)</f>
        <v>0</v>
      </c>
      <c r="S137" s="7">
        <f>IFERROR(IF(F137&gt;0,IF(IFERROR((Смета!G119*1),0)&gt;0,ROUND(F137*G137,2),0),0),0)</f>
        <v>0</v>
      </c>
    </row>
    <row r="138" hidden="1">
      <c r="B138">
        <f>IFERROR(IF(F138&gt;0,MAX(B$26:B137)+1,IF(AND(D138&gt;0,C138=0),"ЗАГ",0)),0)</f>
        <v>0</v>
      </c>
      <c r="C138">
        <f>IF(Смета!B120&gt;0,Смета!B120,0)</f>
        <v>106</v>
      </c>
      <c r="D138" t="str">
        <f>IF(Смета!C120&gt;0,Смета!C120,0)</f>
        <v xml:space="preserve">Полоса 100х4 </v>
      </c>
      <c r="E138" s="7" t="str">
        <f>IF(Смета!D120&gt;0,Смета!D120,0)</f>
        <v>м</v>
      </c>
      <c r="F138" s="7">
        <f>IFERROR(IF(Дата_КС2=S$3,Смета!Q120,0)+IF(Дата_КС2=S$4,Смета!T120,0)+IF(Дата_КС2=S$5,Смета!W120,0)+IF(Дата_КС2=S$6,Смета!Z120,0)+IF(Дата_КС2=S$7,Смета!AC120,0)+IF(Дата_КС2=S$8,Смета!AF120,0)+IF(Дата_КС2=S$9,Смета!AI120,0)+IF(Дата_КС2=S$10,Смета!AL120,0)+IF(Дата_КС2=S$11,Смета!AO120,0)+IF(Дата_КС2=S$12,Смета!AR120,0)+IF(Дата_КС2=S$13,Смета!AU120,0)+IF(Дата_КС2=S$14,Смета!AX120,0),0)</f>
        <v>0</v>
      </c>
      <c r="G138" s="7">
        <f>IF(Смета!E120&gt;0,Смета!E120,0)</f>
        <v>509.2</v>
      </c>
      <c r="H138" s="7">
        <f>ROUND(F138*G138,2)</f>
        <v>0</v>
      </c>
      <c r="I138">
        <f>IF(J138=1,1,K138)</f>
        <v>0</v>
      </c>
      <c r="K138">
        <f>IF(AND(B138&gt;0,B138&lt;&gt;"ЗАГ"),1,IF(C138=0,SUM(B139:INDEX(B139:B$2002,INDEX(MATCH("ЗАГ",B139:B$2002&amp;"",),))),0))</f>
        <v>0</v>
      </c>
      <c r="R138" s="7">
        <f>IFERROR(IF(F138&gt;0,IF(IFERROR((Смета!H120*1),0)&gt;0,ROUND(F138*G138,2),0),0),0)</f>
        <v>0</v>
      </c>
      <c r="S138" s="7">
        <f>IFERROR(IF(F138&gt;0,IF(IFERROR((Смета!G120*1),0)&gt;0,ROUND(F138*G138,2),0),0),0)</f>
        <v>0</v>
      </c>
    </row>
    <row r="139" hidden="1">
      <c r="B139">
        <f>IFERROR(IF(F139&gt;0,MAX(B$26:B138)+1,IF(AND(D139&gt;0,C139=0),"ЗАГ",0)),0)</f>
        <v>0</v>
      </c>
      <c r="C139">
        <f>IF(Смета!B121&gt;0,Смета!B121,0)</f>
        <v>107</v>
      </c>
      <c r="D139" t="str">
        <f>IF(Смета!C121&gt;0,Смета!C121,0)</f>
        <v xml:space="preserve">Заземлитель горизонтальный полосовой сечением до 400мм </v>
      </c>
      <c r="E139" s="7" t="str">
        <f>IF(Смета!D121&gt;0,Смета!D121,0)</f>
        <v>м</v>
      </c>
      <c r="F139" s="7">
        <f>IFERROR(IF(Дата_КС2=S$3,Смета!Q121,0)+IF(Дата_КС2=S$4,Смета!T121,0)+IF(Дата_КС2=S$5,Смета!W121,0)+IF(Дата_КС2=S$6,Смета!Z121,0)+IF(Дата_КС2=S$7,Смета!AC121,0)+IF(Дата_КС2=S$8,Смета!AF121,0)+IF(Дата_КС2=S$9,Смета!AI121,0)+IF(Дата_КС2=S$10,Смета!AL121,0)+IF(Дата_КС2=S$11,Смета!AO121,0)+IF(Дата_КС2=S$12,Смета!AR121,0)+IF(Дата_КС2=S$13,Смета!AU121,0)+IF(Дата_КС2=S$14,Смета!AX121,0),0)</f>
        <v>0</v>
      </c>
      <c r="G139" s="7">
        <f>IF(Смета!E121&gt;0,Смета!E121,0)</f>
        <v>640.5</v>
      </c>
      <c r="H139" s="7">
        <f>ROUND(F139*G139,2)</f>
        <v>0</v>
      </c>
      <c r="I139">
        <f>IF(J139=1,1,K139)</f>
        <v>0</v>
      </c>
      <c r="K139">
        <f>IF(AND(B139&gt;0,B139&lt;&gt;"ЗАГ"),1,IF(C139=0,SUM(B140:INDEX(B140:B$2002,INDEX(MATCH("ЗАГ",B140:B$2002&amp;"",),))),0))</f>
        <v>0</v>
      </c>
      <c r="R139" s="7">
        <f>IFERROR(IF(F139&gt;0,IF(IFERROR((Смета!H121*1),0)&gt;0,ROUND(F139*G139,2),0),0),0)</f>
        <v>0</v>
      </c>
      <c r="S139" s="7">
        <f>IFERROR(IF(F139&gt;0,IF(IFERROR((Смета!G121*1),0)&gt;0,ROUND(F139*G139,2),0),0),0)</f>
        <v>0</v>
      </c>
    </row>
    <row r="140" hidden="1">
      <c r="B140">
        <f>IFERROR(IF(F140&gt;0,MAX(B$26:B139)+1,IF(AND(D140&gt;0,C140=0),"ЗАГ",0)),0)</f>
        <v>0</v>
      </c>
      <c r="C140">
        <f>IF(Смета!B122&gt;0,Смета!B122,0)</f>
        <v>108</v>
      </c>
      <c r="D140" t="str">
        <f>IF(Смета!C122&gt;0,Смета!C122,0)</f>
        <v>Заземлитель вертикальный уголок 50х50х5 L 3000 мм HZ PROxima</v>
      </c>
      <c r="E140" s="7" t="str">
        <f>IF(Смета!D122&gt;0,Смета!D122,0)</f>
        <v>шт</v>
      </c>
      <c r="F140" s="7">
        <f>IFERROR(IF(Дата_КС2=S$3,Смета!Q122,0)+IF(Дата_КС2=S$4,Смета!T122,0)+IF(Дата_КС2=S$5,Смета!W122,0)+IF(Дата_КС2=S$6,Смета!Z122,0)+IF(Дата_КС2=S$7,Смета!AC122,0)+IF(Дата_КС2=S$8,Смета!AF122,0)+IF(Дата_КС2=S$9,Смета!AI122,0)+IF(Дата_КС2=S$10,Смета!AL122,0)+IF(Дата_КС2=S$11,Смета!AO122,0)+IF(Дата_КС2=S$12,Смета!AR122,0)+IF(Дата_КС2=S$13,Смета!AU122,0)+IF(Дата_КС2=S$14,Смета!AX122,0),0)</f>
        <v>0</v>
      </c>
      <c r="G140" s="7">
        <f>IF(Смета!E122&gt;0,Смета!E122,0)</f>
        <v>4740.75</v>
      </c>
      <c r="H140" s="7">
        <f>ROUND(F140*G140,2)</f>
        <v>0</v>
      </c>
      <c r="I140">
        <f>IF(J140=1,1,K140)</f>
        <v>0</v>
      </c>
      <c r="K140">
        <f>IF(AND(B140&gt;0,B140&lt;&gt;"ЗАГ"),1,IF(C140=0,SUM(B141:INDEX(B141:B$2002,INDEX(MATCH("ЗАГ",B141:B$2002&amp;"",),))),0))</f>
        <v>0</v>
      </c>
      <c r="R140" s="7">
        <f>IFERROR(IF(F140&gt;0,IF(IFERROR((Смета!H122*1),0)&gt;0,ROUND(F140*G140,2),0),0),0)</f>
        <v>0</v>
      </c>
      <c r="S140" s="7">
        <f>IFERROR(IF(F140&gt;0,IF(IFERROR((Смета!G122*1),0)&gt;0,ROUND(F140*G140,2),0),0),0)</f>
        <v>0</v>
      </c>
    </row>
    <row r="141" hidden="1">
      <c r="B141">
        <f>IFERROR(IF(F141&gt;0,MAX(B$26:B140)+1,IF(AND(D141&gt;0,C141=0),"ЗАГ",0)),0)</f>
        <v>0</v>
      </c>
      <c r="C141">
        <f>IF(Смета!B123&gt;0,Смета!B123,0)</f>
        <v>109</v>
      </c>
      <c r="D141" t="str">
        <f>IF(Смета!C123&gt;0,Смета!C123,0)</f>
        <v>Монтаж заземлителя (контур заземления)</v>
      </c>
      <c r="E141" s="7" t="str">
        <f>IF(Смета!D123&gt;0,Смета!D123,0)</f>
        <v>м</v>
      </c>
      <c r="F141" s="7">
        <f>IFERROR(IF(Дата_КС2=S$3,Смета!Q123,0)+IF(Дата_КС2=S$4,Смета!T123,0)+IF(Дата_КС2=S$5,Смета!W123,0)+IF(Дата_КС2=S$6,Смета!Z123,0)+IF(Дата_КС2=S$7,Смета!AC123,0)+IF(Дата_КС2=S$8,Смета!AF123,0)+IF(Дата_КС2=S$9,Смета!AI123,0)+IF(Дата_КС2=S$10,Смета!AL123,0)+IF(Дата_КС2=S$11,Смета!AO123,0)+IF(Дата_КС2=S$12,Смета!AR123,0)+IF(Дата_КС2=S$13,Смета!AU123,0)+IF(Дата_КС2=S$14,Смета!AX123,0),0)</f>
        <v>0</v>
      </c>
      <c r="G141" s="7">
        <f>IF(Смета!E123&gt;0,Смета!E123,0)</f>
        <v>1323</v>
      </c>
      <c r="H141" s="7">
        <f>ROUND(F141*G141,2)</f>
        <v>0</v>
      </c>
      <c r="I141">
        <f>IF(J141=1,1,K141)</f>
        <v>0</v>
      </c>
      <c r="K141">
        <f>IF(AND(B141&gt;0,B141&lt;&gt;"ЗАГ"),1,IF(C141=0,SUM(B142:INDEX(B142:B$2002,INDEX(MATCH("ЗАГ",B142:B$2002&amp;"",),))),0))</f>
        <v>0</v>
      </c>
      <c r="R141" s="7">
        <f>IFERROR(IF(F141&gt;0,IF(IFERROR((Смета!H123*1),0)&gt;0,ROUND(F141*G141,2),0),0),0)</f>
        <v>0</v>
      </c>
      <c r="S141" s="7">
        <f>IFERROR(IF(F141&gt;0,IF(IFERROR((Смета!G123*1),0)&gt;0,ROUND(F141*G141,2),0),0),0)</f>
        <v>0</v>
      </c>
    </row>
    <row r="142" hidden="1">
      <c r="B142">
        <f>IFERROR(IF(F142&gt;0,MAX(B$26:B141)+1,IF(AND(D142&gt;0,C142=0),"ЗАГ",0)),0)</f>
        <v>0</v>
      </c>
      <c r="C142">
        <f>IF(Смета!B124&gt;0,Смета!B124,0)</f>
        <v>110</v>
      </c>
      <c r="D142" t="str">
        <f>IF(Смета!C124&gt;0,Смета!C124,0)</f>
        <v>Хомут на металлические трубы 80-160 мм</v>
      </c>
      <c r="E142" s="7" t="str">
        <f>IF(Смета!D124&gt;0,Смета!D124,0)</f>
        <v>шт</v>
      </c>
      <c r="F142" s="7">
        <f>IFERROR(IF(Дата_КС2=S$3,Смета!Q124,0)+IF(Дата_КС2=S$4,Смета!T124,0)+IF(Дата_КС2=S$5,Смета!W124,0)+IF(Дата_КС2=S$6,Смета!Z124,0)+IF(Дата_КС2=S$7,Смета!AC124,0)+IF(Дата_КС2=S$8,Смета!AF124,0)+IF(Дата_КС2=S$9,Смета!AI124,0)+IF(Дата_КС2=S$10,Смета!AL124,0)+IF(Дата_КС2=S$11,Смета!AO124,0)+IF(Дата_КС2=S$12,Смета!AR124,0)+IF(Дата_КС2=S$13,Смета!AU124,0)+IF(Дата_КС2=S$14,Смета!AX124,0),0)</f>
        <v>0</v>
      </c>
      <c r="G142" s="7">
        <f>IF(Смета!E124&gt;0,Смета!E124,0)</f>
        <v>757.93</v>
      </c>
      <c r="H142" s="7">
        <f>ROUND(F142*G142,2)</f>
        <v>0</v>
      </c>
      <c r="I142">
        <f>IF(J142=1,1,K142)</f>
        <v>0</v>
      </c>
      <c r="K142">
        <f>IF(AND(B142&gt;0,B142&lt;&gt;"ЗАГ"),1,IF(C142=0,SUM(B143:INDEX(B143:B$2002,INDEX(MATCH("ЗАГ",B143:B$2002&amp;"",),))),0))</f>
        <v>0</v>
      </c>
      <c r="R142" s="7">
        <f>IFERROR(IF(F142&gt;0,IF(IFERROR((Смета!H124*1),0)&gt;0,ROUND(F142*G142,2),0),0),0)</f>
        <v>0</v>
      </c>
      <c r="S142" s="7">
        <f>IFERROR(IF(F142&gt;0,IF(IFERROR((Смета!G124*1),0)&gt;0,ROUND(F142*G142,2),0),0),0)</f>
        <v>0</v>
      </c>
    </row>
    <row r="143" hidden="1">
      <c r="B143" t="str">
        <f>IFERROR(IF(F143&gt;0,MAX(B$26:B142)+1,IF(AND(D143&gt;0,C143=0),"ЗАГ",0)),0)</f>
        <v>ЗАГ</v>
      </c>
      <c r="C143">
        <f>IF(Смета!B125&gt;0,Смета!B125,0)</f>
        <v>0</v>
      </c>
      <c r="D143" t="str">
        <f>IF(Смета!C125&gt;0,Смета!C125,0)</f>
        <v>6.Лотки металлические</v>
      </c>
      <c r="E143" s="7">
        <f>IF(Смета!D125&gt;0,Смета!D125,0)</f>
        <v>0</v>
      </c>
      <c r="F143" s="7">
        <f>IFERROR(IF(Дата_КС2=S$3,Смета!Q125,0)+IF(Дата_КС2=S$4,Смета!T125,0)+IF(Дата_КС2=S$5,Смета!W125,0)+IF(Дата_КС2=S$6,Смета!Z125,0)+IF(Дата_КС2=S$7,Смета!AC125,0)+IF(Дата_КС2=S$8,Смета!AF125,0)+IF(Дата_КС2=S$9,Смета!AI125,0)+IF(Дата_КС2=S$10,Смета!AL125,0)+IF(Дата_КС2=S$11,Смета!AO125,0)+IF(Дата_КС2=S$12,Смета!AR125,0)+IF(Дата_КС2=S$13,Смета!AU125,0)+IF(Дата_КС2=S$14,Смета!AX125,0),0)</f>
        <v>0</v>
      </c>
      <c r="G143" s="7">
        <f>IF(Смета!E125&gt;0,Смета!E125,0)</f>
        <v>0</v>
      </c>
      <c r="H143" s="7">
        <f>ROUND(F143*G143,2)</f>
        <v>0</v>
      </c>
      <c r="I143">
        <f>IF(J143=1,1,K143)</f>
        <v>0</v>
      </c>
      <c r="K143">
        <f>IF(AND(B143&gt;0,B143&lt;&gt;"ЗАГ"),1,IF(C143=0,SUM(B144:INDEX(B144:B$2002,INDEX(MATCH("ЗАГ",B144:B$2002&amp;"",),))),0))</f>
        <v>0</v>
      </c>
      <c r="R143" s="7">
        <f>IFERROR(IF(F143&gt;0,IF(IFERROR((Смета!H125*1),0)&gt;0,ROUND(F143*G143,2),0),0),0)</f>
        <v>0</v>
      </c>
      <c r="S143" s="7">
        <f>IFERROR(IF(F143&gt;0,IF(IFERROR((Смета!G125*1),0)&gt;0,ROUND(F143*G143,2),0),0),0)</f>
        <v>0</v>
      </c>
    </row>
    <row r="144" hidden="1">
      <c r="B144">
        <f>IFERROR(IF(F144&gt;0,MAX(B$26:B143)+1,IF(AND(D144&gt;0,C144=0),"ЗАГ",0)),0)</f>
        <v>0</v>
      </c>
      <c r="C144">
        <f>IF(Смета!B126&gt;0,Смета!B126,0)</f>
        <v>111</v>
      </c>
      <c r="D144" t="str">
        <f>IF(Смета!C126&gt;0,Смета!C126,0)</f>
        <v>Лоток перфорированный 100х100х3000 (ИЭК)</v>
      </c>
      <c r="E144" s="7" t="str">
        <f>IF(Смета!D126&gt;0,Смета!D126,0)</f>
        <v>м</v>
      </c>
      <c r="F144" s="7">
        <f>IFERROR(IF(Дата_КС2=S$3,Смета!Q126,0)+IF(Дата_КС2=S$4,Смета!T126,0)+IF(Дата_КС2=S$5,Смета!W126,0)+IF(Дата_КС2=S$6,Смета!Z126,0)+IF(Дата_КС2=S$7,Смета!AC126,0)+IF(Дата_КС2=S$8,Смета!AF126,0)+IF(Дата_КС2=S$9,Смета!AI126,0)+IF(Дата_КС2=S$10,Смета!AL126,0)+IF(Дата_КС2=S$11,Смета!AO126,0)+IF(Дата_КС2=S$12,Смета!AR126,0)+IF(Дата_КС2=S$13,Смета!AU126,0)+IF(Дата_КС2=S$14,Смета!AX126,0),0)</f>
        <v>0</v>
      </c>
      <c r="G144" s="7">
        <f>IF(Смета!E126&gt;0,Смета!E126,0)</f>
        <v>734.45</v>
      </c>
      <c r="H144" s="7">
        <f>ROUND(F144*G144,2)</f>
        <v>0</v>
      </c>
      <c r="I144">
        <f>IF(J144=1,1,K144)</f>
        <v>0</v>
      </c>
      <c r="K144">
        <f>IF(AND(B144&gt;0,B144&lt;&gt;"ЗАГ"),1,IF(C144=0,SUM(B145:INDEX(B145:B$2002,INDEX(MATCH("ЗАГ",B145:B$2002&amp;"",),))),0))</f>
        <v>0</v>
      </c>
      <c r="R144" s="7">
        <f>IFERROR(IF(F144&gt;0,IF(IFERROR((Смета!H126*1),0)&gt;0,ROUND(F144*G144,2),0),0),0)</f>
        <v>0</v>
      </c>
      <c r="S144" s="7">
        <f>IFERROR(IF(F144&gt;0,IF(IFERROR((Смета!G126*1),0)&gt;0,ROUND(F144*G144,2),0),0),0)</f>
        <v>0</v>
      </c>
    </row>
    <row r="145" hidden="1">
      <c r="B145">
        <f>IFERROR(IF(F145&gt;0,MAX(B$26:B144)+1,IF(AND(D145&gt;0,C145=0),"ЗАГ",0)),0)</f>
        <v>0</v>
      </c>
      <c r="C145">
        <f>IF(Смета!B127&gt;0,Смета!B127,0)</f>
        <v>112</v>
      </c>
      <c r="D145" t="str">
        <f>IF(Смета!C127&gt;0,Смета!C127,0)</f>
        <v>Лоток перфорированный 150х100х3000</v>
      </c>
      <c r="E145" s="7" t="str">
        <f>IF(Смета!D127&gt;0,Смета!D127,0)</f>
        <v>м</v>
      </c>
      <c r="F145" s="7">
        <f>IFERROR(IF(Дата_КС2=S$3,Смета!Q127,0)+IF(Дата_КС2=S$4,Смета!T127,0)+IF(Дата_КС2=S$5,Смета!W127,0)+IF(Дата_КС2=S$6,Смета!Z127,0)+IF(Дата_КС2=S$7,Смета!AC127,0)+IF(Дата_КС2=S$8,Смета!AF127,0)+IF(Дата_КС2=S$9,Смета!AI127,0)+IF(Дата_КС2=S$10,Смета!AL127,0)+IF(Дата_КС2=S$11,Смета!AO127,0)+IF(Дата_КС2=S$12,Смета!AR127,0)+IF(Дата_КС2=S$13,Смета!AU127,0)+IF(Дата_КС2=S$14,Смета!AX127,0),0)</f>
        <v>0</v>
      </c>
      <c r="G145" s="7">
        <f>IF(Смета!E127&gt;0,Смета!E127,0)</f>
        <v>962.66</v>
      </c>
      <c r="H145" s="7">
        <f>ROUND(F145*G145,2)</f>
        <v>0</v>
      </c>
      <c r="I145">
        <f>IF(J145=1,1,K145)</f>
        <v>0</v>
      </c>
      <c r="K145">
        <f>IF(AND(B145&gt;0,B145&lt;&gt;"ЗАГ"),1,IF(C145=0,SUM(B146:INDEX(B146:B$2002,INDEX(MATCH("ЗАГ",B146:B$2002&amp;"",),))),0))</f>
        <v>0</v>
      </c>
      <c r="R145" s="7">
        <f>IFERROR(IF(F145&gt;0,IF(IFERROR((Смета!H127*1),0)&gt;0,ROUND(F145*G145,2),0),0),0)</f>
        <v>0</v>
      </c>
      <c r="S145" s="7">
        <f>IFERROR(IF(F145&gt;0,IF(IFERROR((Смета!G127*1),0)&gt;0,ROUND(F145*G145,2),0),0),0)</f>
        <v>0</v>
      </c>
    </row>
    <row r="146" hidden="1">
      <c r="B146">
        <f>IFERROR(IF(F146&gt;0,MAX(B$26:B145)+1,IF(AND(D146&gt;0,C146=0),"ЗАГ",0)),0)</f>
        <v>0</v>
      </c>
      <c r="C146">
        <f>IF(Смета!B128&gt;0,Смета!B128,0)</f>
        <v>113</v>
      </c>
      <c r="D146" t="str">
        <f>IF(Смета!C128&gt;0,Смета!C128,0)</f>
        <v>Лоток перфорированный 200х100х3000</v>
      </c>
      <c r="E146" s="7" t="str">
        <f>IF(Смета!D128&gt;0,Смета!D128,0)</f>
        <v>м</v>
      </c>
      <c r="F146" s="7">
        <f>IFERROR(IF(Дата_КС2=S$3,Смета!Q128,0)+IF(Дата_КС2=S$4,Смета!T128,0)+IF(Дата_КС2=S$5,Смета!W128,0)+IF(Дата_КС2=S$6,Смета!Z128,0)+IF(Дата_КС2=S$7,Смета!AC128,0)+IF(Дата_КС2=S$8,Смета!AF128,0)+IF(Дата_КС2=S$9,Смета!AI128,0)+IF(Дата_КС2=S$10,Смета!AL128,0)+IF(Дата_КС2=S$11,Смета!AO128,0)+IF(Дата_КС2=S$12,Смета!AR128,0)+IF(Дата_КС2=S$13,Смета!AU128,0)+IF(Дата_КС2=S$14,Смета!AX128,0),0)</f>
        <v>0</v>
      </c>
      <c r="G146" s="7">
        <f>IF(Смета!E128&gt;0,Смета!E128,0)</f>
        <v>1097.3</v>
      </c>
      <c r="H146" s="7">
        <f>ROUND(F146*G146,2)</f>
        <v>0</v>
      </c>
      <c r="I146">
        <f>IF(J146=1,1,K146)</f>
        <v>0</v>
      </c>
      <c r="K146">
        <f>IF(AND(B146&gt;0,B146&lt;&gt;"ЗАГ"),1,IF(C146=0,SUM(B147:INDEX(B147:B$2002,INDEX(MATCH("ЗАГ",B147:B$2002&amp;"",),))),0))</f>
        <v>0</v>
      </c>
      <c r="R146" s="7">
        <f>IFERROR(IF(F146&gt;0,IF(IFERROR((Смета!H128*1),0)&gt;0,ROUND(F146*G146,2),0),0),0)</f>
        <v>0</v>
      </c>
      <c r="S146" s="7">
        <f>IFERROR(IF(F146&gt;0,IF(IFERROR((Смета!G128*1),0)&gt;0,ROUND(F146*G146,2),0),0),0)</f>
        <v>0</v>
      </c>
    </row>
    <row r="147" hidden="1">
      <c r="B147">
        <f>IFERROR(IF(F147&gt;0,MAX(B$26:B146)+1,IF(AND(D147&gt;0,C147=0),"ЗАГ",0)),0)</f>
        <v>0</v>
      </c>
      <c r="C147">
        <f>IF(Смета!B129&gt;0,Смета!B129,0)</f>
        <v>114</v>
      </c>
      <c r="D147" t="str">
        <f>IF(Смета!C129&gt;0,Смета!C129,0)</f>
        <v>Поворот на 45 градусов 100х100</v>
      </c>
      <c r="E147" s="7" t="str">
        <f>IF(Смета!D129&gt;0,Смета!D129,0)</f>
        <v>шт</v>
      </c>
      <c r="F147" s="7">
        <f>IFERROR(IF(Дата_КС2=S$3,Смета!Q129,0)+IF(Дата_КС2=S$4,Смета!T129,0)+IF(Дата_КС2=S$5,Смета!W129,0)+IF(Дата_КС2=S$6,Смета!Z129,0)+IF(Дата_КС2=S$7,Смета!AC129,0)+IF(Дата_КС2=S$8,Смета!AF129,0)+IF(Дата_КС2=S$9,Смета!AI129,0)+IF(Дата_КС2=S$10,Смета!AL129,0)+IF(Дата_КС2=S$11,Смета!AO129,0)+IF(Дата_КС2=S$12,Смета!AR129,0)+IF(Дата_КС2=S$13,Смета!AU129,0)+IF(Дата_КС2=S$14,Смета!AX129,0),0)</f>
        <v>0</v>
      </c>
      <c r="G147" s="7">
        <f>IF(Смета!E129&gt;0,Смета!E129,0)</f>
        <v>809.94</v>
      </c>
      <c r="H147" s="7">
        <f>ROUND(F147*G147,2)</f>
        <v>0</v>
      </c>
      <c r="I147">
        <f>IF(J147=1,1,K147)</f>
        <v>0</v>
      </c>
      <c r="K147">
        <f>IF(AND(B147&gt;0,B147&lt;&gt;"ЗАГ"),1,IF(C147=0,SUM(B148:INDEX(B148:B$2002,INDEX(MATCH("ЗАГ",B148:B$2002&amp;"",),))),0))</f>
        <v>0</v>
      </c>
      <c r="R147" s="7">
        <f>IFERROR(IF(F147&gt;0,IF(IFERROR((Смета!H129*1),0)&gt;0,ROUND(F147*G147,2),0),0),0)</f>
        <v>0</v>
      </c>
      <c r="S147" s="7">
        <f>IFERROR(IF(F147&gt;0,IF(IFERROR((Смета!G129*1),0)&gt;0,ROUND(F147*G147,2),0),0),0)</f>
        <v>0</v>
      </c>
    </row>
    <row r="148" hidden="1">
      <c r="B148">
        <f>IFERROR(IF(F148&gt;0,MAX(B$26:B147)+1,IF(AND(D148&gt;0,C148=0),"ЗАГ",0)),0)</f>
        <v>0</v>
      </c>
      <c r="C148">
        <f>IF(Смета!B130&gt;0,Смета!B130,0)</f>
        <v>115</v>
      </c>
      <c r="D148" t="str">
        <f>IF(Смета!C130&gt;0,Смета!C130,0)</f>
        <v>Поворот на 45 гр. 100х150</v>
      </c>
      <c r="E148" s="7" t="str">
        <f>IF(Смета!D130&gt;0,Смета!D130,0)</f>
        <v>шт</v>
      </c>
      <c r="F148" s="7">
        <f>IFERROR(IF(Дата_КС2=S$3,Смета!Q130,0)+IF(Дата_КС2=S$4,Смета!T130,0)+IF(Дата_КС2=S$5,Смета!W130,0)+IF(Дата_КС2=S$6,Смета!Z130,0)+IF(Дата_КС2=S$7,Смета!AC130,0)+IF(Дата_КС2=S$8,Смета!AF130,0)+IF(Дата_КС2=S$9,Смета!AI130,0)+IF(Дата_КС2=S$10,Смета!AL130,0)+IF(Дата_КС2=S$11,Смета!AO130,0)+IF(Дата_КС2=S$12,Смета!AR130,0)+IF(Дата_КС2=S$13,Смета!AU130,0)+IF(Дата_КС2=S$14,Смета!AX130,0),0)</f>
        <v>0</v>
      </c>
      <c r="G148" s="7">
        <f>IF(Смета!E130&gt;0,Смета!E130,0)</f>
        <v>897.63</v>
      </c>
      <c r="H148" s="7">
        <f>ROUND(F148*G148,2)</f>
        <v>0</v>
      </c>
      <c r="I148">
        <f>IF(J148=1,1,K148)</f>
        <v>0</v>
      </c>
      <c r="K148">
        <f>IF(AND(B148&gt;0,B148&lt;&gt;"ЗАГ"),1,IF(C148=0,SUM(B149:INDEX(B149:B$2002,INDEX(MATCH("ЗАГ",B149:B$2002&amp;"",),))),0))</f>
        <v>0</v>
      </c>
      <c r="R148" s="7">
        <f>IFERROR(IF(F148&gt;0,IF(IFERROR((Смета!H130*1),0)&gt;0,ROUND(F148*G148,2),0),0),0)</f>
        <v>0</v>
      </c>
      <c r="S148" s="7">
        <f>IFERROR(IF(F148&gt;0,IF(IFERROR((Смета!G130*1),0)&gt;0,ROUND(F148*G148,2),0),0),0)</f>
        <v>0</v>
      </c>
    </row>
    <row r="149" hidden="1">
      <c r="B149">
        <f>IFERROR(IF(F149&gt;0,MAX(B$26:B148)+1,IF(AND(D149&gt;0,C149=0),"ЗАГ",0)),0)</f>
        <v>0</v>
      </c>
      <c r="C149">
        <f>IF(Смета!B131&gt;0,Смета!B131,0)</f>
        <v>116</v>
      </c>
      <c r="D149" t="str">
        <f>IF(Смета!C131&gt;0,Смета!C131,0)</f>
        <v>Поворот на 45 градусов 100х200</v>
      </c>
      <c r="E149" s="7" t="str">
        <f>IF(Смета!D131&gt;0,Смета!D131,0)</f>
        <v>шт</v>
      </c>
      <c r="F149" s="7">
        <f>IFERROR(IF(Дата_КС2=S$3,Смета!Q131,0)+IF(Дата_КС2=S$4,Смета!T131,0)+IF(Дата_КС2=S$5,Смета!W131,0)+IF(Дата_КС2=S$6,Смета!Z131,0)+IF(Дата_КС2=S$7,Смета!AC131,0)+IF(Дата_КС2=S$8,Смета!AF131,0)+IF(Дата_КС2=S$9,Смета!AI131,0)+IF(Дата_КС2=S$10,Смета!AL131,0)+IF(Дата_КС2=S$11,Смета!AO131,0)+IF(Дата_КС2=S$12,Смета!AR131,0)+IF(Дата_КС2=S$13,Смета!AU131,0)+IF(Дата_КС2=S$14,Смета!AX131,0),0)</f>
        <v>0</v>
      </c>
      <c r="G149" s="7">
        <f>IF(Смета!E131&gt;0,Смета!E131,0)</f>
        <v>1094.2</v>
      </c>
      <c r="H149" s="7">
        <f>ROUND(F149*G149,2)</f>
        <v>0</v>
      </c>
      <c r="I149">
        <f>IF(J149=1,1,K149)</f>
        <v>0</v>
      </c>
      <c r="K149">
        <f>IF(AND(B149&gt;0,B149&lt;&gt;"ЗАГ"),1,IF(C149=0,SUM(B150:INDEX(B150:B$2002,INDEX(MATCH("ЗАГ",B150:B$2002&amp;"",),))),0))</f>
        <v>0</v>
      </c>
      <c r="R149" s="7">
        <f>IFERROR(IF(F149&gt;0,IF(IFERROR((Смета!H131*1),0)&gt;0,ROUND(F149*G149,2),0),0),0)</f>
        <v>0</v>
      </c>
      <c r="S149" s="7">
        <f>IFERROR(IF(F149&gt;0,IF(IFERROR((Смета!G131*1),0)&gt;0,ROUND(F149*G149,2),0),0),0)</f>
        <v>0</v>
      </c>
    </row>
    <row r="150" hidden="1">
      <c r="B150">
        <f>IFERROR(IF(F150&gt;0,MAX(B$26:B149)+1,IF(AND(D150&gt;0,C150=0),"ЗАГ",0)),0)</f>
        <v>0</v>
      </c>
      <c r="C150">
        <f>IF(Смета!B132&gt;0,Смета!B132,0)</f>
        <v>117</v>
      </c>
      <c r="D150" t="str">
        <f>IF(Смета!C132&gt;0,Смета!C132,0)</f>
        <v>Поворот на 90 градусов 100х100 мм</v>
      </c>
      <c r="E150" s="7" t="str">
        <f>IF(Смета!D132&gt;0,Смета!D132,0)</f>
        <v>шт</v>
      </c>
      <c r="F150" s="7">
        <f>IFERROR(IF(Дата_КС2=S$3,Смета!Q132,0)+IF(Дата_КС2=S$4,Смета!T132,0)+IF(Дата_КС2=S$5,Смета!W132,0)+IF(Дата_КС2=S$6,Смета!Z132,0)+IF(Дата_КС2=S$7,Смета!AC132,0)+IF(Дата_КС2=S$8,Смета!AF132,0)+IF(Дата_КС2=S$9,Смета!AI132,0)+IF(Дата_КС2=S$10,Смета!AL132,0)+IF(Дата_КС2=S$11,Смета!AO132,0)+IF(Дата_КС2=S$12,Смета!AR132,0)+IF(Дата_КС2=S$13,Смета!AU132,0)+IF(Дата_КС2=S$14,Смета!AX132,0),0)</f>
        <v>0</v>
      </c>
      <c r="G150" s="7">
        <f>IF(Смета!E132&gt;0,Смета!E132,0)</f>
        <v>796.63</v>
      </c>
      <c r="H150" s="7">
        <f>ROUND(F150*G150,2)</f>
        <v>0</v>
      </c>
      <c r="I150">
        <f>IF(J150=1,1,K150)</f>
        <v>0</v>
      </c>
      <c r="K150">
        <f>IF(AND(B150&gt;0,B150&lt;&gt;"ЗАГ"),1,IF(C150=0,SUM(B151:INDEX(B151:B$2002,INDEX(MATCH("ЗАГ",B151:B$2002&amp;"",),))),0))</f>
        <v>0</v>
      </c>
      <c r="R150" s="7">
        <f>IFERROR(IF(F150&gt;0,IF(IFERROR((Смета!H132*1),0)&gt;0,ROUND(F150*G150,2),0),0),0)</f>
        <v>0</v>
      </c>
      <c r="S150" s="7">
        <f>IFERROR(IF(F150&gt;0,IF(IFERROR((Смета!G132*1),0)&gt;0,ROUND(F150*G150,2),0),0),0)</f>
        <v>0</v>
      </c>
    </row>
    <row r="151" hidden="1">
      <c r="B151">
        <f>IFERROR(IF(F151&gt;0,MAX(B$26:B150)+1,IF(AND(D151&gt;0,C151=0),"ЗАГ",0)),0)</f>
        <v>0</v>
      </c>
      <c r="C151">
        <f>IF(Смета!B133&gt;0,Смета!B133,0)</f>
        <v>118</v>
      </c>
      <c r="D151" t="str">
        <f>IF(Смета!C133&gt;0,Смета!C133,0)</f>
        <v>Поворот на 90 градусов 100х200</v>
      </c>
      <c r="E151" s="7" t="str">
        <f>IF(Смета!D133&gt;0,Смета!D133,0)</f>
        <v>шт</v>
      </c>
      <c r="F151" s="7">
        <f>IFERROR(IF(Дата_КС2=S$3,Смета!Q133,0)+IF(Дата_КС2=S$4,Смета!T133,0)+IF(Дата_КС2=S$5,Смета!W133,0)+IF(Дата_КС2=S$6,Смета!Z133,0)+IF(Дата_КС2=S$7,Смета!AC133,0)+IF(Дата_КС2=S$8,Смета!AF133,0)+IF(Дата_КС2=S$9,Смета!AI133,0)+IF(Дата_КС2=S$10,Смета!AL133,0)+IF(Дата_КС2=S$11,Смета!AO133,0)+IF(Дата_КС2=S$12,Смета!AR133,0)+IF(Дата_КС2=S$13,Смета!AU133,0)+IF(Дата_КС2=S$14,Смета!AX133,0),0)</f>
        <v>0</v>
      </c>
      <c r="G151" s="7">
        <f>IF(Смета!E133&gt;0,Смета!E133,0)</f>
        <v>1127.98</v>
      </c>
      <c r="H151" s="7">
        <f>ROUND(F151*G151,2)</f>
        <v>0</v>
      </c>
      <c r="I151">
        <f>IF(J151=1,1,K151)</f>
        <v>0</v>
      </c>
      <c r="K151">
        <f>IF(AND(B151&gt;0,B151&lt;&gt;"ЗАГ"),1,IF(C151=0,SUM(B152:INDEX(B152:B$2002,INDEX(MATCH("ЗАГ",B152:B$2002&amp;"",),))),0))</f>
        <v>0</v>
      </c>
      <c r="R151" s="7">
        <f>IFERROR(IF(F151&gt;0,IF(IFERROR((Смета!H133*1),0)&gt;0,ROUND(F151*G151,2),0),0),0)</f>
        <v>0</v>
      </c>
      <c r="S151" s="7">
        <f>IFERROR(IF(F151&gt;0,IF(IFERROR((Смета!G133*1),0)&gt;0,ROUND(F151*G151,2),0),0),0)</f>
        <v>0</v>
      </c>
    </row>
    <row r="152" hidden="1">
      <c r="B152">
        <f>IFERROR(IF(F152&gt;0,MAX(B$26:B151)+1,IF(AND(D152&gt;0,C152=0),"ЗАГ",0)),0)</f>
        <v>0</v>
      </c>
      <c r="C152">
        <f>IF(Смета!B134&gt;0,Смета!B134,0)</f>
        <v>119</v>
      </c>
      <c r="D152" t="str">
        <f>IF(Смета!C134&gt;0,Смета!C134,0)</f>
        <v>Поворот на 90 градусов 100х150 мм</v>
      </c>
      <c r="E152" s="7" t="str">
        <f>IF(Смета!D134&gt;0,Смета!D134,0)</f>
        <v>шт</v>
      </c>
      <c r="F152" s="7">
        <f>IFERROR(IF(Дата_КС2=S$3,Смета!Q134,0)+IF(Дата_КС2=S$4,Смета!T134,0)+IF(Дата_КС2=S$5,Смета!W134,0)+IF(Дата_КС2=S$6,Смета!Z134,0)+IF(Дата_КС2=S$7,Смета!AC134,0)+IF(Дата_КС2=S$8,Смета!AF134,0)+IF(Дата_КС2=S$9,Смета!AI134,0)+IF(Дата_КС2=S$10,Смета!AL134,0)+IF(Дата_КС2=S$11,Смета!AO134,0)+IF(Дата_КС2=S$12,Смета!AR134,0)+IF(Дата_КС2=S$13,Смета!AU134,0)+IF(Дата_КС2=S$14,Смета!AX134,0),0)</f>
        <v>0</v>
      </c>
      <c r="G152" s="7">
        <f>IF(Смета!E134&gt;0,Смета!E134,0)</f>
        <v>953.13</v>
      </c>
      <c r="H152" s="7">
        <f>ROUND(F152*G152,2)</f>
        <v>0</v>
      </c>
      <c r="I152">
        <f>IF(J152=1,1,K152)</f>
        <v>0</v>
      </c>
      <c r="K152">
        <f>IF(AND(B152&gt;0,B152&lt;&gt;"ЗАГ"),1,IF(C152=0,SUM(B153:INDEX(B153:B$2002,INDEX(MATCH("ЗАГ",B153:B$2002&amp;"",),))),0))</f>
        <v>0</v>
      </c>
      <c r="R152" s="7">
        <f>IFERROR(IF(F152&gt;0,IF(IFERROR((Смета!H134*1),0)&gt;0,ROUND(F152*G152,2),0),0),0)</f>
        <v>0</v>
      </c>
      <c r="S152" s="7">
        <f>IFERROR(IF(F152&gt;0,IF(IFERROR((Смета!G134*1),0)&gt;0,ROUND(F152*G152,2),0),0),0)</f>
        <v>0</v>
      </c>
    </row>
    <row r="153" hidden="1">
      <c r="B153">
        <f>IFERROR(IF(F153&gt;0,MAX(B$26:B152)+1,IF(AND(D153&gt;0,C153=0),"ЗАГ",0)),0)</f>
        <v>0</v>
      </c>
      <c r="C153">
        <f>IF(Смета!B135&gt;0,Смета!B135,0)</f>
        <v>120</v>
      </c>
      <c r="D153" t="str">
        <f>IF(Смета!C135&gt;0,Смета!C135,0)</f>
        <v>Монтаж лотковой системы</v>
      </c>
      <c r="E153" s="7" t="str">
        <f>IF(Смета!D135&gt;0,Смета!D135,0)</f>
        <v>м</v>
      </c>
      <c r="F153" s="7">
        <f>IFERROR(IF(Дата_КС2=S$3,Смета!Q135,0)+IF(Дата_КС2=S$4,Смета!T135,0)+IF(Дата_КС2=S$5,Смета!W135,0)+IF(Дата_КС2=S$6,Смета!Z135,0)+IF(Дата_КС2=S$7,Смета!AC135,0)+IF(Дата_КС2=S$8,Смета!AF135,0)+IF(Дата_КС2=S$9,Смета!AI135,0)+IF(Дата_КС2=S$10,Смета!AL135,0)+IF(Дата_КС2=S$11,Смета!AO135,0)+IF(Дата_КС2=S$12,Смета!AR135,0)+IF(Дата_КС2=S$13,Смета!AU135,0)+IF(Дата_КС2=S$14,Смета!AX135,0),0)</f>
        <v>0</v>
      </c>
      <c r="G153" s="7">
        <f>IF(Смета!E135&gt;0,Смета!E135,0)</f>
        <v>2135</v>
      </c>
      <c r="H153" s="7">
        <f>ROUND(F153*G153,2)</f>
        <v>0</v>
      </c>
      <c r="I153">
        <f>IF(J153=1,1,K153)</f>
        <v>0</v>
      </c>
      <c r="K153">
        <f>IF(AND(B153&gt;0,B153&lt;&gt;"ЗАГ"),1,IF(C153=0,SUM(B154:INDEX(B154:B$2002,INDEX(MATCH("ЗАГ",B154:B$2002&amp;"",),))),0))</f>
        <v>0</v>
      </c>
      <c r="R153" s="7">
        <f>IFERROR(IF(F153&gt;0,IF(IFERROR((Смета!H135*1),0)&gt;0,ROUND(F153*G153,2),0),0),0)</f>
        <v>0</v>
      </c>
      <c r="S153" s="7">
        <f>IFERROR(IF(F153&gt;0,IF(IFERROR((Смета!G135*1),0)&gt;0,ROUND(F153*G153,2),0),0),0)</f>
        <v>0</v>
      </c>
    </row>
    <row r="154" hidden="1">
      <c r="B154" t="str">
        <f>IFERROR(IF(F154&gt;0,MAX(B$26:B153)+1,IF(AND(D154&gt;0,C154=0),"ЗАГ",0)),0)</f>
        <v>ЗАГ</v>
      </c>
      <c r="C154">
        <f>IF(Смета!B136&gt;0,Смета!B136,0)</f>
        <v>0</v>
      </c>
      <c r="D154" t="str">
        <f>IF(Смета!C136&gt;0,Смета!C136,0)</f>
        <v>7.Кабеленесущие системы</v>
      </c>
      <c r="E154" s="7">
        <f>IF(Смета!D136&gt;0,Смета!D136,0)</f>
        <v>0</v>
      </c>
      <c r="F154" s="7">
        <f>IFERROR(IF(Дата_КС2=S$3,Смета!Q136,0)+IF(Дата_КС2=S$4,Смета!T136,0)+IF(Дата_КС2=S$5,Смета!W136,0)+IF(Дата_КС2=S$6,Смета!Z136,0)+IF(Дата_КС2=S$7,Смета!AC136,0)+IF(Дата_КС2=S$8,Смета!AF136,0)+IF(Дата_КС2=S$9,Смета!AI136,0)+IF(Дата_КС2=S$10,Смета!AL136,0)+IF(Дата_КС2=S$11,Смета!AO136,0)+IF(Дата_КС2=S$12,Смета!AR136,0)+IF(Дата_КС2=S$13,Смета!AU136,0)+IF(Дата_КС2=S$14,Смета!AX136,0),0)</f>
        <v>0</v>
      </c>
      <c r="G154" s="7">
        <f>IF(Смета!E136&gt;0,Смета!E136,0)</f>
        <v>0</v>
      </c>
      <c r="H154" s="7">
        <f>ROUND(F154*G154,2)</f>
        <v>0</v>
      </c>
      <c r="I154">
        <f>IF(J154=1,1,K154)</f>
        <v>0</v>
      </c>
      <c r="K154">
        <f>IF(AND(B154&gt;0,B154&lt;&gt;"ЗАГ"),1,IF(C154=0,SUM(B155:INDEX(B155:B$2002,INDEX(MATCH("ЗАГ",B155:B$2002&amp;"",),))),0))</f>
        <v>0</v>
      </c>
      <c r="R154" s="7">
        <f>IFERROR(IF(F154&gt;0,IF(IFERROR((Смета!H136*1),0)&gt;0,ROUND(F154*G154,2),0),0),0)</f>
        <v>0</v>
      </c>
      <c r="S154" s="7">
        <f>IFERROR(IF(F154&gt;0,IF(IFERROR((Смета!G136*1),0)&gt;0,ROUND(F154*G154,2),0),0),0)</f>
        <v>0</v>
      </c>
    </row>
    <row r="155" hidden="1">
      <c r="B155">
        <f>IFERROR(IF(F155&gt;0,MAX(B$26:B154)+1,IF(AND(D155&gt;0,C155=0),"ЗАГ",0)),0)</f>
        <v>0</v>
      </c>
      <c r="C155">
        <f>IF(Смета!B137&gt;0,Смета!B137,0)</f>
        <v>121</v>
      </c>
      <c r="D155" t="str">
        <f>IF(Смета!C137&gt;0,Смета!C137,0)</f>
        <v>Консоль потолочная 159х175</v>
      </c>
      <c r="E155" s="7" t="str">
        <f>IF(Смета!D137&gt;0,Смета!D137,0)</f>
        <v>шт</v>
      </c>
      <c r="F155" s="7">
        <f>IFERROR(IF(Дата_КС2=S$3,Смета!Q137,0)+IF(Дата_КС2=S$4,Смета!T137,0)+IF(Дата_КС2=S$5,Смета!W137,0)+IF(Дата_КС2=S$6,Смета!Z137,0)+IF(Дата_КС2=S$7,Смета!AC137,0)+IF(Дата_КС2=S$8,Смета!AF137,0)+IF(Дата_КС2=S$9,Смета!AI137,0)+IF(Дата_КС2=S$10,Смета!AL137,0)+IF(Дата_КС2=S$11,Смета!AO137,0)+IF(Дата_КС2=S$12,Смета!AR137,0)+IF(Дата_КС2=S$13,Смета!AU137,0)+IF(Дата_КС2=S$14,Смета!AX137,0),0)</f>
        <v>0</v>
      </c>
      <c r="G155" s="7">
        <f>IF(Смета!E137&gt;0,Смета!E137,0)</f>
        <v>410.38</v>
      </c>
      <c r="H155" s="7">
        <f>ROUND(F155*G155,2)</f>
        <v>0</v>
      </c>
      <c r="I155">
        <f>IF(J155=1,1,K155)</f>
        <v>0</v>
      </c>
      <c r="K155">
        <f>IF(AND(B155&gt;0,B155&lt;&gt;"ЗАГ"),1,IF(C155=0,SUM(B156:INDEX(B156:B$2002,INDEX(MATCH("ЗАГ",B156:B$2002&amp;"",),))),0))</f>
        <v>0</v>
      </c>
      <c r="R155" s="7">
        <f>IFERROR(IF(F155&gt;0,IF(IFERROR((Смета!H137*1),0)&gt;0,ROUND(F155*G155,2),0),0),0)</f>
        <v>0</v>
      </c>
      <c r="S155" s="7">
        <f>IFERROR(IF(F155&gt;0,IF(IFERROR((Смета!G137*1),0)&gt;0,ROUND(F155*G155,2),0),0),0)</f>
        <v>0</v>
      </c>
    </row>
    <row r="156" hidden="1">
      <c r="B156">
        <f>IFERROR(IF(F156&gt;0,MAX(B$26:B155)+1,IF(AND(D156&gt;0,C156=0),"ЗАГ",0)),0)</f>
        <v>0</v>
      </c>
      <c r="C156">
        <f>IF(Смета!B138&gt;0,Смета!B138,0)</f>
        <v>122</v>
      </c>
      <c r="D156" t="str">
        <f>IF(Смета!C138&gt;0,Смета!C138,0)</f>
        <v>Консоль потолочная VR150</v>
      </c>
      <c r="E156" s="7" t="str">
        <f>IF(Смета!D138&gt;0,Смета!D138,0)</f>
        <v>шт</v>
      </c>
      <c r="F156" s="7">
        <f>IFERROR(IF(Дата_КС2=S$3,Смета!Q138,0)+IF(Дата_КС2=S$4,Смета!T138,0)+IF(Дата_КС2=S$5,Смета!W138,0)+IF(Дата_КС2=S$6,Смета!Z138,0)+IF(Дата_КС2=S$7,Смета!AC138,0)+IF(Дата_КС2=S$8,Смета!AF138,0)+IF(Дата_КС2=S$9,Смета!AI138,0)+IF(Дата_КС2=S$10,Смета!AL138,0)+IF(Дата_КС2=S$11,Смета!AO138,0)+IF(Дата_КС2=S$12,Смета!AR138,0)+IF(Дата_КС2=S$13,Смета!AU138,0)+IF(Дата_КС2=S$14,Смета!AX138,0),0)</f>
        <v>0</v>
      </c>
      <c r="G156" s="7">
        <f>IF(Смета!E138&gt;0,Смета!E138,0)</f>
        <v>438.54</v>
      </c>
      <c r="H156" s="7">
        <f>ROUND(F156*G156,2)</f>
        <v>0</v>
      </c>
      <c r="I156">
        <f>IF(J156=1,1,K156)</f>
        <v>0</v>
      </c>
      <c r="K156">
        <f>IF(AND(B156&gt;0,B156&lt;&gt;"ЗАГ"),1,IF(C156=0,SUM(B157:INDEX(B157:B$2002,INDEX(MATCH("ЗАГ",B157:B$2002&amp;"",),))),0))</f>
        <v>0</v>
      </c>
      <c r="R156" s="7">
        <f>IFERROR(IF(F156&gt;0,IF(IFERROR((Смета!H138*1),0)&gt;0,ROUND(F156*G156,2),0),0),0)</f>
        <v>0</v>
      </c>
      <c r="S156" s="7">
        <f>IFERROR(IF(F156&gt;0,IF(IFERROR((Смета!G138*1),0)&gt;0,ROUND(F156*G156,2),0),0),0)</f>
        <v>0</v>
      </c>
    </row>
    <row r="157" hidden="1">
      <c r="B157">
        <f>IFERROR(IF(F157&gt;0,MAX(B$26:B156)+1,IF(AND(D157&gt;0,C157=0),"ЗАГ",0)),0)</f>
        <v>0</v>
      </c>
      <c r="C157">
        <f>IF(Смета!B139&gt;0,Смета!B139,0)</f>
        <v>123</v>
      </c>
      <c r="D157" t="str">
        <f>IF(Смета!C139&gt;0,Смета!C139,0)</f>
        <v>Консоль потолочная 259х175 VR200</v>
      </c>
      <c r="E157" s="7" t="str">
        <f>IF(Смета!D139&gt;0,Смета!D139,0)</f>
        <v>шт</v>
      </c>
      <c r="F157" s="7">
        <f>IFERROR(IF(Дата_КС2=S$3,Смета!Q139,0)+IF(Дата_КС2=S$4,Смета!T139,0)+IF(Дата_КС2=S$5,Смета!W139,0)+IF(Дата_КС2=S$6,Смета!Z139,0)+IF(Дата_КС2=S$7,Смета!AC139,0)+IF(Дата_КС2=S$8,Смета!AF139,0)+IF(Дата_КС2=S$9,Смета!AI139,0)+IF(Дата_КС2=S$10,Смета!AL139,0)+IF(Дата_КС2=S$11,Смета!AO139,0)+IF(Дата_КС2=S$12,Смета!AR139,0)+IF(Дата_КС2=S$13,Смета!AU139,0)+IF(Дата_КС2=S$14,Смета!AX139,0),0)</f>
        <v>0</v>
      </c>
      <c r="G157" s="7">
        <f>IF(Смета!E139&gt;0,Смета!E139,0)</f>
        <v>468.25</v>
      </c>
      <c r="H157" s="7">
        <f>ROUND(F157*G157,2)</f>
        <v>0</v>
      </c>
      <c r="I157">
        <f>IF(J157=1,1,K157)</f>
        <v>0</v>
      </c>
      <c r="K157">
        <f>IF(AND(B157&gt;0,B157&lt;&gt;"ЗАГ"),1,IF(C157=0,SUM(B158:INDEX(B158:B$2002,INDEX(MATCH("ЗАГ",B158:B$2002&amp;"",),))),0))</f>
        <v>0</v>
      </c>
      <c r="R157" s="7">
        <f>IFERROR(IF(F157&gt;0,IF(IFERROR((Смета!H139*1),0)&gt;0,ROUND(F157*G157,2),0),0),0)</f>
        <v>0</v>
      </c>
      <c r="S157" s="7">
        <f>IFERROR(IF(F157&gt;0,IF(IFERROR((Смета!G139*1),0)&gt;0,ROUND(F157*G157,2),0),0),0)</f>
        <v>0</v>
      </c>
    </row>
    <row r="158" hidden="1">
      <c r="B158">
        <f>IFERROR(IF(F158&gt;0,MAX(B$26:B157)+1,IF(AND(D158&gt;0,C158=0),"ЗАГ",0)),0)</f>
        <v>0</v>
      </c>
      <c r="C158">
        <f>IF(Смета!B140&gt;0,Смета!B140,0)</f>
        <v>124</v>
      </c>
      <c r="D158" t="str">
        <f>IF(Смета!C140&gt;0,Смета!C140,0)</f>
        <v>Кронштейн потолочный PL 60х70 облегченный для подвеса лотка</v>
      </c>
      <c r="E158" s="7" t="str">
        <f>IF(Смета!D140&gt;0,Смета!D140,0)</f>
        <v>шт</v>
      </c>
      <c r="F158" s="7">
        <f>IFERROR(IF(Дата_КС2=S$3,Смета!Q140,0)+IF(Дата_КС2=S$4,Смета!T140,0)+IF(Дата_КС2=S$5,Смета!W140,0)+IF(Дата_КС2=S$6,Смета!Z140,0)+IF(Дата_КС2=S$7,Смета!AC140,0)+IF(Дата_КС2=S$8,Смета!AF140,0)+IF(Дата_КС2=S$9,Смета!AI140,0)+IF(Дата_КС2=S$10,Смета!AL140,0)+IF(Дата_КС2=S$11,Смета!AO140,0)+IF(Дата_КС2=S$12,Смета!AR140,0)+IF(Дата_КС2=S$13,Смета!AU140,0)+IF(Дата_КС2=S$14,Смета!AX140,0),0)</f>
        <v>0</v>
      </c>
      <c r="G158" s="7">
        <f>IF(Смета!E140&gt;0,Смета!E140,0)</f>
        <v>374.27</v>
      </c>
      <c r="H158" s="7">
        <f>ROUND(F158*G158,2)</f>
        <v>0</v>
      </c>
      <c r="I158">
        <f>IF(J158=1,1,K158)</f>
        <v>0</v>
      </c>
      <c r="K158">
        <f>IF(AND(B158&gt;0,B158&lt;&gt;"ЗАГ"),1,IF(C158=0,SUM(B159:INDEX(B159:B$2002,INDEX(MATCH("ЗАГ",B159:B$2002&amp;"",),))),0))</f>
        <v>0</v>
      </c>
      <c r="R158" s="7">
        <f>IFERROR(IF(F158&gt;0,IF(IFERROR((Смета!H140*1),0)&gt;0,ROUND(F158*G158,2),0),0),0)</f>
        <v>0</v>
      </c>
      <c r="S158" s="7">
        <f>IFERROR(IF(F158&gt;0,IF(IFERROR((Смета!G140*1),0)&gt;0,ROUND(F158*G158,2),0),0),0)</f>
        <v>0</v>
      </c>
    </row>
    <row r="159" hidden="1">
      <c r="B159">
        <f>IFERROR(IF(F159&gt;0,MAX(B$26:B158)+1,IF(AND(D159&gt;0,C159=0),"ЗАГ",0)),0)</f>
        <v>0</v>
      </c>
      <c r="C159">
        <f>IF(Смета!B141&gt;0,Смета!B141,0)</f>
        <v>125</v>
      </c>
      <c r="D159" t="str">
        <f>IF(Смета!C141&gt;0,Смета!C141,0)</f>
        <v>Шпилька DIN 976-1 М8х1000 резьбовая покрытие цинк</v>
      </c>
      <c r="E159" s="7" t="str">
        <f>IF(Смета!D141&gt;0,Смета!D141,0)</f>
        <v>шт</v>
      </c>
      <c r="F159" s="7">
        <f>IFERROR(IF(Дата_КС2=S$3,Смета!Q141,0)+IF(Дата_КС2=S$4,Смета!T141,0)+IF(Дата_КС2=S$5,Смета!W141,0)+IF(Дата_КС2=S$6,Смета!Z141,0)+IF(Дата_КС2=S$7,Смета!AC141,0)+IF(Дата_КС2=S$8,Смета!AF141,0)+IF(Дата_КС2=S$9,Смета!AI141,0)+IF(Дата_КС2=S$10,Смета!AL141,0)+IF(Дата_КС2=S$11,Смета!AO141,0)+IF(Дата_КС2=S$12,Смета!AR141,0)+IF(Дата_КС2=S$13,Смета!AU141,0)+IF(Дата_КС2=S$14,Смета!AX141,0),0)</f>
        <v>0</v>
      </c>
      <c r="G159" s="7">
        <f>IF(Смета!E141&gt;0,Смета!E141,0)</f>
        <v>53.38</v>
      </c>
      <c r="H159" s="7">
        <f>ROUND(F159*G159,2)</f>
        <v>0</v>
      </c>
      <c r="I159">
        <f>IF(J159=1,1,K159)</f>
        <v>0</v>
      </c>
      <c r="K159">
        <f>IF(AND(B159&gt;0,B159&lt;&gt;"ЗАГ"),1,IF(C159=0,SUM(B160:INDEX(B160:B$2002,INDEX(MATCH("ЗАГ",B160:B$2002&amp;"",),))),0))</f>
        <v>0</v>
      </c>
      <c r="R159" s="7">
        <f>IFERROR(IF(F159&gt;0,IF(IFERROR((Смета!H141*1),0)&gt;0,ROUND(F159*G159,2),0),0),0)</f>
        <v>0</v>
      </c>
      <c r="S159" s="7">
        <f>IFERROR(IF(F159&gt;0,IF(IFERROR((Смета!G141*1),0)&gt;0,ROUND(F159*G159,2),0),0),0)</f>
        <v>0</v>
      </c>
    </row>
    <row r="160" hidden="1">
      <c r="B160">
        <f>IFERROR(IF(F160&gt;0,MAX(B$26:B159)+1,IF(AND(D160&gt;0,C160=0),"ЗАГ",0)),0)</f>
        <v>0</v>
      </c>
      <c r="C160">
        <f>IF(Смета!B142&gt;0,Смета!B142,0)</f>
        <v>126</v>
      </c>
      <c r="D160" t="str">
        <f>IF(Смета!C142&gt;0,Смета!C142,0)</f>
        <v xml:space="preserve">Анкер стандартный со шпилькой М10 </v>
      </c>
      <c r="E160" s="7" t="str">
        <f>IF(Смета!D142&gt;0,Смета!D142,0)</f>
        <v>шт</v>
      </c>
      <c r="F160" s="7">
        <f>IFERROR(IF(Дата_КС2=S$3,Смета!Q142,0)+IF(Дата_КС2=S$4,Смета!T142,0)+IF(Дата_КС2=S$5,Смета!W142,0)+IF(Дата_КС2=S$6,Смета!Z142,0)+IF(Дата_КС2=S$7,Смета!AC142,0)+IF(Дата_КС2=S$8,Смета!AF142,0)+IF(Дата_КС2=S$9,Смета!AI142,0)+IF(Дата_КС2=S$10,Смета!AL142,0)+IF(Дата_КС2=S$11,Смета!AO142,0)+IF(Дата_КС2=S$12,Смета!AR142,0)+IF(Дата_КС2=S$13,Смета!AU142,0)+IF(Дата_КС2=S$14,Смета!AX142,0),0)</f>
        <v>0</v>
      </c>
      <c r="G160" s="7">
        <f>IF(Смета!E142&gt;0,Смета!E142,0)</f>
        <v>53.38</v>
      </c>
      <c r="H160" s="7">
        <f>ROUND(F160*G160,2)</f>
        <v>0</v>
      </c>
      <c r="I160">
        <f>IF(J160=1,1,K160)</f>
        <v>0</v>
      </c>
      <c r="K160">
        <f>IF(AND(B160&gt;0,B160&lt;&gt;"ЗАГ"),1,IF(C160=0,SUM(B161:INDEX(B161:B$2002,INDEX(MATCH("ЗАГ",B161:B$2002&amp;"",),))),0))</f>
        <v>0</v>
      </c>
      <c r="R160" s="7">
        <f>IFERROR(IF(F160&gt;0,IF(IFERROR((Смета!H142*1),0)&gt;0,ROUND(F160*G160,2),0),0),0)</f>
        <v>0</v>
      </c>
      <c r="S160" s="7">
        <f>IFERROR(IF(F160&gt;0,IF(IFERROR((Смета!G142*1),0)&gt;0,ROUND(F160*G160,2),0),0),0)</f>
        <v>0</v>
      </c>
    </row>
    <row r="161" hidden="1">
      <c r="B161">
        <f>IFERROR(IF(F161&gt;0,MAX(B$26:B160)+1,IF(AND(D161&gt;0,C161=0),"ЗАГ",0)),0)</f>
        <v>0</v>
      </c>
      <c r="C161">
        <f>IF(Смета!B143&gt;0,Смета!B143,0)</f>
        <v>127</v>
      </c>
      <c r="D161" t="str">
        <f>IF(Смета!C143&gt;0,Смета!C143,0)</f>
        <v>гайка с насечкой М10</v>
      </c>
      <c r="E161" s="7" t="str">
        <f>IF(Смета!D143&gt;0,Смета!D143,0)</f>
        <v>шт</v>
      </c>
      <c r="F161" s="7">
        <f>IFERROR(IF(Дата_КС2=S$3,Смета!Q143,0)+IF(Дата_КС2=S$4,Смета!T143,0)+IF(Дата_КС2=S$5,Смета!W143,0)+IF(Дата_КС2=S$6,Смета!Z143,0)+IF(Дата_КС2=S$7,Смета!AC143,0)+IF(Дата_КС2=S$8,Смета!AF143,0)+IF(Дата_КС2=S$9,Смета!AI143,0)+IF(Дата_КС2=S$10,Смета!AL143,0)+IF(Дата_КС2=S$11,Смета!AO143,0)+IF(Дата_КС2=S$12,Смета!AR143,0)+IF(Дата_КС2=S$13,Смета!AU143,0)+IF(Дата_КС2=S$14,Смета!AX143,0),0)</f>
        <v>0</v>
      </c>
      <c r="G161" s="7">
        <f>IF(Смета!E143&gt;0,Смета!E143,0)</f>
        <v>8.54</v>
      </c>
      <c r="H161" s="7">
        <f>ROUND(F161*G161,2)</f>
        <v>0</v>
      </c>
      <c r="I161">
        <f>IF(J161=1,1,K161)</f>
        <v>0</v>
      </c>
      <c r="K161">
        <f>IF(AND(B161&gt;0,B161&lt;&gt;"ЗАГ"),1,IF(C161=0,SUM(B162:INDEX(B162:B$2002,INDEX(MATCH("ЗАГ",B162:B$2002&amp;"",),))),0))</f>
        <v>0</v>
      </c>
      <c r="R161" s="7">
        <f>IFERROR(IF(F161&gt;0,IF(IFERROR((Смета!H143*1),0)&gt;0,ROUND(F161*G161,2),0),0),0)</f>
        <v>0</v>
      </c>
      <c r="S161" s="7">
        <f>IFERROR(IF(F161&gt;0,IF(IFERROR((Смета!G143*1),0)&gt;0,ROUND(F161*G161,2),0),0),0)</f>
        <v>0</v>
      </c>
    </row>
    <row r="162" hidden="1">
      <c r="B162">
        <f>IFERROR(IF(F162&gt;0,MAX(B$26:B161)+1,IF(AND(D162&gt;0,C162=0),"ЗАГ",0)),0)</f>
        <v>0</v>
      </c>
      <c r="C162">
        <f>IF(Смета!B144&gt;0,Смета!B144,0)</f>
        <v>128</v>
      </c>
      <c r="D162" t="str">
        <f>IF(Смета!C144&gt;0,Смета!C144,0)</f>
        <v>Цинк-спрей для металлических поверхностей 400мл</v>
      </c>
      <c r="E162" s="7" t="str">
        <f>IF(Смета!D144&gt;0,Смета!D144,0)</f>
        <v>шт</v>
      </c>
      <c r="F162" s="7">
        <f>IFERROR(IF(Дата_КС2=S$3,Смета!Q144,0)+IF(Дата_КС2=S$4,Смета!T144,0)+IF(Дата_КС2=S$5,Смета!W144,0)+IF(Дата_КС2=S$6,Смета!Z144,0)+IF(Дата_КС2=S$7,Смета!AC144,0)+IF(Дата_КС2=S$8,Смета!AF144,0)+IF(Дата_КС2=S$9,Смета!AI144,0)+IF(Дата_КС2=S$10,Смета!AL144,0)+IF(Дата_КС2=S$11,Смета!AO144,0)+IF(Дата_КС2=S$12,Смета!AR144,0)+IF(Дата_КС2=S$13,Смета!AU144,0)+IF(Дата_КС2=S$14,Смета!AX144,0),0)</f>
        <v>0</v>
      </c>
      <c r="G162" s="7">
        <f>IF(Смета!E144&gt;0,Смета!E144,0)</f>
        <v>2028.25</v>
      </c>
      <c r="H162" s="7">
        <f>ROUND(F162*G162,2)</f>
        <v>0</v>
      </c>
      <c r="I162">
        <f>IF(J162=1,1,K162)</f>
        <v>0</v>
      </c>
      <c r="K162">
        <f>IF(AND(B162&gt;0,B162&lt;&gt;"ЗАГ"),1,IF(C162=0,SUM(B163:INDEX(B163:B$2002,INDEX(MATCH("ЗАГ",B163:B$2002&amp;"",),))),0))</f>
        <v>0</v>
      </c>
      <c r="R162" s="7">
        <f>IFERROR(IF(F162&gt;0,IF(IFERROR((Смета!H144*1),0)&gt;0,ROUND(F162*G162,2),0),0),0)</f>
        <v>0</v>
      </c>
      <c r="S162" s="7">
        <f>IFERROR(IF(F162&gt;0,IF(IFERROR((Смета!G144*1),0)&gt;0,ROUND(F162*G162,2),0),0),0)</f>
        <v>0</v>
      </c>
    </row>
    <row r="163" hidden="1">
      <c r="B163" t="str">
        <f>IFERROR(IF(F163&gt;0,MAX(B$26:B162)+1,IF(AND(D163&gt;0,C163=0),"ЗАГ",0)),0)</f>
        <v>ЗАГ</v>
      </c>
      <c r="C163">
        <f>IF(Смета!B145&gt;0,Смета!B145,0)</f>
        <v>0</v>
      </c>
      <c r="D163" t="str">
        <f>IF(Смета!C145&gt;0,Смета!C145,0)</f>
        <v>8.Электромонтажные изделия</v>
      </c>
      <c r="E163" s="7">
        <f>IF(Смета!D145&gt;0,Смета!D145,0)</f>
        <v>0</v>
      </c>
      <c r="F163" s="7">
        <f>IFERROR(IF(Дата_КС2=S$3,Смета!Q145,0)+IF(Дата_КС2=S$4,Смета!T145,0)+IF(Дата_КС2=S$5,Смета!W145,0)+IF(Дата_КС2=S$6,Смета!Z145,0)+IF(Дата_КС2=S$7,Смета!AC145,0)+IF(Дата_КС2=S$8,Смета!AF145,0)+IF(Дата_КС2=S$9,Смета!AI145,0)+IF(Дата_КС2=S$10,Смета!AL145,0)+IF(Дата_КС2=S$11,Смета!AO145,0)+IF(Дата_КС2=S$12,Смета!AR145,0)+IF(Дата_КС2=S$13,Смета!AU145,0)+IF(Дата_КС2=S$14,Смета!AX145,0),0)</f>
        <v>0</v>
      </c>
      <c r="G163" s="7">
        <f>IF(Смета!E145&gt;0,Смета!E145,0)</f>
        <v>0</v>
      </c>
      <c r="H163" s="7">
        <f>ROUND(F163*G163,2)</f>
        <v>0</v>
      </c>
      <c r="I163">
        <f>IF(J163=1,1,K163)</f>
        <v>0</v>
      </c>
      <c r="K163">
        <f>IF(AND(B163&gt;0,B163&lt;&gt;"ЗАГ"),1,IF(C163=0,SUM(B164:INDEX(B164:B$2002,INDEX(MATCH("ЗАГ",B164:B$2002&amp;"",),))),0))</f>
        <v>0</v>
      </c>
      <c r="R163" s="7">
        <f>IFERROR(IF(F163&gt;0,IF(IFERROR((Смета!H145*1),0)&gt;0,ROUND(F163*G163,2),0),0),0)</f>
        <v>0</v>
      </c>
      <c r="S163" s="7">
        <f>IFERROR(IF(F163&gt;0,IF(IFERROR((Смета!G145*1),0)&gt;0,ROUND(F163*G163,2),0),0),0)</f>
        <v>0</v>
      </c>
    </row>
    <row r="164" hidden="1">
      <c r="B164">
        <f>IFERROR(IF(F164&gt;0,MAX(B$26:B163)+1,IF(AND(D164&gt;0,C164=0),"ЗАГ",0)),0)</f>
        <v>0</v>
      </c>
      <c r="C164">
        <f>IF(Смета!B146&gt;0,Смета!B146,0)</f>
        <v>129</v>
      </c>
      <c r="D164" t="str">
        <f>IF(Смета!C146&gt;0,Смета!C146,0)</f>
        <v>Скрутка СИЗ-1 2.5-4.5мм желтая</v>
      </c>
      <c r="E164" s="7" t="str">
        <f>IF(Смета!D146&gt;0,Смета!D146,0)</f>
        <v>шт</v>
      </c>
      <c r="F164" s="7">
        <f>IFERROR(IF(Дата_КС2=S$3,Смета!Q146,0)+IF(Дата_КС2=S$4,Смета!T146,0)+IF(Дата_КС2=S$5,Смета!W146,0)+IF(Дата_КС2=S$6,Смета!Z146,0)+IF(Дата_КС2=S$7,Смета!AC146,0)+IF(Дата_КС2=S$8,Смета!AF146,0)+IF(Дата_КС2=S$9,Смета!AI146,0)+IF(Дата_КС2=S$10,Смета!AL146,0)+IF(Дата_КС2=S$11,Смета!AO146,0)+IF(Дата_КС2=S$12,Смета!AR146,0)+IF(Дата_КС2=S$13,Смета!AU146,0)+IF(Дата_КС2=S$14,Смета!AX146,0),0)</f>
        <v>0</v>
      </c>
      <c r="G164" s="7">
        <f>IF(Смета!E146&gt;0,Смета!E146,0)</f>
        <v>4.06</v>
      </c>
      <c r="H164" s="7">
        <f>ROUND(F164*G164,2)</f>
        <v>0</v>
      </c>
      <c r="I164">
        <f>IF(J164=1,1,K164)</f>
        <v>0</v>
      </c>
      <c r="K164">
        <f>IF(AND(B164&gt;0,B164&lt;&gt;"ЗАГ"),1,IF(C164=0,SUM(B165:INDEX(B165:B$2002,INDEX(MATCH("ЗАГ",B165:B$2002&amp;"",),))),0))</f>
        <v>0</v>
      </c>
      <c r="R164" s="7">
        <f>IFERROR(IF(F164&gt;0,IF(IFERROR((Смета!H146*1),0)&gt;0,ROUND(F164*G164,2),0),0),0)</f>
        <v>0</v>
      </c>
      <c r="S164" s="7">
        <f>IFERROR(IF(F164&gt;0,IF(IFERROR((Смета!G146*1),0)&gt;0,ROUND(F164*G164,2),0),0),0)</f>
        <v>0</v>
      </c>
    </row>
    <row r="165" hidden="1">
      <c r="B165">
        <f>IFERROR(IF(F165&gt;0,MAX(B$26:B164)+1,IF(AND(D165&gt;0,C165=0),"ЗАГ",0)),0)</f>
        <v>0</v>
      </c>
      <c r="C165">
        <f>IF(Смета!B147&gt;0,Смета!B147,0)</f>
        <v>130</v>
      </c>
      <c r="D165" t="str">
        <f>IF(Смета!C147&gt;0,Смета!C147,0)</f>
        <v>Скрутка СИЗ-1 4-11мм красная</v>
      </c>
      <c r="E165" s="7" t="str">
        <f>IF(Смета!D147&gt;0,Смета!D147,0)</f>
        <v>шт</v>
      </c>
      <c r="F165" s="7">
        <f>IFERROR(IF(Дата_КС2=S$3,Смета!Q147,0)+IF(Дата_КС2=S$4,Смета!T147,0)+IF(Дата_КС2=S$5,Смета!W147,0)+IF(Дата_КС2=S$6,Смета!Z147,0)+IF(Дата_КС2=S$7,Смета!AC147,0)+IF(Дата_КС2=S$8,Смета!AF147,0)+IF(Дата_КС2=S$9,Смета!AI147,0)+IF(Дата_КС2=S$10,Смета!AL147,0)+IF(Дата_КС2=S$11,Смета!AO147,0)+IF(Дата_КС2=S$12,Смета!AR147,0)+IF(Дата_КС2=S$13,Смета!AU147,0)+IF(Дата_КС2=S$14,Смета!AX147,0),0)</f>
        <v>0</v>
      </c>
      <c r="G165" s="7">
        <f>IF(Смета!E147&gt;0,Смета!E147,0)</f>
        <v>5.34</v>
      </c>
      <c r="H165" s="7">
        <f>ROUND(F165*G165,2)</f>
        <v>0</v>
      </c>
      <c r="I165">
        <f>IF(J165=1,1,K165)</f>
        <v>0</v>
      </c>
      <c r="K165">
        <f>IF(AND(B165&gt;0,B165&lt;&gt;"ЗАГ"),1,IF(C165=0,SUM(B166:INDEX(B166:B$2002,INDEX(MATCH("ЗАГ",B166:B$2002&amp;"",),))),0))</f>
        <v>0</v>
      </c>
      <c r="R165" s="7">
        <f>IFERROR(IF(F165&gt;0,IF(IFERROR((Смета!H147*1),0)&gt;0,ROUND(F165*G165,2),0),0),0)</f>
        <v>0</v>
      </c>
      <c r="S165" s="7">
        <f>IFERROR(IF(F165&gt;0,IF(IFERROR((Смета!G147*1),0)&gt;0,ROUND(F165*G165,2),0),0),0)</f>
        <v>0</v>
      </c>
    </row>
    <row r="166" hidden="1">
      <c r="B166">
        <f>IFERROR(IF(F166&gt;0,MAX(B$26:B165)+1,IF(AND(D166&gt;0,C166=0),"ЗАГ",0)),0)</f>
        <v>0</v>
      </c>
      <c r="C166">
        <f>IF(Смета!B148&gt;0,Смета!B148,0)</f>
        <v>131</v>
      </c>
      <c r="D166" t="str">
        <f>IF(Смета!C148&gt;0,Смета!C148,0)</f>
        <v>Бирка кабельная У-134 квадрат 55х55 мм</v>
      </c>
      <c r="E166" s="7" t="str">
        <f>IF(Смета!D148&gt;0,Смета!D148,0)</f>
        <v>шт</v>
      </c>
      <c r="F166" s="7">
        <f>IFERROR(IF(Дата_КС2=S$3,Смета!Q148,0)+IF(Дата_КС2=S$4,Смета!T148,0)+IF(Дата_КС2=S$5,Смета!W148,0)+IF(Дата_КС2=S$6,Смета!Z148,0)+IF(Дата_КС2=S$7,Смета!AC148,0)+IF(Дата_КС2=S$8,Смета!AF148,0)+IF(Дата_КС2=S$9,Смета!AI148,0)+IF(Дата_КС2=S$10,Смета!AL148,0)+IF(Дата_КС2=S$11,Смета!AO148,0)+IF(Дата_КС2=S$12,Смета!AR148,0)+IF(Дата_КС2=S$13,Смета!AU148,0)+IF(Дата_КС2=S$14,Смета!AX148,0),0)</f>
        <v>0</v>
      </c>
      <c r="G166" s="7">
        <f>IF(Смета!E148&gt;0,Смета!E148,0)</f>
        <v>2.46</v>
      </c>
      <c r="H166" s="7">
        <f>ROUND(F166*G166,2)</f>
        <v>0</v>
      </c>
      <c r="I166">
        <f>IF(J166=1,1,K166)</f>
        <v>0</v>
      </c>
      <c r="K166">
        <f>IF(AND(B166&gt;0,B166&lt;&gt;"ЗАГ"),1,IF(C166=0,SUM(B167:INDEX(B167:B$2002,INDEX(MATCH("ЗАГ",B167:B$2002&amp;"",),))),0))</f>
        <v>0</v>
      </c>
      <c r="R166" s="7">
        <f>IFERROR(IF(F166&gt;0,IF(IFERROR((Смета!H148*1),0)&gt;0,ROUND(F166*G166,2),0),0),0)</f>
        <v>0</v>
      </c>
      <c r="S166" s="7">
        <f>IFERROR(IF(F166&gt;0,IF(IFERROR((Смета!G148*1),0)&gt;0,ROUND(F166*G166,2),0),0),0)</f>
        <v>0</v>
      </c>
    </row>
    <row r="167" hidden="1">
      <c r="B167" t="str">
        <f>IFERROR(IF(F167&gt;0,MAX(B$26:B166)+1,IF(AND(D167&gt;0,C167=0),"ЗАГ",0)),0)</f>
        <v>ЗАГ</v>
      </c>
      <c r="C167">
        <f>IF(Смета!B149&gt;0,Смета!B149,0)</f>
        <v>0</v>
      </c>
      <c r="D167" t="str">
        <f>IF(Смета!C149&gt;0,Смета!C149,0)</f>
        <v>9.Трубы</v>
      </c>
      <c r="E167" s="7">
        <f>IF(Смета!D149&gt;0,Смета!D149,0)</f>
        <v>0</v>
      </c>
      <c r="F167" s="7">
        <f>IFERROR(IF(Дата_КС2=S$3,Смета!Q149,0)+IF(Дата_КС2=S$4,Смета!T149,0)+IF(Дата_КС2=S$5,Смета!W149,0)+IF(Дата_КС2=S$6,Смета!Z149,0)+IF(Дата_КС2=S$7,Смета!AC149,0)+IF(Дата_КС2=S$8,Смета!AF149,0)+IF(Дата_КС2=S$9,Смета!AI149,0)+IF(Дата_КС2=S$10,Смета!AL149,0)+IF(Дата_КС2=S$11,Смета!AO149,0)+IF(Дата_КС2=S$12,Смета!AR149,0)+IF(Дата_КС2=S$13,Смета!AU149,0)+IF(Дата_КС2=S$14,Смета!AX149,0),0)</f>
        <v>0</v>
      </c>
      <c r="G167" s="7">
        <f>IF(Смета!E149&gt;0,Смета!E149,0)</f>
        <v>0</v>
      </c>
      <c r="H167" s="7">
        <f>ROUND(F167*G167,2)</f>
        <v>0</v>
      </c>
      <c r="I167">
        <f>IF(J167=1,1,K167)</f>
        <v>0</v>
      </c>
      <c r="K167">
        <f>IF(AND(B167&gt;0,B167&lt;&gt;"ЗАГ"),1,IF(C167=0,SUM(B168:INDEX(B168:B$2002,INDEX(MATCH("ЗАГ",B168:B$2002&amp;"",),))),0))</f>
        <v>0</v>
      </c>
      <c r="R167" s="7">
        <f>IFERROR(IF(F167&gt;0,IF(IFERROR((Смета!H149*1),0)&gt;0,ROUND(F167*G167,2),0),0),0)</f>
        <v>0</v>
      </c>
      <c r="S167" s="7">
        <f>IFERROR(IF(F167&gt;0,IF(IFERROR((Смета!G149*1),0)&gt;0,ROUND(F167*G167,2),0),0),0)</f>
        <v>0</v>
      </c>
    </row>
    <row r="168" hidden="1">
      <c r="B168">
        <f>IFERROR(IF(F168&gt;0,MAX(B$26:B167)+1,IF(AND(D168&gt;0,C168=0),"ЗАГ",0)),0)</f>
        <v>0</v>
      </c>
      <c r="C168">
        <f>IF(Смета!B150&gt;0,Смета!B150,0)</f>
        <v>132</v>
      </c>
      <c r="D168" t="str">
        <f>IF(Смета!C150&gt;0,Смета!C150,0)</f>
        <v>Труба гофрированная ПВХ 20 мм с протяжкой легкая серая (100м)</v>
      </c>
      <c r="E168" s="7" t="str">
        <f>IF(Смета!D150&gt;0,Смета!D150,0)</f>
        <v>м</v>
      </c>
      <c r="F168" s="7">
        <f>IFERROR(IF(Дата_КС2=S$3,Смета!Q150,0)+IF(Дата_КС2=S$4,Смета!T150,0)+IF(Дата_КС2=S$5,Смета!W150,0)+IF(Дата_КС2=S$6,Смета!Z150,0)+IF(Дата_КС2=S$7,Смета!AC150,0)+IF(Дата_КС2=S$8,Смета!AF150,0)+IF(Дата_КС2=S$9,Смета!AI150,0)+IF(Дата_КС2=S$10,Смета!AL150,0)+IF(Дата_КС2=S$11,Смета!AO150,0)+IF(Дата_КС2=S$12,Смета!AR150,0)+IF(Дата_КС2=S$13,Смета!AU150,0)+IF(Дата_КС2=S$14,Смета!AX150,0),0)</f>
        <v>0</v>
      </c>
      <c r="G168" s="7">
        <f>IF(Смета!E150&gt;0,Смета!E150,0)</f>
        <v>22.29</v>
      </c>
      <c r="H168" s="7">
        <f>ROUND(F168*G168,2)</f>
        <v>0</v>
      </c>
      <c r="I168">
        <f>IF(J168=1,1,K168)</f>
        <v>0</v>
      </c>
      <c r="K168">
        <f>IF(AND(B168&gt;0,B168&lt;&gt;"ЗАГ"),1,IF(C168=0,SUM(B169:INDEX(B169:B$2002,INDEX(MATCH("ЗАГ",B169:B$2002&amp;"",),))),0))</f>
        <v>0</v>
      </c>
      <c r="R168" s="7">
        <f>IFERROR(IF(F168&gt;0,IF(IFERROR((Смета!H150*1),0)&gt;0,ROUND(F168*G168,2),0),0),0)</f>
        <v>0</v>
      </c>
      <c r="S168" s="7">
        <f>IFERROR(IF(F168&gt;0,IF(IFERROR((Смета!G150*1),0)&gt;0,ROUND(F168*G168,2),0),0),0)</f>
        <v>0</v>
      </c>
    </row>
    <row r="169" hidden="1">
      <c r="B169">
        <f>IFERROR(IF(F169&gt;0,MAX(B$26:B168)+1,IF(AND(D169&gt;0,C169=0),"ЗАГ",0)),0)</f>
        <v>0</v>
      </c>
      <c r="C169">
        <f>IF(Смета!B151&gt;0,Смета!B151,0)</f>
        <v>133</v>
      </c>
      <c r="D169" t="str">
        <f>IF(Смета!C151&gt;0,Смета!C151,0)</f>
        <v>Труба гладкая жесткая 20мм серая (3м)</v>
      </c>
      <c r="E169" s="7" t="str">
        <f>IF(Смета!D151&gt;0,Смета!D151,0)</f>
        <v>м</v>
      </c>
      <c r="F169" s="7">
        <f>IFERROR(IF(Дата_КС2=S$3,Смета!Q151,0)+IF(Дата_КС2=S$4,Смета!T151,0)+IF(Дата_КС2=S$5,Смета!W151,0)+IF(Дата_КС2=S$6,Смета!Z151,0)+IF(Дата_КС2=S$7,Смета!AC151,0)+IF(Дата_КС2=S$8,Смета!AF151,0)+IF(Дата_КС2=S$9,Смета!AI151,0)+IF(Дата_КС2=S$10,Смета!AL151,0)+IF(Дата_КС2=S$11,Смета!AO151,0)+IF(Дата_КС2=S$12,Смета!AR151,0)+IF(Дата_КС2=S$13,Смета!AU151,0)+IF(Дата_КС2=S$14,Смета!AX151,0),0)</f>
        <v>0</v>
      </c>
      <c r="G169" s="7">
        <f>IF(Смета!E151&gt;0,Смета!E151,0)</f>
        <v>40</v>
      </c>
      <c r="H169" s="7">
        <f>ROUND(F169*G169,2)</f>
        <v>0</v>
      </c>
      <c r="I169">
        <f>IF(J169=1,1,K169)</f>
        <v>0</v>
      </c>
      <c r="K169">
        <f>IF(AND(B169&gt;0,B169&lt;&gt;"ЗАГ"),1,IF(C169=0,SUM(B170:INDEX(B170:B$2002,INDEX(MATCH("ЗАГ",B170:B$2002&amp;"",),))),0))</f>
        <v>0</v>
      </c>
      <c r="R169" s="7">
        <f>IFERROR(IF(F169&gt;0,IF(IFERROR((Смета!H151*1),0)&gt;0,ROUND(F169*G169,2),0),0),0)</f>
        <v>0</v>
      </c>
      <c r="S169" s="7">
        <f>IFERROR(IF(F169&gt;0,IF(IFERROR((Смета!G151*1),0)&gt;0,ROUND(F169*G169,2),0),0),0)</f>
        <v>0</v>
      </c>
    </row>
    <row r="170" hidden="1">
      <c r="B170">
        <f>IFERROR(IF(F170&gt;0,MAX(B$26:B169)+1,IF(AND(D170&gt;0,C170=0),"ЗАГ",0)),0)</f>
        <v>0</v>
      </c>
      <c r="C170">
        <f>IF(Смета!B152&gt;0,Смета!B152,0)</f>
        <v>134</v>
      </c>
      <c r="D170" t="str">
        <f>IF(Смета!C152&gt;0,Смета!C152,0)</f>
        <v>Труба гофрированная ПВХ 25 мм с протяжкой легкая серая (50м)</v>
      </c>
      <c r="E170" s="7" t="str">
        <f>IF(Смета!D152&gt;0,Смета!D152,0)</f>
        <v>м</v>
      </c>
      <c r="F170" s="7">
        <f>IFERROR(IF(Дата_КС2=S$3,Смета!Q152,0)+IF(Дата_КС2=S$4,Смета!T152,0)+IF(Дата_КС2=S$5,Смета!W152,0)+IF(Дата_КС2=S$6,Смета!Z152,0)+IF(Дата_КС2=S$7,Смета!AC152,0)+IF(Дата_КС2=S$8,Смета!AF152,0)+IF(Дата_КС2=S$9,Смета!AI152,0)+IF(Дата_КС2=S$10,Смета!AL152,0)+IF(Дата_КС2=S$11,Смета!AO152,0)+IF(Дата_КС2=S$12,Смета!AR152,0)+IF(Дата_КС2=S$13,Смета!AU152,0)+IF(Дата_КС2=S$14,Смета!AX152,0),0)</f>
        <v>0</v>
      </c>
      <c r="G170" s="7">
        <f>IF(Смета!E152&gt;0,Смета!E152,0)</f>
        <v>35.18</v>
      </c>
      <c r="H170" s="7">
        <f>ROUND(F170*G170,2)</f>
        <v>0</v>
      </c>
      <c r="I170">
        <f>IF(J170=1,1,K170)</f>
        <v>0</v>
      </c>
      <c r="K170">
        <f>IF(AND(B170&gt;0,B170&lt;&gt;"ЗАГ"),1,IF(C170=0,SUM(B171:INDEX(B171:B$2002,INDEX(MATCH("ЗАГ",B171:B$2002&amp;"",),))),0))</f>
        <v>0</v>
      </c>
      <c r="R170" s="7">
        <f>IFERROR(IF(F170&gt;0,IF(IFERROR((Смета!H152*1),0)&gt;0,ROUND(F170*G170,2),0),0),0)</f>
        <v>0</v>
      </c>
      <c r="S170" s="7">
        <f>IFERROR(IF(F170&gt;0,IF(IFERROR((Смета!G152*1),0)&gt;0,ROUND(F170*G170,2),0),0),0)</f>
        <v>0</v>
      </c>
    </row>
    <row r="171" hidden="1">
      <c r="B171">
        <f>IFERROR(IF(F171&gt;0,MAX(B$26:B170)+1,IF(AND(D171&gt;0,C171=0),"ЗАГ",0)),0)</f>
        <v>0</v>
      </c>
      <c r="C171">
        <f>IF(Смета!B153&gt;0,Смета!B153,0)</f>
        <v>135</v>
      </c>
      <c r="D171" t="str">
        <f>IF(Смета!C153&gt;0,Смета!C153,0)</f>
        <v>Труба гладкая жесткая 25мм серая (3м)</v>
      </c>
      <c r="E171" s="7" t="str">
        <f>IF(Смета!D153&gt;0,Смета!D153,0)</f>
        <v>м</v>
      </c>
      <c r="F171" s="7">
        <f>IFERROR(IF(Дата_КС2=S$3,Смета!Q153,0)+IF(Дата_КС2=S$4,Смета!T153,0)+IF(Дата_КС2=S$5,Смета!W153,0)+IF(Дата_КС2=S$6,Смета!Z153,0)+IF(Дата_КС2=S$7,Смета!AC153,0)+IF(Дата_КС2=S$8,Смета!AF153,0)+IF(Дата_КС2=S$9,Смета!AI153,0)+IF(Дата_КС2=S$10,Смета!AL153,0)+IF(Дата_КС2=S$11,Смета!AO153,0)+IF(Дата_КС2=S$12,Смета!AR153,0)+IF(Дата_КС2=S$13,Смета!AU153,0)+IF(Дата_КС2=S$14,Смета!AX153,0),0)</f>
        <v>0</v>
      </c>
      <c r="G171" s="7">
        <f>IF(Смета!E153&gt;0,Смета!E153,0)</f>
        <v>50</v>
      </c>
      <c r="H171" s="7">
        <f>ROUND(F171*G171,2)</f>
        <v>0</v>
      </c>
      <c r="I171">
        <f>IF(J171=1,1,K171)</f>
        <v>0</v>
      </c>
      <c r="K171">
        <f>IF(AND(B171&gt;0,B171&lt;&gt;"ЗАГ"),1,IF(C171=0,SUM(B172:INDEX(B172:B$2002,INDEX(MATCH("ЗАГ",B172:B$2002&amp;"",),))),0))</f>
        <v>0</v>
      </c>
      <c r="R171" s="7">
        <f>IFERROR(IF(F171&gt;0,IF(IFERROR((Смета!H153*1),0)&gt;0,ROUND(F171*G171,2),0),0),0)</f>
        <v>0</v>
      </c>
      <c r="S171" s="7">
        <f>IFERROR(IF(F171&gt;0,IF(IFERROR((Смета!G153*1),0)&gt;0,ROUND(F171*G171,2),0),0),0)</f>
        <v>0</v>
      </c>
    </row>
    <row r="172" hidden="1">
      <c r="B172">
        <f>IFERROR(IF(F172&gt;0,MAX(B$26:B171)+1,IF(AND(D172&gt;0,C172=0),"ЗАГ",0)),0)</f>
        <v>0</v>
      </c>
      <c r="C172">
        <f>IF(Смета!B154&gt;0,Смета!B154,0)</f>
        <v>136</v>
      </c>
      <c r="D172" t="str">
        <f>IF(Смета!C154&gt;0,Смета!C154,0)</f>
        <v>Труба гофрированная ПВХ 32 мм с протяжкой легкая серая (25м)</v>
      </c>
      <c r="E172" s="7" t="str">
        <f>IF(Смета!D154&gt;0,Смета!D154,0)</f>
        <v>м</v>
      </c>
      <c r="F172" s="7">
        <f>IFERROR(IF(Дата_КС2=S$3,Смета!Q154,0)+IF(Дата_КС2=S$4,Смета!T154,0)+IF(Дата_КС2=S$5,Смета!W154,0)+IF(Дата_КС2=S$6,Смета!Z154,0)+IF(Дата_КС2=S$7,Смета!AC154,0)+IF(Дата_КС2=S$8,Смета!AF154,0)+IF(Дата_КС2=S$9,Смета!AI154,0)+IF(Дата_КС2=S$10,Смета!AL154,0)+IF(Дата_КС2=S$11,Смета!AO154,0)+IF(Дата_КС2=S$12,Смета!AR154,0)+IF(Дата_КС2=S$13,Смета!AU154,0)+IF(Дата_КС2=S$14,Смета!AX154,0),0)</f>
        <v>0</v>
      </c>
      <c r="G172" s="7">
        <f>IF(Смета!E154&gt;0,Смета!E154,0)</f>
        <v>50.61</v>
      </c>
      <c r="H172" s="7">
        <f>ROUND(F172*G172,2)</f>
        <v>0</v>
      </c>
      <c r="I172">
        <f>IF(J172=1,1,K172)</f>
        <v>0</v>
      </c>
      <c r="K172">
        <f>IF(AND(B172&gt;0,B172&lt;&gt;"ЗАГ"),1,IF(C172=0,SUM(B173:INDEX(B173:B$2002,INDEX(MATCH("ЗАГ",B173:B$2002&amp;"",),))),0))</f>
        <v>0</v>
      </c>
      <c r="R172" s="7">
        <f>IFERROR(IF(F172&gt;0,IF(IFERROR((Смета!H154*1),0)&gt;0,ROUND(F172*G172,2),0),0),0)</f>
        <v>0</v>
      </c>
      <c r="S172" s="7">
        <f>IFERROR(IF(F172&gt;0,IF(IFERROR((Смета!G154*1),0)&gt;0,ROUND(F172*G172,2),0),0),0)</f>
        <v>0</v>
      </c>
    </row>
    <row r="173" hidden="1">
      <c r="B173">
        <f>IFERROR(IF(F173&gt;0,MAX(B$26:B172)+1,IF(AND(D173&gt;0,C173=0),"ЗАГ",0)),0)</f>
        <v>0</v>
      </c>
      <c r="C173">
        <f>IF(Смета!B155&gt;0,Смета!B155,0)</f>
        <v>137</v>
      </c>
      <c r="D173" t="str">
        <f>IF(Смета!C155&gt;0,Смета!C155,0)</f>
        <v>Труба винипластовая по установленным конструкциям до 32мм</v>
      </c>
      <c r="E173" s="7" t="str">
        <f>IF(Смета!D155&gt;0,Смета!D155,0)</f>
        <v>м</v>
      </c>
      <c r="F173" s="7">
        <f>IFERROR(IF(Дата_КС2=S$3,Смета!Q155,0)+IF(Дата_КС2=S$4,Смета!T155,0)+IF(Дата_КС2=S$5,Смета!W155,0)+IF(Дата_КС2=S$6,Смета!Z155,0)+IF(Дата_КС2=S$7,Смета!AC155,0)+IF(Дата_КС2=S$8,Смета!AF155,0)+IF(Дата_КС2=S$9,Смета!AI155,0)+IF(Дата_КС2=S$10,Смета!AL155,0)+IF(Дата_КС2=S$11,Смета!AO155,0)+IF(Дата_КС2=S$12,Смета!AR155,0)+IF(Дата_КС2=S$13,Смета!AU155,0)+IF(Дата_КС2=S$14,Смета!AX155,0),0)</f>
        <v>0</v>
      </c>
      <c r="G173" s="7">
        <f>IF(Смета!E155&gt;0,Смета!E155,0)</f>
        <v>64.05</v>
      </c>
      <c r="H173" s="7">
        <f>ROUND(F173*G173,2)</f>
        <v>0</v>
      </c>
      <c r="I173">
        <f>IF(J173=1,1,K173)</f>
        <v>0</v>
      </c>
      <c r="K173">
        <f>IF(AND(B173&gt;0,B173&lt;&gt;"ЗАГ"),1,IF(C173=0,SUM(B174:INDEX(B174:B$2002,INDEX(MATCH("ЗАГ",B174:B$2002&amp;"",),))),0))</f>
        <v>0</v>
      </c>
      <c r="R173" s="7">
        <f>IFERROR(IF(F173&gt;0,IF(IFERROR((Смета!H155*1),0)&gt;0,ROUND(F173*G173,2),0),0),0)</f>
        <v>0</v>
      </c>
      <c r="S173" s="7">
        <f>IFERROR(IF(F173&gt;0,IF(IFERROR((Смета!G155*1),0)&gt;0,ROUND(F173*G173,2),0),0),0)</f>
        <v>0</v>
      </c>
    </row>
    <row r="174" hidden="1">
      <c r="B174">
        <f>IFERROR(IF(F174&gt;0,MAX(B$26:B173)+1,IF(AND(D174&gt;0,C174=0),"ЗАГ",0)),0)</f>
        <v>0</v>
      </c>
      <c r="C174">
        <f>IF(Смета!B156&gt;0,Смета!B156,0)</f>
        <v>138</v>
      </c>
      <c r="D174" t="str">
        <f>IF(Смета!C156&gt;0,Смета!C156,0)</f>
        <v>Труба гладкая жесткая ПВХ 40 мм легкая серая (3м)</v>
      </c>
      <c r="E174" s="7" t="str">
        <f>IF(Смета!D156&gt;0,Смета!D156,0)</f>
        <v>м</v>
      </c>
      <c r="F174" s="7">
        <f>IFERROR(IF(Дата_КС2=S$3,Смета!Q156,0)+IF(Дата_КС2=S$4,Смета!T156,0)+IF(Дата_КС2=S$5,Смета!W156,0)+IF(Дата_КС2=S$6,Смета!Z156,0)+IF(Дата_КС2=S$7,Смета!AC156,0)+IF(Дата_КС2=S$8,Смета!AF156,0)+IF(Дата_КС2=S$9,Смета!AI156,0)+IF(Дата_КС2=S$10,Смета!AL156,0)+IF(Дата_КС2=S$11,Смета!AO156,0)+IF(Дата_КС2=S$12,Смета!AR156,0)+IF(Дата_КС2=S$13,Смета!AU156,0)+IF(Дата_КС2=S$14,Смета!AX156,0),0)</f>
        <v>0</v>
      </c>
      <c r="G174" s="7">
        <f>IF(Смета!E156&gt;0,Смета!E156,0)</f>
        <v>149.45</v>
      </c>
      <c r="H174" s="7">
        <f>ROUND(F174*G174,2)</f>
        <v>0</v>
      </c>
      <c r="I174">
        <f>IF(J174=1,1,K174)</f>
        <v>0</v>
      </c>
      <c r="K174">
        <f>IF(AND(B174&gt;0,B174&lt;&gt;"ЗАГ"),1,IF(C174=0,SUM(B175:INDEX(B175:B$2002,INDEX(MATCH("ЗАГ",B175:B$2002&amp;"",),))),0))</f>
        <v>0</v>
      </c>
      <c r="R174" s="7">
        <f>IFERROR(IF(F174&gt;0,IF(IFERROR((Смета!H156*1),0)&gt;0,ROUND(F174*G174,2),0),0),0)</f>
        <v>0</v>
      </c>
      <c r="S174" s="7">
        <f>IFERROR(IF(F174&gt;0,IF(IFERROR((Смета!G156*1),0)&gt;0,ROUND(F174*G174,2),0),0),0)</f>
        <v>0</v>
      </c>
    </row>
    <row r="175" hidden="1">
      <c r="B175">
        <f>IFERROR(IF(F175&gt;0,MAX(B$26:B174)+1,IF(AND(D175&gt;0,C175=0),"ЗАГ",0)),0)</f>
        <v>0</v>
      </c>
      <c r="C175">
        <f>IF(Смета!B157&gt;0,Смета!B157,0)</f>
        <v>139</v>
      </c>
      <c r="D175" t="str">
        <f>IF(Смета!C157&gt;0,Смета!C157,0)</f>
        <v>Труба винипластовая по установленным конструкциям до 63мм</v>
      </c>
      <c r="E175" s="7" t="str">
        <f>IF(Смета!D157&gt;0,Смета!D157,0)</f>
        <v>м</v>
      </c>
      <c r="F175" s="7">
        <f>IFERROR(IF(Дата_КС2=S$3,Смета!Q157,0)+IF(Дата_КС2=S$4,Смета!T157,0)+IF(Дата_КС2=S$5,Смета!W157,0)+IF(Дата_КС2=S$6,Смета!Z157,0)+IF(Дата_КС2=S$7,Смета!AC157,0)+IF(Дата_КС2=S$8,Смета!AF157,0)+IF(Дата_КС2=S$9,Смета!AI157,0)+IF(Дата_КС2=S$10,Смета!AL157,0)+IF(Дата_КС2=S$11,Смета!AO157,0)+IF(Дата_КС2=S$12,Смета!AR157,0)+IF(Дата_КС2=S$13,Смета!AU157,0)+IF(Дата_КС2=S$14,Смета!AX157,0),0)</f>
        <v>0</v>
      </c>
      <c r="G175" s="7">
        <f>IF(Смета!E157&gt;0,Смета!E157,0)</f>
        <v>128.1</v>
      </c>
      <c r="H175" s="7">
        <f>ROUND(F175*G175,2)</f>
        <v>0</v>
      </c>
      <c r="I175">
        <f>IF(J175=1,1,K175)</f>
        <v>0</v>
      </c>
      <c r="K175">
        <f>IF(AND(B175&gt;0,B175&lt;&gt;"ЗАГ"),1,IF(C175=0,SUM(B176:INDEX(B176:B$2002,INDEX(MATCH("ЗАГ",B176:B$2002&amp;"",),))),0))</f>
        <v>0</v>
      </c>
      <c r="R175" s="7">
        <f>IFERROR(IF(F175&gt;0,IF(IFERROR((Смета!H157*1),0)&gt;0,ROUND(F175*G175,2),0),0),0)</f>
        <v>0</v>
      </c>
      <c r="S175" s="7">
        <f>IFERROR(IF(F175&gt;0,IF(IFERROR((Смета!G157*1),0)&gt;0,ROUND(F175*G175,2),0),0),0)</f>
        <v>0</v>
      </c>
    </row>
    <row r="176" hidden="1">
      <c r="B176">
        <f>IFERROR(IF(F176&gt;0,MAX(B$26:B175)+1,IF(AND(D176&gt;0,C176=0),"ЗАГ",0)),0)</f>
        <v>0</v>
      </c>
      <c r="C176">
        <f>IF(Смета!B158&gt;0,Смета!B158,0)</f>
        <v>140</v>
      </c>
      <c r="D176" t="str">
        <f>IF(Смета!C158&gt;0,Смета!C158,0)</f>
        <v>Труба жесткая атмосферостойкая 20мм</v>
      </c>
      <c r="E176" s="7" t="str">
        <f>IF(Смета!D158&gt;0,Смета!D158,0)</f>
        <v>м</v>
      </c>
      <c r="F176" s="7">
        <f>IFERROR(IF(Дата_КС2=S$3,Смета!Q158,0)+IF(Дата_КС2=S$4,Смета!T158,0)+IF(Дата_КС2=S$5,Смета!W158,0)+IF(Дата_КС2=S$6,Смета!Z158,0)+IF(Дата_КС2=S$7,Смета!AC158,0)+IF(Дата_КС2=S$8,Смета!AF158,0)+IF(Дата_КС2=S$9,Смета!AI158,0)+IF(Дата_КС2=S$10,Смета!AL158,0)+IF(Дата_КС2=S$11,Смета!AO158,0)+IF(Дата_КС2=S$12,Смета!AR158,0)+IF(Дата_КС2=S$13,Смета!AU158,0)+IF(Дата_КС2=S$14,Смета!AX158,0),0)</f>
        <v>0</v>
      </c>
      <c r="G176" s="7">
        <f>IF(Смета!E158&gt;0,Смета!E158,0)</f>
        <v>62.58</v>
      </c>
      <c r="H176" s="7">
        <f>ROUND(F176*G176,2)</f>
        <v>0</v>
      </c>
      <c r="I176">
        <f>IF(J176=1,1,K176)</f>
        <v>0</v>
      </c>
      <c r="K176">
        <f>IF(AND(B176&gt;0,B176&lt;&gt;"ЗАГ"),1,IF(C176=0,SUM(B177:INDEX(B177:B$2002,INDEX(MATCH("ЗАГ",B177:B$2002&amp;"",),))),0))</f>
        <v>0</v>
      </c>
      <c r="R176" s="7">
        <f>IFERROR(IF(F176&gt;0,IF(IFERROR((Смета!H158*1),0)&gt;0,ROUND(F176*G176,2),0),0),0)</f>
        <v>0</v>
      </c>
      <c r="S176" s="7">
        <f>IFERROR(IF(F176&gt;0,IF(IFERROR((Смета!G158*1),0)&gt;0,ROUND(F176*G176,2),0),0),0)</f>
        <v>0</v>
      </c>
    </row>
    <row r="177" hidden="1">
      <c r="B177">
        <f>IFERROR(IF(F177&gt;0,MAX(B$26:B176)+1,IF(AND(D177&gt;0,C177=0),"ЗАГ",0)),0)</f>
        <v>0</v>
      </c>
      <c r="C177">
        <f>IF(Смета!B159&gt;0,Смета!B159,0)</f>
        <v>141</v>
      </c>
      <c r="D177" t="str">
        <f>IF(Смета!C159&gt;0,Смета!C159,0)</f>
        <v>Монтаж трубы для наружного освещения</v>
      </c>
      <c r="E177" s="7" t="str">
        <f>IF(Смета!D159&gt;0,Смета!D159,0)</f>
        <v>м</v>
      </c>
      <c r="F177" s="7">
        <f>IFERROR(IF(Дата_КС2=S$3,Смета!Q159,0)+IF(Дата_КС2=S$4,Смета!T159,0)+IF(Дата_КС2=S$5,Смета!W159,0)+IF(Дата_КС2=S$6,Смета!Z159,0)+IF(Дата_КС2=S$7,Смета!AC159,0)+IF(Дата_КС2=S$8,Смета!AF159,0)+IF(Дата_КС2=S$9,Смета!AI159,0)+IF(Дата_КС2=S$10,Смета!AL159,0)+IF(Дата_КС2=S$11,Смета!AO159,0)+IF(Дата_КС2=S$12,Смета!AR159,0)+IF(Дата_КС2=S$13,Смета!AU159,0)+IF(Дата_КС2=S$14,Смета!AX159,0),0)</f>
        <v>0</v>
      </c>
      <c r="G177" s="7">
        <f>IF(Смета!E159&gt;0,Смета!E159,0)</f>
        <v>266.88</v>
      </c>
      <c r="H177" s="7">
        <f>ROUND(F177*G177,2)</f>
        <v>0</v>
      </c>
      <c r="I177">
        <f>IF(J177=1,1,K177)</f>
        <v>0</v>
      </c>
      <c r="K177">
        <f>IF(AND(B177&gt;0,B177&lt;&gt;"ЗАГ"),1,IF(C177=0,SUM(B178:INDEX(B178:B$2002,INDEX(MATCH("ЗАГ",B178:B$2002&amp;"",),))),0))</f>
        <v>0</v>
      </c>
      <c r="R177" s="7">
        <f>IFERROR(IF(F177&gt;0,IF(IFERROR((Смета!H159*1),0)&gt;0,ROUND(F177*G177,2),0),0),0)</f>
        <v>0</v>
      </c>
      <c r="S177" s="7">
        <f>IFERROR(IF(F177&gt;0,IF(IFERROR((Смета!G159*1),0)&gt;0,ROUND(F177*G177,2),0),0),0)</f>
        <v>0</v>
      </c>
    </row>
    <row r="178" hidden="1">
      <c r="B178">
        <f>IFERROR(IF(F178&gt;0,MAX(B$26:B177)+1,IF(AND(D178&gt;0,C178=0),"ЗАГ",0)),0)</f>
        <v>0</v>
      </c>
      <c r="C178">
        <f>IF(Смета!B160&gt;0,Смета!B160,0)</f>
        <v>142</v>
      </c>
      <c r="D178" t="str">
        <f>IF(Смета!C160&gt;0,Смета!C160,0)</f>
        <v>Держатель для труб</v>
      </c>
      <c r="E178" s="7" t="str">
        <f>IF(Смета!D160&gt;0,Смета!D160,0)</f>
        <v>шт</v>
      </c>
      <c r="F178" s="7">
        <f>IFERROR(IF(Дата_КС2=S$3,Смета!Q160,0)+IF(Дата_КС2=S$4,Смета!T160,0)+IF(Дата_КС2=S$5,Смета!W160,0)+IF(Дата_КС2=S$6,Смета!Z160,0)+IF(Дата_КС2=S$7,Смета!AC160,0)+IF(Дата_КС2=S$8,Смета!AF160,0)+IF(Дата_КС2=S$9,Смета!AI160,0)+IF(Дата_КС2=S$10,Смета!AL160,0)+IF(Дата_КС2=S$11,Смета!AO160,0)+IF(Дата_КС2=S$12,Смета!AR160,0)+IF(Дата_КС2=S$13,Смета!AU160,0)+IF(Дата_КС2=S$14,Смета!AX160,0),0)</f>
        <v>0</v>
      </c>
      <c r="G178" s="7">
        <f>IF(Смета!E160&gt;0,Смета!E160,0)</f>
        <v>12.81</v>
      </c>
      <c r="H178" s="7">
        <f>ROUND(F178*G178,2)</f>
        <v>0</v>
      </c>
      <c r="I178">
        <f>IF(J178=1,1,K178)</f>
        <v>0</v>
      </c>
      <c r="K178">
        <f>IF(AND(B178&gt;0,B178&lt;&gt;"ЗАГ"),1,IF(C178=0,SUM(B179:INDEX(B179:B$2002,INDEX(MATCH("ЗАГ",B179:B$2002&amp;"",),))),0))</f>
        <v>0</v>
      </c>
      <c r="R178" s="7">
        <f>IFERROR(IF(F178&gt;0,IF(IFERROR((Смета!H160*1),0)&gt;0,ROUND(F178*G178,2),0),0),0)</f>
        <v>0</v>
      </c>
      <c r="S178" s="7">
        <f>IFERROR(IF(F178&gt;0,IF(IFERROR((Смета!G160*1),0)&gt;0,ROUND(F178*G178,2),0),0),0)</f>
        <v>0</v>
      </c>
    </row>
    <row r="179" hidden="1">
      <c r="B179">
        <f>IFERROR(IF(F179&gt;0,MAX(B$26:B178)+1,IF(AND(D179&gt;0,C179=0),"ЗАГ",0)),0)</f>
        <v>0</v>
      </c>
      <c r="C179">
        <f>IF(Смета!B161&gt;0,Смета!B161,0)</f>
        <v>143</v>
      </c>
      <c r="D179" t="str">
        <f>IF(Смета!C161&gt;0,Смета!C161,0)</f>
        <v>Муфта труба-труба с ограничителем 20 мм IP40</v>
      </c>
      <c r="E179" s="7" t="str">
        <f>IF(Смета!D161&gt;0,Смета!D161,0)</f>
        <v>шт</v>
      </c>
      <c r="F179" s="7">
        <f>IFERROR(IF(Дата_КС2=S$3,Смета!Q161,0)+IF(Дата_КС2=S$4,Смета!T161,0)+IF(Дата_КС2=S$5,Смета!W161,0)+IF(Дата_КС2=S$6,Смета!Z161,0)+IF(Дата_КС2=S$7,Смета!AC161,0)+IF(Дата_КС2=S$8,Смета!AF161,0)+IF(Дата_КС2=S$9,Смета!AI161,0)+IF(Дата_КС2=S$10,Смета!AL161,0)+IF(Дата_КС2=S$11,Смета!AO161,0)+IF(Дата_КС2=S$12,Смета!AR161,0)+IF(Дата_КС2=S$13,Смета!AU161,0)+IF(Дата_КС2=S$14,Смета!AX161,0),0)</f>
        <v>0</v>
      </c>
      <c r="G179" s="7">
        <f>IF(Смета!E161&gt;0,Смета!E161,0)</f>
        <v>11.16</v>
      </c>
      <c r="H179" s="7">
        <f>ROUND(F179*G179,2)</f>
        <v>0</v>
      </c>
      <c r="I179">
        <f>IF(J179=1,1,K179)</f>
        <v>0</v>
      </c>
      <c r="K179">
        <f>IF(AND(B179&gt;0,B179&lt;&gt;"ЗАГ"),1,IF(C179=0,SUM(B180:INDEX(B180:B$2002,INDEX(MATCH("ЗАГ",B180:B$2002&amp;"",),))),0))</f>
        <v>0</v>
      </c>
      <c r="R179" s="7">
        <f>IFERROR(IF(F179&gt;0,IF(IFERROR((Смета!H161*1),0)&gt;0,ROUND(F179*G179,2),0),0),0)</f>
        <v>0</v>
      </c>
      <c r="S179" s="7">
        <f>IFERROR(IF(F179&gt;0,IF(IFERROR((Смета!G161*1),0)&gt;0,ROUND(F179*G179,2),0),0),0)</f>
        <v>0</v>
      </c>
    </row>
    <row r="180" hidden="1">
      <c r="B180">
        <f>IFERROR(IF(F180&gt;0,MAX(B$26:B179)+1,IF(AND(D180&gt;0,C180=0),"ЗАГ",0)),0)</f>
        <v>0</v>
      </c>
      <c r="C180">
        <f>IF(Смета!B162&gt;0,Смета!B162,0)</f>
        <v>144</v>
      </c>
      <c r="D180" t="str">
        <f>IF(Смета!C162&gt;0,Смета!C162,0)</f>
        <v>Труба ВГП 48х3</v>
      </c>
      <c r="E180" s="7" t="str">
        <f>IF(Смета!D162&gt;0,Смета!D162,0)</f>
        <v>м</v>
      </c>
      <c r="F180" s="7">
        <f>IFERROR(IF(Дата_КС2=S$3,Смета!Q162,0)+IF(Дата_КС2=S$4,Смета!T162,0)+IF(Дата_КС2=S$5,Смета!W162,0)+IF(Дата_КС2=S$6,Смета!Z162,0)+IF(Дата_КС2=S$7,Смета!AC162,0)+IF(Дата_КС2=S$8,Смета!AF162,0)+IF(Дата_КС2=S$9,Смета!AI162,0)+IF(Дата_КС2=S$10,Смета!AL162,0)+IF(Дата_КС2=S$11,Смета!AO162,0)+IF(Дата_КС2=S$12,Смета!AR162,0)+IF(Дата_КС2=S$13,Смета!AU162,0)+IF(Дата_КС2=S$14,Смета!AX162,0),0)</f>
        <v>0</v>
      </c>
      <c r="G180" s="7">
        <f>IF(Смета!E162&gt;0,Смета!E162,0)</f>
        <v>800.63</v>
      </c>
      <c r="H180" s="7">
        <f>ROUND(F180*G180,2)</f>
        <v>0</v>
      </c>
      <c r="I180">
        <f>IF(J180=1,1,K180)</f>
        <v>0</v>
      </c>
      <c r="K180">
        <f>IF(AND(B180&gt;0,B180&lt;&gt;"ЗАГ"),1,IF(C180=0,SUM(B181:INDEX(B181:B$2002,INDEX(MATCH("ЗАГ",B181:B$2002&amp;"",),))),0))</f>
        <v>0</v>
      </c>
      <c r="R180" s="7">
        <f>IFERROR(IF(F180&gt;0,IF(IFERROR((Смета!H162*1),0)&gt;0,ROUND(F180*G180,2),0),0),0)</f>
        <v>0</v>
      </c>
      <c r="S180" s="7">
        <f>IFERROR(IF(F180&gt;0,IF(IFERROR((Смета!G162*1),0)&gt;0,ROUND(F180*G180,2),0),0),0)</f>
        <v>0</v>
      </c>
    </row>
    <row r="181" hidden="1">
      <c r="B181">
        <f>IFERROR(IF(F181&gt;0,MAX(B$26:B180)+1,IF(AND(D181&gt;0,C181=0),"ЗАГ",0)),0)</f>
        <v>0</v>
      </c>
      <c r="C181">
        <f>IF(Смета!B163&gt;0,Смета!B163,0)</f>
        <v>145</v>
      </c>
      <c r="D181" t="str">
        <f>IF(Смета!C163&gt;0,Смета!C163,0)</f>
        <v>Изготовление гильз</v>
      </c>
      <c r="E181" s="7" t="str">
        <f>IF(Смета!D163&gt;0,Смета!D163,0)</f>
        <v>шт</v>
      </c>
      <c r="F181" s="7">
        <f>IFERROR(IF(Дата_КС2=S$3,Смета!Q163,0)+IF(Дата_КС2=S$4,Смета!T163,0)+IF(Дата_КС2=S$5,Смета!W163,0)+IF(Дата_КС2=S$6,Смета!Z163,0)+IF(Дата_КС2=S$7,Смета!AC163,0)+IF(Дата_КС2=S$8,Смета!AF163,0)+IF(Дата_КС2=S$9,Смета!AI163,0)+IF(Дата_КС2=S$10,Смета!AL163,0)+IF(Дата_КС2=S$11,Смета!AO163,0)+IF(Дата_КС2=S$12,Смета!AR163,0)+IF(Дата_КС2=S$13,Смета!AU163,0)+IF(Дата_КС2=S$14,Смета!AX163,0),0)</f>
        <v>0</v>
      </c>
      <c r="G181" s="7">
        <f>IF(Смета!E163&gt;0,Смета!E163,0)</f>
        <v>1067.5</v>
      </c>
      <c r="H181" s="7">
        <f>ROUND(F181*G181,2)</f>
        <v>0</v>
      </c>
      <c r="I181">
        <f>IF(J181=1,1,K181)</f>
        <v>0</v>
      </c>
      <c r="K181">
        <f>IF(AND(B181&gt;0,B181&lt;&gt;"ЗАГ"),1,IF(C181=0,SUM(B182:INDEX(B182:B$2002,INDEX(MATCH("ЗАГ",B182:B$2002&amp;"",),))),0))</f>
        <v>0</v>
      </c>
      <c r="R181" s="7">
        <f>IFERROR(IF(F181&gt;0,IF(IFERROR((Смета!H163*1),0)&gt;0,ROUND(F181*G181,2),0),0),0)</f>
        <v>0</v>
      </c>
      <c r="S181" s="7">
        <f>IFERROR(IF(F181&gt;0,IF(IFERROR((Смета!G163*1),0)&gt;0,ROUND(F181*G181,2),0),0),0)</f>
        <v>0</v>
      </c>
    </row>
    <row r="182" hidden="1">
      <c r="B182" t="str">
        <f>IFERROR(IF(F182&gt;0,MAX(B$26:B181)+1,IF(AND(D182&gt;0,C182=0),"ЗАГ",0)),0)</f>
        <v>ЗАГ</v>
      </c>
      <c r="C182">
        <f>IF(Смета!B164&gt;0,Смета!B164,0)</f>
        <v>0</v>
      </c>
      <c r="D182" t="str">
        <f>IF(Смета!C164&gt;0,Смета!C164,0)</f>
        <v>10. Материалы</v>
      </c>
      <c r="E182" s="7">
        <f>IF(Смета!D164&gt;0,Смета!D164,0)</f>
        <v>0</v>
      </c>
      <c r="F182" s="7">
        <f>IFERROR(IF(Дата_КС2=S$3,Смета!Q164,0)+IF(Дата_КС2=S$4,Смета!T164,0)+IF(Дата_КС2=S$5,Смета!W164,0)+IF(Дата_КС2=S$6,Смета!Z164,0)+IF(Дата_КС2=S$7,Смета!AC164,0)+IF(Дата_КС2=S$8,Смета!AF164,0)+IF(Дата_КС2=S$9,Смета!AI164,0)+IF(Дата_КС2=S$10,Смета!AL164,0)+IF(Дата_КС2=S$11,Смета!AO164,0)+IF(Дата_КС2=S$12,Смета!AR164,0)+IF(Дата_КС2=S$13,Смета!AU164,0)+IF(Дата_КС2=S$14,Смета!AX164,0),0)</f>
        <v>0</v>
      </c>
      <c r="G182" s="7">
        <f>IF(Смета!E164&gt;0,Смета!E164,0)</f>
        <v>0</v>
      </c>
      <c r="H182" s="7">
        <f>ROUND(F182*G182,2)</f>
        <v>0</v>
      </c>
      <c r="I182">
        <f>IF(J182=1,1,K182)</f>
        <v>0</v>
      </c>
      <c r="K182">
        <f>IF(AND(B182&gt;0,B182&lt;&gt;"ЗАГ"),1,IF(C182=0,SUM(B183:INDEX(B183:B$2002,INDEX(MATCH("ЗАГ",B183:B$2002&amp;"",),))),0))</f>
        <v>0</v>
      </c>
      <c r="R182" s="7">
        <f>IFERROR(IF(F182&gt;0,IF(IFERROR((Смета!H164*1),0)&gt;0,ROUND(F182*G182,2),0),0),0)</f>
        <v>0</v>
      </c>
      <c r="S182" s="7">
        <f>IFERROR(IF(F182&gt;0,IF(IFERROR((Смета!G164*1),0)&gt;0,ROUND(F182*G182,2),0),0),0)</f>
        <v>0</v>
      </c>
    </row>
    <row r="183" hidden="1">
      <c r="B183">
        <f>IFERROR(IF(F183&gt;0,MAX(B$26:B182)+1,IF(AND(D183&gt;0,C183=0),"ЗАГ",0)),0)</f>
        <v>0</v>
      </c>
      <c r="C183">
        <f>IF(Смета!B165&gt;0,Смета!B165,0)</f>
        <v>146</v>
      </c>
      <c r="D183" t="str">
        <f>IF(Смета!C165&gt;0,Смета!C165,0)</f>
        <v>Пена монтажная Roof Complect огнеупорная (890гр)</v>
      </c>
      <c r="E183" s="7" t="str">
        <f>IF(Смета!D165&gt;0,Смета!D165,0)</f>
        <v>шт</v>
      </c>
      <c r="F183" s="7">
        <f>IFERROR(IF(Дата_КС2=S$3,Смета!Q165,0)+IF(Дата_КС2=S$4,Смета!T165,0)+IF(Дата_КС2=S$5,Смета!W165,0)+IF(Дата_КС2=S$6,Смета!Z165,0)+IF(Дата_КС2=S$7,Смета!AC165,0)+IF(Дата_КС2=S$8,Смета!AF165,0)+IF(Дата_КС2=S$9,Смета!AI165,0)+IF(Дата_КС2=S$10,Смета!AL165,0)+IF(Дата_КС2=S$11,Смета!AO165,0)+IF(Дата_КС2=S$12,Смета!AR165,0)+IF(Дата_КС2=S$13,Смета!AU165,0)+IF(Дата_КС2=S$14,Смета!AX165,0),0)</f>
        <v>0</v>
      </c>
      <c r="G183" s="7">
        <f>IF(Смета!E165&gt;0,Смета!E165,0)</f>
        <v>640.5</v>
      </c>
      <c r="H183" s="7">
        <f>ROUND(F183*G183,2)</f>
        <v>0</v>
      </c>
      <c r="I183">
        <f>IF(J183=1,1,K183)</f>
        <v>0</v>
      </c>
      <c r="K183">
        <f>IF(AND(B183&gt;0,B183&lt;&gt;"ЗАГ"),1,IF(C183=0,SUM(B184:INDEX(B184:B$2002,INDEX(MATCH("ЗАГ",B184:B$2002&amp;"",),))),0))</f>
        <v>0</v>
      </c>
      <c r="R183" s="7">
        <f>IFERROR(IF(F183&gt;0,IF(IFERROR((Смета!H165*1),0)&gt;0,ROUND(F183*G183,2),0),0),0)</f>
        <v>0</v>
      </c>
      <c r="S183" s="7">
        <f>IFERROR(IF(F183&gt;0,IF(IFERROR((Смета!G165*1),0)&gt;0,ROUND(F183*G183,2),0),0),0)</f>
        <v>0</v>
      </c>
    </row>
    <row r="184" hidden="1">
      <c r="B184">
        <f>IFERROR(IF(F184&gt;0,MAX(B$26:B183)+1,IF(AND(D184&gt;0,C184=0),"ЗАГ",0)),0)</f>
        <v>0</v>
      </c>
      <c r="C184">
        <f>IF(Смета!B166&gt;0,Смета!B166,0)</f>
        <v>147</v>
      </c>
      <c r="D184" t="str">
        <f>IF(Смета!C166&gt;0,Смета!C166,0)</f>
        <v>Герметик огнезащитный ведро 10кг</v>
      </c>
      <c r="E184" s="7" t="str">
        <f>IF(Смета!D166&gt;0,Смета!D166,0)</f>
        <v>шт</v>
      </c>
      <c r="F184" s="7">
        <f>IFERROR(IF(Дата_КС2=S$3,Смета!Q166,0)+IF(Дата_КС2=S$4,Смета!T166,0)+IF(Дата_КС2=S$5,Смета!W166,0)+IF(Дата_КС2=S$6,Смета!Z166,0)+IF(Дата_КС2=S$7,Смета!AC166,0)+IF(Дата_КС2=S$8,Смета!AF166,0)+IF(Дата_КС2=S$9,Смета!AI166,0)+IF(Дата_КС2=S$10,Смета!AL166,0)+IF(Дата_КС2=S$11,Смета!AO166,0)+IF(Дата_КС2=S$12,Смета!AR166,0)+IF(Дата_КС2=S$13,Смета!AU166,0)+IF(Дата_КС2=S$14,Смета!AX166,0),0)</f>
        <v>0</v>
      </c>
      <c r="G184" s="7">
        <f>IF(Смета!E166&gt;0,Смета!E166,0)</f>
        <v>2028.25</v>
      </c>
      <c r="H184" s="7">
        <f>ROUND(F184*G184,2)</f>
        <v>0</v>
      </c>
      <c r="I184">
        <f>IF(J184=1,1,K184)</f>
        <v>0</v>
      </c>
      <c r="K184">
        <f>IF(AND(B184&gt;0,B184&lt;&gt;"ЗАГ"),1,IF(C184=0,SUM(B185:INDEX(B185:B$2002,INDEX(MATCH("ЗАГ",B185:B$2002&amp;"",),))),0))</f>
        <v>0</v>
      </c>
      <c r="R184" s="7">
        <f>IFERROR(IF(F184&gt;0,IF(IFERROR((Смета!H166*1),0)&gt;0,ROUND(F184*G184,2),0),0),0)</f>
        <v>0</v>
      </c>
      <c r="S184" s="7">
        <f>IFERROR(IF(F184&gt;0,IF(IFERROR((Смета!G166*1),0)&gt;0,ROUND(F184*G184,2),0),0),0)</f>
        <v>0</v>
      </c>
    </row>
    <row r="185">
      <c r="B185" t="str">
        <f>IFERROR(IF(F185&gt;0,MAX(B$26:B184)+1,IF(AND(D185&gt;0,C185=0),"ЗАГ",0)),0)</f>
        <v>ЗАГ</v>
      </c>
      <c r="C185">
        <f>IF(Смета!B167&gt;0,Смета!B167,0)</f>
        <v>0</v>
      </c>
      <c r="D185" t="str">
        <f>IF(Смета!C167&gt;0,Смета!C167,0)</f>
        <v>Ось 1-4/Е-Б (4.БС42М секция №1)</v>
      </c>
      <c r="E185" s="7">
        <f>IF(Смета!D167&gt;0,Смета!D167,0)</f>
        <v>0</v>
      </c>
      <c r="F185" s="7">
        <f>IFERROR(IF(Дата_КС2=S$3,Смета!Q167,0)+IF(Дата_КС2=S$4,Смета!T167,0)+IF(Дата_КС2=S$5,Смета!W167,0)+IF(Дата_КС2=S$6,Смета!Z167,0)+IF(Дата_КС2=S$7,Смета!AC167,0)+IF(Дата_КС2=S$8,Смета!AF167,0)+IF(Дата_КС2=S$9,Смета!AI167,0)+IF(Дата_КС2=S$10,Смета!AL167,0)+IF(Дата_КС2=S$11,Смета!AO167,0)+IF(Дата_КС2=S$12,Смета!AR167,0)+IF(Дата_КС2=S$13,Смета!AU167,0)+IF(Дата_КС2=S$14,Смета!AX167,0),0)</f>
        <v>0</v>
      </c>
      <c r="G185" s="7">
        <f>IF(Смета!E167&gt;0,Смета!E167,0)</f>
        <v>0</v>
      </c>
      <c r="H185" s="7">
        <f>ROUND(F185*G185,2)</f>
        <v>0</v>
      </c>
      <c r="I185">
        <f>IF(J185=1,1,K185)</f>
        <v>1</v>
      </c>
      <c r="J185">
        <v>1</v>
      </c>
      <c r="K185">
        <f>IF(AND(B185&gt;0,B185&lt;&gt;"ЗАГ"),1,IF(C185=0,SUM(B186:INDEX(B186:B$2002,INDEX(MATCH("ЗАГ",B186:B$2002&amp;"",),))),0))</f>
        <v>10</v>
      </c>
      <c r="R185" s="7">
        <f>IFERROR(IF(F185&gt;0,IF(IFERROR((Смета!H167*1),0)&gt;0,ROUND(F185*G185,2),0),0),0)</f>
        <v>0</v>
      </c>
      <c r="S185" s="7">
        <f>IFERROR(IF(F185&gt;0,IF(IFERROR((Смета!G167*1),0)&gt;0,ROUND(F185*G185,2),0),0),0)</f>
        <v>0</v>
      </c>
    </row>
    <row r="186" hidden="1">
      <c r="B186">
        <f>IFERROR(IF(F186&gt;0,MAX(B$26:B185)+1,IF(AND(D186&gt;0,C186=0),"ЗАГ",0)),0)</f>
        <v>0</v>
      </c>
      <c r="C186">
        <f>IF(Смета!B168&gt;0,Смета!B168,0)</f>
        <v>148</v>
      </c>
      <c r="D186" t="str">
        <f>IF(Смета!C168&gt;0,Смета!C168,0)</f>
        <v>ЩК в комплекте</v>
      </c>
      <c r="E186" s="7" t="str">
        <f>IF(Смета!D168&gt;0,Смета!D168,0)</f>
        <v>шт</v>
      </c>
      <c r="F186" s="7">
        <f>IFERROR(IF(Дата_КС2=S$3,Смета!Q168,0)+IF(Дата_КС2=S$4,Смета!T168,0)+IF(Дата_КС2=S$5,Смета!W168,0)+IF(Дата_КС2=S$6,Смета!Z168,0)+IF(Дата_КС2=S$7,Смета!AC168,0)+IF(Дата_КС2=S$8,Смета!AF168,0)+IF(Дата_КС2=S$9,Смета!AI168,0)+IF(Дата_КС2=S$10,Смета!AL168,0)+IF(Дата_КС2=S$11,Смета!AO168,0)+IF(Дата_КС2=S$12,Смета!AR168,0)+IF(Дата_КС2=S$13,Смета!AU168,0)+IF(Дата_КС2=S$14,Смета!AX168,0),0)</f>
        <v>0</v>
      </c>
      <c r="G186" s="7">
        <f>IF(Смета!E168&gt;0,Смета!E168,0)</f>
        <v>6351.63</v>
      </c>
      <c r="H186" s="7">
        <f>ROUND(F186*G186,2)</f>
        <v>0</v>
      </c>
      <c r="I186">
        <f>IF(J186=1,1,K186)</f>
        <v>0</v>
      </c>
      <c r="K186">
        <f>IF(AND(B186&gt;0,B186&lt;&gt;"ЗАГ"),1,IF(C186=0,SUM(B187:INDEX(B187:B$2002,INDEX(MATCH("ЗАГ",B187:B$2002&amp;"",),))),0))</f>
        <v>0</v>
      </c>
      <c r="R186" s="7">
        <f>IFERROR(IF(F186&gt;0,IF(IFERROR((Смета!H168*1),0)&gt;0,ROUND(F186*G186,2),0),0),0)</f>
        <v>0</v>
      </c>
      <c r="S186" s="7">
        <f>IFERROR(IF(F186&gt;0,IF(IFERROR((Смета!G168*1),0)&gt;0,ROUND(F186*G186,2),0),0),0)</f>
        <v>0</v>
      </c>
    </row>
    <row r="187" hidden="1" ht="30" customHeight="1">
      <c r="B187">
        <f>IFERROR(IF(F187&gt;0,MAX(B$26:B186)+1,IF(AND(D187&gt;0,C187=0),"ЗАГ",0)),0)</f>
        <v>0</v>
      </c>
      <c r="C187">
        <f>IF(Смета!B169&gt;0,Смета!B169,0)</f>
        <v>149</v>
      </c>
      <c r="D187" t="str">
        <f>IF(Смета!C169&gt;0,Смета!C169,0)</f>
        <v>Счетчик электронный, 230В, 5(80)А, 1/2 кл.точности СЕ207 R7 849.2.ОА.QUVLF SPds (поставка Заказчика)</v>
      </c>
      <c r="E187" s="7" t="str">
        <f>IF(Смета!D169&gt;0,Смета!D169,0)</f>
        <v>шт</v>
      </c>
      <c r="F187" s="7">
        <f>IFERROR(IF(Дата_КС2=S$3,Смета!Q169,0)+IF(Дата_КС2=S$4,Смета!T169,0)+IF(Дата_КС2=S$5,Смета!W169,0)+IF(Дата_КС2=S$6,Смета!Z169,0)+IF(Дата_КС2=S$7,Смета!AC169,0)+IF(Дата_КС2=S$8,Смета!AF169,0)+IF(Дата_КС2=S$9,Смета!AI169,0)+IF(Дата_КС2=S$10,Смета!AL169,0)+IF(Дата_КС2=S$11,Смета!AO169,0)+IF(Дата_КС2=S$12,Смета!AR169,0)+IF(Дата_КС2=S$13,Смета!AU169,0)+IF(Дата_КС2=S$14,Смета!AX169,0),0)</f>
        <v>0</v>
      </c>
      <c r="G187" s="7">
        <f>IF(Смета!E169&gt;0,Смета!E169,0)</f>
        <v>0</v>
      </c>
      <c r="H187" s="7">
        <f>ROUND(F187*G187,2)</f>
        <v>0</v>
      </c>
      <c r="I187">
        <f>IF(J187=1,1,K187)</f>
        <v>0</v>
      </c>
      <c r="K187">
        <f>IF(AND(B187&gt;0,B187&lt;&gt;"ЗАГ"),1,IF(C187=0,SUM(B188:INDEX(B188:B$2002,INDEX(MATCH("ЗАГ",B188:B$2002&amp;"",),))),0))</f>
        <v>0</v>
      </c>
      <c r="R187" s="7">
        <f>IFERROR(IF(F187&gt;0,IF(IFERROR((Смета!H169*1),0)&gt;0,ROUND(F187*G187,2),0),0),0)</f>
        <v>0</v>
      </c>
      <c r="S187" s="7">
        <f>IFERROR(IF(F187&gt;0,IF(IFERROR((Смета!G169*1),0)&gt;0,ROUND(F187*G187,2),0),0),0)</f>
        <v>0</v>
      </c>
    </row>
    <row r="188" hidden="1">
      <c r="B188">
        <f>IFERROR(IF(F188&gt;0,MAX(B$26:B187)+1,IF(AND(D188&gt;0,C188=0),"ЗАГ",0)),0)</f>
        <v>0</v>
      </c>
      <c r="C188">
        <f>IF(Смета!B170&gt;0,Смета!B170,0)</f>
        <v>150</v>
      </c>
      <c r="D188" t="str">
        <f>IF(Смета!C170&gt;0,Смета!C170,0)</f>
        <v>Монтаж и подключение ЩК</v>
      </c>
      <c r="E188" s="7" t="str">
        <f>IF(Смета!D170&gt;0,Смета!D170,0)</f>
        <v>шт</v>
      </c>
      <c r="F188" s="7">
        <f>IFERROR(IF(Дата_КС2=S$3,Смета!Q170,0)+IF(Дата_КС2=S$4,Смета!T170,0)+IF(Дата_КС2=S$5,Смета!W170,0)+IF(Дата_КС2=S$6,Смета!Z170,0)+IF(Дата_КС2=S$7,Смета!AC170,0)+IF(Дата_КС2=S$8,Смета!AF170,0)+IF(Дата_КС2=S$9,Смета!AI170,0)+IF(Дата_КС2=S$10,Смета!AL170,0)+IF(Дата_КС2=S$11,Смета!AO170,0)+IF(Дата_КС2=S$12,Смета!AR170,0)+IF(Дата_КС2=S$13,Смета!AU170,0)+IF(Дата_КС2=S$14,Смета!AX170,0),0)</f>
        <v>0</v>
      </c>
      <c r="G188" s="7">
        <f>IF(Смета!E170&gt;0,Смета!E170,0)</f>
        <v>2756.25</v>
      </c>
      <c r="H188" s="7">
        <f>ROUND(F188*G188,2)</f>
        <v>0</v>
      </c>
      <c r="I188">
        <f>IF(J188=1,1,K188)</f>
        <v>0</v>
      </c>
      <c r="K188">
        <f>IF(AND(B188&gt;0,B188&lt;&gt;"ЗАГ"),1,IF(C188=0,SUM(B189:INDEX(B189:B$2002,INDEX(MATCH("ЗАГ",B189:B$2002&amp;"",),))),0))</f>
        <v>0</v>
      </c>
      <c r="R188" s="7">
        <f>IFERROR(IF(F188&gt;0,IF(IFERROR((Смета!H170*1),0)&gt;0,ROUND(F188*G188,2),0),0),0)</f>
        <v>0</v>
      </c>
      <c r="S188" s="7">
        <f>IFERROR(IF(F188&gt;0,IF(IFERROR((Смета!G170*1),0)&gt;0,ROUND(F188*G188,2),0),0),0)</f>
        <v>0</v>
      </c>
    </row>
    <row r="189" hidden="1">
      <c r="B189">
        <f>IFERROR(IF(F189&gt;0,MAX(B$26:B188)+1,IF(AND(D189&gt;0,C189=0),"ЗАГ",0)),0)</f>
        <v>0</v>
      </c>
      <c r="C189">
        <f>IF(Смета!B171&gt;0,Смета!B171,0)</f>
        <v>151</v>
      </c>
      <c r="D189" t="str">
        <f>IF(Смета!C171&gt;0,Смета!C171,0)</f>
        <v>Кабель-канал 60х40 ЭЛЕКОР белый (18м) IEK</v>
      </c>
      <c r="E189" s="7" t="str">
        <f>IF(Смета!D171&gt;0,Смета!D171,0)</f>
        <v>м</v>
      </c>
      <c r="F189" s="7">
        <f>IFERROR(IF(Дата_КС2=S$3,Смета!Q171,0)+IF(Дата_КС2=S$4,Смета!T171,0)+IF(Дата_КС2=S$5,Смета!W171,0)+IF(Дата_КС2=S$6,Смета!Z171,0)+IF(Дата_КС2=S$7,Смета!AC171,0)+IF(Дата_КС2=S$8,Смета!AF171,0)+IF(Дата_КС2=S$9,Смета!AI171,0)+IF(Дата_КС2=S$10,Смета!AL171,0)+IF(Дата_КС2=S$11,Смета!AO171,0)+IF(Дата_КС2=S$12,Смета!AR171,0)+IF(Дата_КС2=S$13,Смета!AU171,0)+IF(Дата_КС2=S$14,Смета!AX171,0),0)</f>
        <v>0</v>
      </c>
      <c r="G189" s="7">
        <f>IF(Смета!E171&gt;0,Смета!E171,0)</f>
        <v>264.6</v>
      </c>
      <c r="H189" s="7">
        <f>ROUND(F189*G189,2)</f>
        <v>0</v>
      </c>
      <c r="I189">
        <f>IF(J189=1,1,K189)</f>
        <v>0</v>
      </c>
      <c r="K189">
        <f>IF(AND(B189&gt;0,B189&lt;&gt;"ЗАГ"),1,IF(C189=0,SUM(B190:INDEX(B190:B$2002,INDEX(MATCH("ЗАГ",B190:B$2002&amp;"",),))),0))</f>
        <v>0</v>
      </c>
      <c r="R189" s="7">
        <f>IFERROR(IF(F189&gt;0,IF(IFERROR((Смета!H171*1),0)&gt;0,ROUND(F189*G189,2),0),0),0)</f>
        <v>0</v>
      </c>
      <c r="S189" s="7">
        <f>IFERROR(IF(F189&gt;0,IF(IFERROR((Смета!G171*1),0)&gt;0,ROUND(F189*G189,2),0),0),0)</f>
        <v>0</v>
      </c>
    </row>
    <row r="190" hidden="1">
      <c r="B190">
        <f>IFERROR(IF(F190&gt;0,MAX(B$26:B189)+1,IF(AND(D190&gt;0,C190=0),"ЗАГ",0)),0)</f>
        <v>0</v>
      </c>
      <c r="C190">
        <f>IF(Смета!B172&gt;0,Смета!B172,0)</f>
        <v>152</v>
      </c>
      <c r="D190" t="str">
        <f>IF(Смета!C172&gt;0,Смета!C172,0)</f>
        <v>Монтаж кабель-канала</v>
      </c>
      <c r="E190" s="7" t="str">
        <f>IF(Смета!D172&gt;0,Смета!D172,0)</f>
        <v>м</v>
      </c>
      <c r="F190" s="7">
        <f>IFERROR(IF(Дата_КС2=S$3,Смета!Q172,0)+IF(Дата_КС2=S$4,Смета!T172,0)+IF(Дата_КС2=S$5,Смета!W172,0)+IF(Дата_КС2=S$6,Смета!Z172,0)+IF(Дата_КС2=S$7,Смета!AC172,0)+IF(Дата_КС2=S$8,Смета!AF172,0)+IF(Дата_КС2=S$9,Смета!AI172,0)+IF(Дата_КС2=S$10,Смета!AL172,0)+IF(Дата_КС2=S$11,Смета!AO172,0)+IF(Дата_КС2=S$12,Смета!AR172,0)+IF(Дата_КС2=S$13,Смета!AU172,0)+IF(Дата_КС2=S$14,Смета!AX172,0),0)</f>
        <v>0</v>
      </c>
      <c r="G190" s="7">
        <f>IF(Смета!E172&gt;0,Смета!E172,0)</f>
        <v>330.75</v>
      </c>
      <c r="H190" s="7">
        <f>ROUND(F190*G190,2)</f>
        <v>0</v>
      </c>
      <c r="I190">
        <f>IF(J190=1,1,K190)</f>
        <v>0</v>
      </c>
      <c r="K190">
        <f>IF(AND(B190&gt;0,B190&lt;&gt;"ЗАГ"),1,IF(C190=0,SUM(B191:INDEX(B191:B$2002,INDEX(MATCH("ЗАГ",B191:B$2002&amp;"",),))),0))</f>
        <v>0</v>
      </c>
      <c r="R190" s="7">
        <f>IFERROR(IF(F190&gt;0,IF(IFERROR((Смета!H172*1),0)&gt;0,ROUND(F190*G190,2),0),0),0)</f>
        <v>0</v>
      </c>
      <c r="S190" s="7">
        <f>IFERROR(IF(F190&gt;0,IF(IFERROR((Смета!G172*1),0)&gt;0,ROUND(F190*G190,2),0),0),0)</f>
        <v>0</v>
      </c>
    </row>
    <row r="191">
      <c r="B191">
        <f>IFERROR(IF(F191&gt;0,MAX(B$26:B190)+1,IF(AND(D191&gt;0,C191=0),"ЗАГ",0)),0)</f>
        <v>1</v>
      </c>
      <c r="C191">
        <f>IF(Смета!B173&gt;0,Смета!B173,0)</f>
        <v>153</v>
      </c>
      <c r="D191" t="str">
        <f>IF(Смета!C173&gt;0,Смета!C173,0)</f>
        <v>Корпус щита этажного ЩЭ</v>
      </c>
      <c r="E191" s="7" t="str">
        <f>IF(Смета!D173&gt;0,Смета!D173,0)</f>
        <v>шт</v>
      </c>
      <c r="F191" s="7">
        <f>IFERROR(IF(Дата_КС2=S$3,Смета!Q173,0)+IF(Дата_КС2=S$4,Смета!T173,0)+IF(Дата_КС2=S$5,Смета!W173,0)+IF(Дата_КС2=S$6,Смета!Z173,0)+IF(Дата_КС2=S$7,Смета!AC173,0)+IF(Дата_КС2=S$8,Смета!AF173,0)+IF(Дата_КС2=S$9,Смета!AI173,0)+IF(Дата_КС2=S$10,Смета!AL173,0)+IF(Дата_КС2=S$11,Смета!AO173,0)+IF(Дата_КС2=S$12,Смета!AR173,0)+IF(Дата_КС2=S$13,Смета!AU173,0)+IF(Дата_КС2=S$14,Смета!AX173,0),0)</f>
        <v>12</v>
      </c>
      <c r="G191" s="7">
        <f>IF(Смета!E173&gt;0,Смета!E173,0)</f>
        <v>8486.63</v>
      </c>
      <c r="H191" s="7">
        <f>ROUND(F191*G191,2)</f>
        <v>101839.56</v>
      </c>
      <c r="I191">
        <f>IF(J191=1,1,K191)</f>
        <v>1</v>
      </c>
      <c r="K191">
        <f>IF(AND(B191&gt;0,B191&lt;&gt;"ЗАГ"),1,IF(C191=0,SUM(B192:INDEX(B192:B$2002,INDEX(MATCH("ЗАГ",B192:B$2002&amp;"",),))),0))</f>
        <v>1</v>
      </c>
      <c r="R191" s="7">
        <f>IFERROR(IF(F191&gt;0,IF(IFERROR((Смета!H173*1),0)&gt;0,ROUND(F191*G191,2),0),0),0)</f>
        <v>0</v>
      </c>
      <c r="S191" s="7">
        <f>IFERROR(IF(F191&gt;0,IF(IFERROR((Смета!G173*1),0)&gt;0,ROUND(F191*G191,2),0),0),0)</f>
        <v>101839.56</v>
      </c>
    </row>
    <row r="192">
      <c r="B192">
        <f>IFERROR(IF(F192&gt;0,MAX(B$26:B191)+1,IF(AND(D192&gt;0,C192=0),"ЗАГ",0)),0)</f>
        <v>2</v>
      </c>
      <c r="C192">
        <f>IF(Смета!B174&gt;0,Смета!B174,0)</f>
        <v>154</v>
      </c>
      <c r="D192" t="str">
        <f>IF(Смета!C174&gt;0,Смета!C174,0)</f>
        <v>Монтаж Корпуса щита этажного</v>
      </c>
      <c r="E192" s="7" t="str">
        <f>IF(Смета!D174&gt;0,Смета!D174,0)</f>
        <v>шт</v>
      </c>
      <c r="F192" s="7">
        <f>IFERROR(IF(Дата_КС2=S$3,Смета!Q174,0)+IF(Дата_КС2=S$4,Смета!T174,0)+IF(Дата_КС2=S$5,Смета!W174,0)+IF(Дата_КС2=S$6,Смета!Z174,0)+IF(Дата_КС2=S$7,Смета!AC174,0)+IF(Дата_КС2=S$8,Смета!AF174,0)+IF(Дата_КС2=S$9,Смета!AI174,0)+IF(Дата_КС2=S$10,Смета!AL174,0)+IF(Дата_КС2=S$11,Смета!AO174,0)+IF(Дата_КС2=S$12,Смета!AR174,0)+IF(Дата_КС2=S$13,Смета!AU174,0)+IF(Дата_КС2=S$14,Смета!AX174,0),0)</f>
        <v>12</v>
      </c>
      <c r="G192" s="7">
        <f>IF(Смета!E174&gt;0,Смета!E174,0)</f>
        <v>918.05</v>
      </c>
      <c r="H192" s="7">
        <f>ROUND(F192*G192,2)</f>
        <v>11016.6</v>
      </c>
      <c r="I192">
        <f>IF(J192=1,1,K192)</f>
        <v>1</v>
      </c>
      <c r="K192">
        <f>IF(AND(B192&gt;0,B192&lt;&gt;"ЗАГ"),1,IF(C192=0,SUM(B193:INDEX(B193:B$2002,INDEX(MATCH("ЗАГ",B193:B$2002&amp;"",),))),0))</f>
        <v>1</v>
      </c>
      <c r="R192" s="7">
        <f>IFERROR(IF(F192&gt;0,IF(IFERROR((Смета!H174*1),0)&gt;0,ROUND(F192*G192,2),0),0),0)</f>
        <v>11016.6</v>
      </c>
      <c r="S192" s="7">
        <f>IFERROR(IF(F192&gt;0,IF(IFERROR((Смета!G174*1),0)&gt;0,ROUND(F192*G192,2),0),0),0)</f>
        <v>0</v>
      </c>
    </row>
    <row r="193">
      <c r="B193">
        <f>IFERROR(IF(F193&gt;0,MAX(B$26:B192)+1,IF(AND(D193&gt;0,C193=0),"ЗАГ",0)),0)</f>
        <v>3</v>
      </c>
      <c r="C193">
        <f>IF(Смета!B175&gt;0,Смета!B175,0)</f>
        <v>155</v>
      </c>
      <c r="D193" t="str">
        <f>IF(Смета!C175&gt;0,Смета!C175,0)</f>
        <v>Панель из листовой стали 330х980</v>
      </c>
      <c r="E193" s="7" t="str">
        <f>IF(Смета!D175&gt;0,Смета!D175,0)</f>
        <v>шт</v>
      </c>
      <c r="F193" s="7">
        <f>IFERROR(IF(Дата_КС2=S$3,Смета!Q175,0)+IF(Дата_КС2=S$4,Смета!T175,0)+IF(Дата_КС2=S$5,Смета!W175,0)+IF(Дата_КС2=S$6,Смета!Z175,0)+IF(Дата_КС2=S$7,Смета!AC175,0)+IF(Дата_КС2=S$8,Смета!AF175,0)+IF(Дата_КС2=S$9,Смета!AI175,0)+IF(Дата_КС2=S$10,Смета!AL175,0)+IF(Дата_КС2=S$11,Смета!AO175,0)+IF(Дата_КС2=S$12,Смета!AR175,0)+IF(Дата_КС2=S$13,Смета!AU175,0)+IF(Дата_КС2=S$14,Смета!AX175,0),0)</f>
        <v>12</v>
      </c>
      <c r="G193" s="7">
        <f>IF(Смета!E175&gt;0,Смета!E175,0)</f>
        <v>1761.38</v>
      </c>
      <c r="H193" s="7">
        <f>ROUND(F193*G193,2)</f>
        <v>21136.56</v>
      </c>
      <c r="I193">
        <f>IF(J193=1,1,K193)</f>
        <v>1</v>
      </c>
      <c r="K193">
        <f>IF(AND(B193&gt;0,B193&lt;&gt;"ЗАГ"),1,IF(C193=0,SUM(B194:INDEX(B194:B$2002,INDEX(MATCH("ЗАГ",B194:B$2002&amp;"",),))),0))</f>
        <v>1</v>
      </c>
      <c r="R193" s="7">
        <f>IFERROR(IF(F193&gt;0,IF(IFERROR((Смета!H175*1),0)&gt;0,ROUND(F193*G193,2),0),0),0)</f>
        <v>0</v>
      </c>
      <c r="S193" s="7">
        <f>IFERROR(IF(F193&gt;0,IF(IFERROR((Смета!G175*1),0)&gt;0,ROUND(F193*G193,2),0),0),0)</f>
        <v>21136.56</v>
      </c>
    </row>
    <row r="194">
      <c r="B194">
        <f>IFERROR(IF(F194&gt;0,MAX(B$26:B193)+1,IF(AND(D194&gt;0,C194=0),"ЗАГ",0)),0)</f>
        <v>4</v>
      </c>
      <c r="C194">
        <f>IF(Смета!B176&gt;0,Смета!B176,0)</f>
        <v>156</v>
      </c>
      <c r="D194" t="str">
        <f>IF(Смета!C176&gt;0,Смета!C176,0)</f>
        <v>Монтаж панели</v>
      </c>
      <c r="E194" s="7" t="str">
        <f>IF(Смета!D176&gt;0,Смета!D176,0)</f>
        <v>шт</v>
      </c>
      <c r="F194" s="7">
        <f>IFERROR(IF(Дата_КС2=S$3,Смета!Q176,0)+IF(Дата_КС2=S$4,Смета!T176,0)+IF(Дата_КС2=S$5,Смета!W176,0)+IF(Дата_КС2=S$6,Смета!Z176,0)+IF(Дата_КС2=S$7,Смета!AC176,0)+IF(Дата_КС2=S$8,Смета!AF176,0)+IF(Дата_КС2=S$9,Смета!AI176,0)+IF(Дата_КС2=S$10,Смета!AL176,0)+IF(Дата_КС2=S$11,Смета!AO176,0)+IF(Дата_КС2=S$12,Смета!AR176,0)+IF(Дата_КС2=S$13,Смета!AU176,0)+IF(Дата_КС2=S$14,Смета!AX176,0),0)</f>
        <v>12</v>
      </c>
      <c r="G194" s="7">
        <f>IF(Смета!E176&gt;0,Смета!E176,0)</f>
        <v>560.44</v>
      </c>
      <c r="H194" s="7">
        <f>ROUND(F194*G194,2)</f>
        <v>6725.28</v>
      </c>
      <c r="I194">
        <f>IF(J194=1,1,K194)</f>
        <v>1</v>
      </c>
      <c r="K194">
        <f>IF(AND(B194&gt;0,B194&lt;&gt;"ЗАГ"),1,IF(C194=0,SUM(B195:INDEX(B195:B$2002,INDEX(MATCH("ЗАГ",B195:B$2002&amp;"",),))),0))</f>
        <v>1</v>
      </c>
      <c r="R194" s="7">
        <f>IFERROR(IF(F194&gt;0,IF(IFERROR((Смета!H176*1),0)&gt;0,ROUND(F194*G194,2),0),0),0)</f>
        <v>6725.28</v>
      </c>
      <c r="S194" s="7">
        <f>IFERROR(IF(F194&gt;0,IF(IFERROR((Смета!G176*1),0)&gt;0,ROUND(F194*G194,2),0),0),0)</f>
        <v>0</v>
      </c>
    </row>
    <row r="195" hidden="1">
      <c r="B195" t="str">
        <f>IFERROR(IF(F195&gt;0,MAX(B$26:B194)+1,IF(AND(D195&gt;0,C195=0),"ЗАГ",0)),0)</f>
        <v>ЗАГ</v>
      </c>
      <c r="C195">
        <f>IF(Смета!B177&gt;0,Смета!B177,0)</f>
        <v>0</v>
      </c>
      <c r="D195" t="str">
        <f>IF(Смета!C177&gt;0,Смета!C177,0)</f>
        <v>Щит этажный на 1 квартиру состоит (на 1 ЩЭ):</v>
      </c>
      <c r="E195" s="7">
        <f>IF(Смета!D177&gt;0,Смета!D177,0)</f>
        <v>0</v>
      </c>
      <c r="F195" s="7">
        <f>IFERROR(IF(Дата_КС2=S$3,Смета!Q177,0)+IF(Дата_КС2=S$4,Смета!T177,0)+IF(Дата_КС2=S$5,Смета!W177,0)+IF(Дата_КС2=S$6,Смета!Z177,0)+IF(Дата_КС2=S$7,Смета!AC177,0)+IF(Дата_КС2=S$8,Смета!AF177,0)+IF(Дата_КС2=S$9,Смета!AI177,0)+IF(Дата_КС2=S$10,Смета!AL177,0)+IF(Дата_КС2=S$11,Смета!AO177,0)+IF(Дата_КС2=S$12,Смета!AR177,0)+IF(Дата_КС2=S$13,Смета!AU177,0)+IF(Дата_КС2=S$14,Смета!AX177,0),0)</f>
        <v>0</v>
      </c>
      <c r="G195" s="7">
        <f>IF(Смета!E177&gt;0,Смета!E177,0)</f>
        <v>0</v>
      </c>
      <c r="H195" s="7">
        <f>ROUND(F195*G195,2)</f>
        <v>0</v>
      </c>
      <c r="I195">
        <f>IF(J195=1,1,K195)</f>
        <v>0</v>
      </c>
      <c r="K195">
        <f>IF(AND(B195&gt;0,B195&lt;&gt;"ЗАГ"),1,IF(C195=0,SUM(B196:INDEX(B196:B$2002,INDEX(MATCH("ЗАГ",B196:B$2002&amp;"",),))),0))</f>
        <v>0</v>
      </c>
      <c r="R195" s="7">
        <f>IFERROR(IF(F195&gt;0,IF(IFERROR((Смета!H177*1),0)&gt;0,ROUND(F195*G195,2),0),0),0)</f>
        <v>0</v>
      </c>
      <c r="S195" s="7">
        <f>IFERROR(IF(F195&gt;0,IF(IFERROR((Смета!G177*1),0)&gt;0,ROUND(F195*G195,2),0),0),0)</f>
        <v>0</v>
      </c>
    </row>
    <row r="196" hidden="1" ht="30" customHeight="1">
      <c r="B196">
        <f>IFERROR(IF(F196&gt;0,MAX(B$26:B195)+1,IF(AND(D196&gt;0,C196=0),"ЗАГ",0)),0)</f>
        <v>0</v>
      </c>
      <c r="C196">
        <f>IF(Смета!B178&gt;0,Смета!B178,0)</f>
        <v>157</v>
      </c>
      <c r="D196" t="str">
        <f>IF(Смета!C178&gt;0,Смета!C178,0)</f>
        <v>Выключатель автоматический двухполюсный 50А С ВА47-29 4.5кА (MVA20-2-050-C)</v>
      </c>
      <c r="E196" s="7" t="str">
        <f>IF(Смета!D178&gt;0,Смета!D178,0)</f>
        <v>шт</v>
      </c>
      <c r="F196" s="7">
        <f>IFERROR(IF(Дата_КС2=S$3,Смета!Q178,0)+IF(Дата_КС2=S$4,Смета!T178,0)+IF(Дата_КС2=S$5,Смета!W178,0)+IF(Дата_КС2=S$6,Смета!Z178,0)+IF(Дата_КС2=S$7,Смета!AC178,0)+IF(Дата_КС2=S$8,Смета!AF178,0)+IF(Дата_КС2=S$9,Смета!AI178,0)+IF(Дата_КС2=S$10,Смета!AL178,0)+IF(Дата_КС2=S$11,Смета!AO178,0)+IF(Дата_КС2=S$12,Смета!AR178,0)+IF(Дата_КС2=S$13,Смета!AU178,0)+IF(Дата_КС2=S$14,Смета!AX178,0),0)</f>
        <v>0</v>
      </c>
      <c r="G196" s="7">
        <f>IF(Смета!E178&gt;0,Смета!E178,0)</f>
        <v>461.93</v>
      </c>
      <c r="H196" s="7">
        <f>ROUND(F196*G196,2)</f>
        <v>0</v>
      </c>
      <c r="I196">
        <f>IF(J196=1,1,K196)</f>
        <v>0</v>
      </c>
      <c r="K196">
        <f>IF(AND(B196&gt;0,B196&lt;&gt;"ЗАГ"),1,IF(C196=0,SUM(B197:INDEX(B197:B$2002,INDEX(MATCH("ЗАГ",B197:B$2002&amp;"",),))),0))</f>
        <v>0</v>
      </c>
      <c r="R196" s="7">
        <f>IFERROR(IF(F196&gt;0,IF(IFERROR((Смета!H178*1),0)&gt;0,ROUND(F196*G196,2),0),0),0)</f>
        <v>0</v>
      </c>
      <c r="S196" s="7">
        <f>IFERROR(IF(F196&gt;0,IF(IFERROR((Смета!G178*1),0)&gt;0,ROUND(F196*G196,2),0),0),0)</f>
        <v>0</v>
      </c>
    </row>
    <row r="197" hidden="1">
      <c r="B197">
        <f>IFERROR(IF(F197&gt;0,MAX(B$26:B196)+1,IF(AND(D197&gt;0,C197=0),"ЗАГ",0)),0)</f>
        <v>0</v>
      </c>
      <c r="C197">
        <f>IF(Смета!B179&gt;0,Смета!B179,0)</f>
        <v>158</v>
      </c>
      <c r="D197" t="str">
        <f>IF(Смета!C179&gt;0,Смета!C179,0)</f>
        <v>Сжим ответвительный У-859 м50-70/о4-35 (У-859МУ3)</v>
      </c>
      <c r="E197" s="7" t="str">
        <f>IF(Смета!D179&gt;0,Смета!D179,0)</f>
        <v>шт</v>
      </c>
      <c r="F197" s="7">
        <f>IFERROR(IF(Дата_КС2=S$3,Смета!Q179,0)+IF(Дата_КС2=S$4,Смета!T179,0)+IF(Дата_КС2=S$5,Смета!W179,0)+IF(Дата_КС2=S$6,Смета!Z179,0)+IF(Дата_КС2=S$7,Смета!AC179,0)+IF(Дата_КС2=S$8,Смета!AF179,0)+IF(Дата_КС2=S$9,Смета!AI179,0)+IF(Дата_КС2=S$10,Смета!AL179,0)+IF(Дата_КС2=S$11,Смета!AO179,0)+IF(Дата_КС2=S$12,Смета!AR179,0)+IF(Дата_КС2=S$13,Смета!AU179,0)+IF(Дата_КС2=S$14,Смета!AX179,0),0)</f>
        <v>0</v>
      </c>
      <c r="G197" s="7">
        <f>IF(Смета!E179&gt;0,Смета!E179,0)</f>
        <v>98.61</v>
      </c>
      <c r="H197" s="7">
        <f>ROUND(F197*G197,2)</f>
        <v>0</v>
      </c>
      <c r="I197">
        <f>IF(J197=1,1,K197)</f>
        <v>0</v>
      </c>
      <c r="K197">
        <f>IF(AND(B197&gt;0,B197&lt;&gt;"ЗАГ"),1,IF(C197=0,SUM(B198:INDEX(B198:B$2002,INDEX(MATCH("ЗАГ",B198:B$2002&amp;"",),))),0))</f>
        <v>0</v>
      </c>
      <c r="R197" s="7">
        <f>IFERROR(IF(F197&gt;0,IF(IFERROR((Смета!H179*1),0)&gt;0,ROUND(F197*G197,2),0),0),0)</f>
        <v>0</v>
      </c>
      <c r="S197" s="7">
        <f>IFERROR(IF(F197&gt;0,IF(IFERROR((Смета!G179*1),0)&gt;0,ROUND(F197*G197,2),0),0),0)</f>
        <v>0</v>
      </c>
    </row>
    <row r="198" hidden="1">
      <c r="B198">
        <f>IFERROR(IF(F198&gt;0,MAX(B$26:B197)+1,IF(AND(D198&gt;0,C198=0),"ЗАГ",0)),0)</f>
        <v>0</v>
      </c>
      <c r="C198">
        <f>IF(Смета!B180&gt;0,Смета!B180,0)</f>
        <v>159</v>
      </c>
      <c r="D198" t="str">
        <f>IF(Смета!C180&gt;0,Смета!C180,0)</f>
        <v>Расключение щита этажного ЩЭ</v>
      </c>
      <c r="E198" s="7" t="str">
        <f>IF(Смета!D180&gt;0,Смета!D180,0)</f>
        <v>шт</v>
      </c>
      <c r="F198" s="7">
        <f>IFERROR(IF(Дата_КС2=S$3,Смета!Q180,0)+IF(Дата_КС2=S$4,Смета!T180,0)+IF(Дата_КС2=S$5,Смета!W180,0)+IF(Дата_КС2=S$6,Смета!Z180,0)+IF(Дата_КС2=S$7,Смета!AC180,0)+IF(Дата_КС2=S$8,Смета!AF180,0)+IF(Дата_КС2=S$9,Смета!AI180,0)+IF(Дата_КС2=S$10,Смета!AL180,0)+IF(Дата_КС2=S$11,Смета!AO180,0)+IF(Дата_КС2=S$12,Смета!AR180,0)+IF(Дата_КС2=S$13,Смета!AU180,0)+IF(Дата_КС2=S$14,Смета!AX180,0),0)</f>
        <v>0</v>
      </c>
      <c r="G198" s="7">
        <f>IF(Смета!E180&gt;0,Смета!E180,0)</f>
        <v>1100.63</v>
      </c>
      <c r="H198" s="7">
        <f>ROUND(F198*G198,2)</f>
        <v>0</v>
      </c>
      <c r="I198">
        <f>IF(J198=1,1,K198)</f>
        <v>0</v>
      </c>
      <c r="K198">
        <f>IF(AND(B198&gt;0,B198&lt;&gt;"ЗАГ"),1,IF(C198=0,SUM(B199:INDEX(B199:B$2002,INDEX(MATCH("ЗАГ",B199:B$2002&amp;"",),))),0))</f>
        <v>0</v>
      </c>
      <c r="R198" s="7">
        <f>IFERROR(IF(F198&gt;0,IF(IFERROR((Смета!H180*1),0)&gt;0,ROUND(F198*G198,2),0),0),0)</f>
        <v>0</v>
      </c>
      <c r="S198" s="7">
        <f>IFERROR(IF(F198&gt;0,IF(IFERROR((Смета!G180*1),0)&gt;0,ROUND(F198*G198,2),0),0),0)</f>
        <v>0</v>
      </c>
    </row>
    <row r="199" hidden="1">
      <c r="B199" t="str">
        <f>IFERROR(IF(F199&gt;0,MAX(B$26:B198)+1,IF(AND(D199&gt;0,C199=0),"ЗАГ",0)),0)</f>
        <v>ЗАГ</v>
      </c>
      <c r="C199">
        <f>IF(Смета!B181&gt;0,Смета!B181,0)</f>
        <v>0</v>
      </c>
      <c r="D199" t="str">
        <f>IF(Смета!C181&gt;0,Смета!C181,0)</f>
        <v>Щит этажный на 3 квартиры состоит (на 3 ЩЭ):</v>
      </c>
      <c r="E199" s="7">
        <f>IF(Смета!D181&gt;0,Смета!D181,0)</f>
        <v>0</v>
      </c>
      <c r="F199" s="7">
        <f>IFERROR(IF(Дата_КС2=S$3,Смета!Q181,0)+IF(Дата_КС2=S$4,Смета!T181,0)+IF(Дата_КС2=S$5,Смета!W181,0)+IF(Дата_КС2=S$6,Смета!Z181,0)+IF(Дата_КС2=S$7,Смета!AC181,0)+IF(Дата_КС2=S$8,Смета!AF181,0)+IF(Дата_КС2=S$9,Смета!AI181,0)+IF(Дата_КС2=S$10,Смета!AL181,0)+IF(Дата_КС2=S$11,Смета!AO181,0)+IF(Дата_КС2=S$12,Смета!AR181,0)+IF(Дата_КС2=S$13,Смета!AU181,0)+IF(Дата_КС2=S$14,Смета!AX181,0),0)</f>
        <v>0</v>
      </c>
      <c r="G199" s="7">
        <f>IF(Смета!E181&gt;0,Смета!E181,0)</f>
        <v>0</v>
      </c>
      <c r="H199" s="7">
        <f>ROUND(F199*G199,2)</f>
        <v>0</v>
      </c>
      <c r="I199">
        <f>IF(J199=1,1,K199)</f>
        <v>0</v>
      </c>
      <c r="K199">
        <f>IF(AND(B199&gt;0,B199&lt;&gt;"ЗАГ"),1,IF(C199=0,SUM(B200:INDEX(B200:B$2002,INDEX(MATCH("ЗАГ",B200:B$2002&amp;"",),))),0))</f>
        <v>0</v>
      </c>
      <c r="R199" s="7">
        <f>IFERROR(IF(F199&gt;0,IF(IFERROR((Смета!H181*1),0)&gt;0,ROUND(F199*G199,2),0),0),0)</f>
        <v>0</v>
      </c>
      <c r="S199" s="7">
        <f>IFERROR(IF(F199&gt;0,IF(IFERROR((Смета!G181*1),0)&gt;0,ROUND(F199*G199,2),0),0),0)</f>
        <v>0</v>
      </c>
    </row>
    <row r="200" hidden="1" ht="30" customHeight="1">
      <c r="B200">
        <f>IFERROR(IF(F200&gt;0,MAX(B$26:B199)+1,IF(AND(D200&gt;0,C200=0),"ЗАГ",0)),0)</f>
        <v>0</v>
      </c>
      <c r="C200">
        <f>IF(Смета!B182&gt;0,Смета!B182,0)</f>
        <v>160</v>
      </c>
      <c r="D200" t="str">
        <f>IF(Смета!C182&gt;0,Смета!C182,0)</f>
        <v>Выключатель автоматический двухполюсный 50А С ВА47-29 4.5кА (MVA20-2-050-C)</v>
      </c>
      <c r="E200" s="7" t="str">
        <f>IF(Смета!D182&gt;0,Смета!D182,0)</f>
        <v>шт</v>
      </c>
      <c r="F200" s="7">
        <f>IFERROR(IF(Дата_КС2=S$3,Смета!Q182,0)+IF(Дата_КС2=S$4,Смета!T182,0)+IF(Дата_КС2=S$5,Смета!W182,0)+IF(Дата_КС2=S$6,Смета!Z182,0)+IF(Дата_КС2=S$7,Смета!AC182,0)+IF(Дата_КС2=S$8,Смета!AF182,0)+IF(Дата_КС2=S$9,Смета!AI182,0)+IF(Дата_КС2=S$10,Смета!AL182,0)+IF(Дата_КС2=S$11,Смета!AO182,0)+IF(Дата_КС2=S$12,Смета!AR182,0)+IF(Дата_КС2=S$13,Смета!AU182,0)+IF(Дата_КС2=S$14,Смета!AX182,0),0)</f>
        <v>0</v>
      </c>
      <c r="G200" s="7">
        <f>IF(Смета!E182&gt;0,Смета!E182,0)</f>
        <v>461.93</v>
      </c>
      <c r="H200" s="7">
        <f>ROUND(F200*G200,2)</f>
        <v>0</v>
      </c>
      <c r="I200">
        <f>IF(J200=1,1,K200)</f>
        <v>0</v>
      </c>
      <c r="K200">
        <f>IF(AND(B200&gt;0,B200&lt;&gt;"ЗАГ"),1,IF(C200=0,SUM(B201:INDEX(B201:B$2002,INDEX(MATCH("ЗАГ",B201:B$2002&amp;"",),))),0))</f>
        <v>0</v>
      </c>
      <c r="R200" s="7">
        <f>IFERROR(IF(F200&gt;0,IF(IFERROR((Смета!H182*1),0)&gt;0,ROUND(F200*G200,2),0),0),0)</f>
        <v>0</v>
      </c>
      <c r="S200" s="7">
        <f>IFERROR(IF(F200&gt;0,IF(IFERROR((Смета!G182*1),0)&gt;0,ROUND(F200*G200,2),0),0),0)</f>
        <v>0</v>
      </c>
    </row>
    <row r="201" hidden="1">
      <c r="B201">
        <f>IFERROR(IF(F201&gt;0,MAX(B$26:B200)+1,IF(AND(D201&gt;0,C201=0),"ЗАГ",0)),0)</f>
        <v>0</v>
      </c>
      <c r="C201">
        <f>IF(Смета!B183&gt;0,Смета!B183,0)</f>
        <v>161</v>
      </c>
      <c r="D201" t="str">
        <f>IF(Смета!C183&gt;0,Смета!C183,0)</f>
        <v>Сжим ответвительный У-859 м50-70/о4-35 (У-859МУ3)</v>
      </c>
      <c r="E201" s="7" t="str">
        <f>IF(Смета!D183&gt;0,Смета!D183,0)</f>
        <v>шт</v>
      </c>
      <c r="F201" s="7">
        <f>IFERROR(IF(Дата_КС2=S$3,Смета!Q183,0)+IF(Дата_КС2=S$4,Смета!T183,0)+IF(Дата_КС2=S$5,Смета!W183,0)+IF(Дата_КС2=S$6,Смета!Z183,0)+IF(Дата_КС2=S$7,Смета!AC183,0)+IF(Дата_КС2=S$8,Смета!AF183,0)+IF(Дата_КС2=S$9,Смета!AI183,0)+IF(Дата_КС2=S$10,Смета!AL183,0)+IF(Дата_КС2=S$11,Смета!AO183,0)+IF(Дата_КС2=S$12,Смета!AR183,0)+IF(Дата_КС2=S$13,Смета!AU183,0)+IF(Дата_КС2=S$14,Смета!AX183,0),0)</f>
        <v>0</v>
      </c>
      <c r="G201" s="7">
        <f>IF(Смета!E183&gt;0,Смета!E183,0)</f>
        <v>98.61</v>
      </c>
      <c r="H201" s="7">
        <f>ROUND(F201*G201,2)</f>
        <v>0</v>
      </c>
      <c r="I201">
        <f>IF(J201=1,1,K201)</f>
        <v>0</v>
      </c>
      <c r="K201">
        <f>IF(AND(B201&gt;0,B201&lt;&gt;"ЗАГ"),1,IF(C201=0,SUM(B202:INDEX(B202:B$2002,INDEX(MATCH("ЗАГ",B202:B$2002&amp;"",),))),0))</f>
        <v>0</v>
      </c>
      <c r="R201" s="7">
        <f>IFERROR(IF(F201&gt;0,IF(IFERROR((Смета!H183*1),0)&gt;0,ROUND(F201*G201,2),0),0),0)</f>
        <v>0</v>
      </c>
      <c r="S201" s="7">
        <f>IFERROR(IF(F201&gt;0,IF(IFERROR((Смета!G183*1),0)&gt;0,ROUND(F201*G201,2),0),0),0)</f>
        <v>0</v>
      </c>
    </row>
    <row r="202" hidden="1">
      <c r="B202">
        <f>IFERROR(IF(F202&gt;0,MAX(B$26:B201)+1,IF(AND(D202&gt;0,C202=0),"ЗАГ",0)),0)</f>
        <v>0</v>
      </c>
      <c r="C202">
        <f>IF(Смета!B184&gt;0,Смета!B184,0)</f>
        <v>162</v>
      </c>
      <c r="D202" t="str">
        <f>IF(Смета!C184&gt;0,Смета!C184,0)</f>
        <v>Расключение щита этажного ЩЭ</v>
      </c>
      <c r="E202" s="7" t="str">
        <f>IF(Смета!D184&gt;0,Смета!D184,0)</f>
        <v>шт</v>
      </c>
      <c r="F202" s="7">
        <f>IFERROR(IF(Дата_КС2=S$3,Смета!Q184,0)+IF(Дата_КС2=S$4,Смета!T184,0)+IF(Дата_КС2=S$5,Смета!W184,0)+IF(Дата_КС2=S$6,Смета!Z184,0)+IF(Дата_КС2=S$7,Смета!AC184,0)+IF(Дата_КС2=S$8,Смета!AF184,0)+IF(Дата_КС2=S$9,Смета!AI184,0)+IF(Дата_КС2=S$10,Смета!AL184,0)+IF(Дата_КС2=S$11,Смета!AO184,0)+IF(Дата_КС2=S$12,Смета!AR184,0)+IF(Дата_КС2=S$13,Смета!AU184,0)+IF(Дата_КС2=S$14,Смета!AX184,0),0)</f>
        <v>0</v>
      </c>
      <c r="G202" s="7">
        <f>IF(Смета!E184&gt;0,Смета!E184,0)</f>
        <v>2701.88</v>
      </c>
      <c r="H202" s="7">
        <f>ROUND(F202*G202,2)</f>
        <v>0</v>
      </c>
      <c r="I202">
        <f>IF(J202=1,1,K202)</f>
        <v>0</v>
      </c>
      <c r="K202">
        <f>IF(AND(B202&gt;0,B202&lt;&gt;"ЗАГ"),1,IF(C202=0,SUM(B203:INDEX(B203:B$2002,INDEX(MATCH("ЗАГ",B203:B$2002&amp;"",),))),0))</f>
        <v>0</v>
      </c>
      <c r="R202" s="7">
        <f>IFERROR(IF(F202&gt;0,IF(IFERROR((Смета!H184*1),0)&gt;0,ROUND(F202*G202,2),0),0),0)</f>
        <v>0</v>
      </c>
      <c r="S202" s="7">
        <f>IFERROR(IF(F202&gt;0,IF(IFERROR((Смета!G184*1),0)&gt;0,ROUND(F202*G202,2),0),0),0)</f>
        <v>0</v>
      </c>
    </row>
    <row r="203" hidden="1">
      <c r="B203" t="str">
        <f>IFERROR(IF(F203&gt;0,MAX(B$26:B202)+1,IF(AND(D203&gt;0,C203=0),"ЗАГ",0)),0)</f>
        <v>ЗАГ</v>
      </c>
      <c r="C203">
        <f>IF(Смета!B185&gt;0,Смета!B185,0)</f>
        <v>0</v>
      </c>
      <c r="D203" t="str">
        <f>IF(Смета!C185&gt;0,Смета!C185,0)</f>
        <v>Щит этажный на 4 квартиры состоит (на 8 ЩЭ):</v>
      </c>
      <c r="E203" s="7">
        <f>IF(Смета!D185&gt;0,Смета!D185,0)</f>
        <v>0</v>
      </c>
      <c r="F203" s="7">
        <f>IFERROR(IF(Дата_КС2=S$3,Смета!Q185,0)+IF(Дата_КС2=S$4,Смета!T185,0)+IF(Дата_КС2=S$5,Смета!W185,0)+IF(Дата_КС2=S$6,Смета!Z185,0)+IF(Дата_КС2=S$7,Смета!AC185,0)+IF(Дата_КС2=S$8,Смета!AF185,0)+IF(Дата_КС2=S$9,Смета!AI185,0)+IF(Дата_КС2=S$10,Смета!AL185,0)+IF(Дата_КС2=S$11,Смета!AO185,0)+IF(Дата_КС2=S$12,Смета!AR185,0)+IF(Дата_КС2=S$13,Смета!AU185,0)+IF(Дата_КС2=S$14,Смета!AX185,0),0)</f>
        <v>0</v>
      </c>
      <c r="G203" s="7">
        <f>IF(Смета!E185&gt;0,Смета!E185,0)</f>
        <v>0</v>
      </c>
      <c r="H203" s="7">
        <f>ROUND(F203*G203,2)</f>
        <v>0</v>
      </c>
      <c r="I203">
        <f>IF(J203=1,1,K203)</f>
        <v>0</v>
      </c>
      <c r="K203">
        <f>IF(AND(B203&gt;0,B203&lt;&gt;"ЗАГ"),1,IF(C203=0,SUM(B204:INDEX(B204:B$2002,INDEX(MATCH("ЗАГ",B204:B$2002&amp;"",),))),0))</f>
        <v>0</v>
      </c>
      <c r="R203" s="7">
        <f>IFERROR(IF(F203&gt;0,IF(IFERROR((Смета!H185*1),0)&gt;0,ROUND(F203*G203,2),0),0),0)</f>
        <v>0</v>
      </c>
      <c r="S203" s="7">
        <f>IFERROR(IF(F203&gt;0,IF(IFERROR((Смета!G185*1),0)&gt;0,ROUND(F203*G203,2),0),0),0)</f>
        <v>0</v>
      </c>
    </row>
    <row r="204" hidden="1" ht="30" customHeight="1">
      <c r="B204">
        <f>IFERROR(IF(F204&gt;0,MAX(B$26:B203)+1,IF(AND(D204&gt;0,C204=0),"ЗАГ",0)),0)</f>
        <v>0</v>
      </c>
      <c r="C204">
        <f>IF(Смета!B186&gt;0,Смета!B186,0)</f>
        <v>163</v>
      </c>
      <c r="D204" t="str">
        <f>IF(Смета!C186&gt;0,Смета!C186,0)</f>
        <v>Выключатель автоматический двухполюсный 50А С ВА47-29 4.5кА (MVA20-2-050-C)</v>
      </c>
      <c r="E204" s="7" t="str">
        <f>IF(Смета!D186&gt;0,Смета!D186,0)</f>
        <v>шт</v>
      </c>
      <c r="F204" s="7">
        <f>IFERROR(IF(Дата_КС2=S$3,Смета!Q186,0)+IF(Дата_КС2=S$4,Смета!T186,0)+IF(Дата_КС2=S$5,Смета!W186,0)+IF(Дата_КС2=S$6,Смета!Z186,0)+IF(Дата_КС2=S$7,Смета!AC186,0)+IF(Дата_КС2=S$8,Смета!AF186,0)+IF(Дата_КС2=S$9,Смета!AI186,0)+IF(Дата_КС2=S$10,Смета!AL186,0)+IF(Дата_КС2=S$11,Смета!AO186,0)+IF(Дата_КС2=S$12,Смета!AR186,0)+IF(Дата_КС2=S$13,Смета!AU186,0)+IF(Дата_КС2=S$14,Смета!AX186,0),0)</f>
        <v>0</v>
      </c>
      <c r="G204" s="7">
        <f>IF(Смета!E186&gt;0,Смета!E186,0)</f>
        <v>461.93</v>
      </c>
      <c r="H204" s="7">
        <f>ROUND(F204*G204,2)</f>
        <v>0</v>
      </c>
      <c r="I204">
        <f>IF(J204=1,1,K204)</f>
        <v>0</v>
      </c>
      <c r="K204">
        <f>IF(AND(B204&gt;0,B204&lt;&gt;"ЗАГ"),1,IF(C204=0,SUM(B205:INDEX(B205:B$2002,INDEX(MATCH("ЗАГ",B205:B$2002&amp;"",),))),0))</f>
        <v>0</v>
      </c>
      <c r="R204" s="7">
        <f>IFERROR(IF(F204&gt;0,IF(IFERROR((Смета!H186*1),0)&gt;0,ROUND(F204*G204,2),0),0),0)</f>
        <v>0</v>
      </c>
      <c r="S204" s="7">
        <f>IFERROR(IF(F204&gt;0,IF(IFERROR((Смета!G186*1),0)&gt;0,ROUND(F204*G204,2),0),0),0)</f>
        <v>0</v>
      </c>
    </row>
    <row r="205" hidden="1">
      <c r="B205">
        <f>IFERROR(IF(F205&gt;0,MAX(B$26:B204)+1,IF(AND(D205&gt;0,C205=0),"ЗАГ",0)),0)</f>
        <v>0</v>
      </c>
      <c r="C205">
        <f>IF(Смета!B187&gt;0,Смета!B187,0)</f>
        <v>164</v>
      </c>
      <c r="D205" t="str">
        <f>IF(Смета!C187&gt;0,Смета!C187,0)</f>
        <v>Сжим ответвительный У-859 м50-70/о4-35 (У-859МУ3)</v>
      </c>
      <c r="E205" s="7" t="str">
        <f>IF(Смета!D187&gt;0,Смета!D187,0)</f>
        <v>шт</v>
      </c>
      <c r="F205" s="7">
        <f>IFERROR(IF(Дата_КС2=S$3,Смета!Q187,0)+IF(Дата_КС2=S$4,Смета!T187,0)+IF(Дата_КС2=S$5,Смета!W187,0)+IF(Дата_КС2=S$6,Смета!Z187,0)+IF(Дата_КС2=S$7,Смета!AC187,0)+IF(Дата_КС2=S$8,Смета!AF187,0)+IF(Дата_КС2=S$9,Смета!AI187,0)+IF(Дата_КС2=S$10,Смета!AL187,0)+IF(Дата_КС2=S$11,Смета!AO187,0)+IF(Дата_КС2=S$12,Смета!AR187,0)+IF(Дата_КС2=S$13,Смета!AU187,0)+IF(Дата_КС2=S$14,Смета!AX187,0),0)</f>
        <v>0</v>
      </c>
      <c r="G205" s="7">
        <f>IF(Смета!E187&gt;0,Смета!E187,0)</f>
        <v>98.61</v>
      </c>
      <c r="H205" s="7">
        <f>ROUND(F205*G205,2)</f>
        <v>0</v>
      </c>
      <c r="I205">
        <f>IF(J205=1,1,K205)</f>
        <v>0</v>
      </c>
      <c r="K205">
        <f>IF(AND(B205&gt;0,B205&lt;&gt;"ЗАГ"),1,IF(C205=0,SUM(B206:INDEX(B206:B$2002,INDEX(MATCH("ЗАГ",B206:B$2002&amp;"",),))),0))</f>
        <v>0</v>
      </c>
      <c r="R205" s="7">
        <f>IFERROR(IF(F205&gt;0,IF(IFERROR((Смета!H187*1),0)&gt;0,ROUND(F205*G205,2),0),0),0)</f>
        <v>0</v>
      </c>
      <c r="S205" s="7">
        <f>IFERROR(IF(F205&gt;0,IF(IFERROR((Смета!G187*1),0)&gt;0,ROUND(F205*G205,2),0),0),0)</f>
        <v>0</v>
      </c>
    </row>
    <row r="206" hidden="1">
      <c r="B206">
        <f>IFERROR(IF(F206&gt;0,MAX(B$26:B205)+1,IF(AND(D206&gt;0,C206=0),"ЗАГ",0)),0)</f>
        <v>0</v>
      </c>
      <c r="C206">
        <f>IF(Смета!B188&gt;0,Смета!B188,0)</f>
        <v>165</v>
      </c>
      <c r="D206" t="str">
        <f>IF(Смета!C188&gt;0,Смета!C188,0)</f>
        <v>Розетка на DIN-рейку с заземлением контактов РАр 10-3-ОП</v>
      </c>
      <c r="E206" s="7" t="str">
        <f>IF(Смета!D188&gt;0,Смета!D188,0)</f>
        <v>шт</v>
      </c>
      <c r="F206" s="7">
        <f>IFERROR(IF(Дата_КС2=S$3,Смета!Q188,0)+IF(Дата_КС2=S$4,Смета!T188,0)+IF(Дата_КС2=S$5,Смета!W188,0)+IF(Дата_КС2=S$6,Смета!Z188,0)+IF(Дата_КС2=S$7,Смета!AC188,0)+IF(Дата_КС2=S$8,Смета!AF188,0)+IF(Дата_КС2=S$9,Смета!AI188,0)+IF(Дата_КС2=S$10,Смета!AL188,0)+IF(Дата_КС2=S$11,Смета!AO188,0)+IF(Дата_КС2=S$12,Смета!AR188,0)+IF(Дата_КС2=S$13,Смета!AU188,0)+IF(Дата_КС2=S$14,Смета!AX188,0),0)</f>
        <v>0</v>
      </c>
      <c r="G206" s="7">
        <f>IF(Смета!E188&gt;0,Смета!E188,0)</f>
        <v>288.23</v>
      </c>
      <c r="H206" s="7">
        <f>ROUND(F206*G206,2)</f>
        <v>0</v>
      </c>
      <c r="I206">
        <f>IF(J206=1,1,K206)</f>
        <v>0</v>
      </c>
      <c r="K206">
        <f>IF(AND(B206&gt;0,B206&lt;&gt;"ЗАГ"),1,IF(C206=0,SUM(B207:INDEX(B207:B$2002,INDEX(MATCH("ЗАГ",B207:B$2002&amp;"",),))),0))</f>
        <v>0</v>
      </c>
      <c r="R206" s="7">
        <f>IFERROR(IF(F206&gt;0,IF(IFERROR((Смета!H188*1),0)&gt;0,ROUND(F206*G206,2),0),0),0)</f>
        <v>0</v>
      </c>
      <c r="S206" s="7">
        <f>IFERROR(IF(F206&gt;0,IF(IFERROR((Смета!G188*1),0)&gt;0,ROUND(F206*G206,2),0),0),0)</f>
        <v>0</v>
      </c>
    </row>
    <row r="207" hidden="1">
      <c r="B207">
        <f>IFERROR(IF(F207&gt;0,MAX(B$26:B206)+1,IF(AND(D207&gt;0,C207=0),"ЗАГ",0)),0)</f>
        <v>0</v>
      </c>
      <c r="C207">
        <f>IF(Смета!B189&gt;0,Смета!B189,0)</f>
        <v>166</v>
      </c>
      <c r="D207" t="str">
        <f>IF(Смета!C189&gt;0,Смета!C189,0)</f>
        <v>Расключение щита этажного ЩЭ</v>
      </c>
      <c r="E207" s="7" t="str">
        <f>IF(Смета!D189&gt;0,Смета!D189,0)</f>
        <v>шт</v>
      </c>
      <c r="F207" s="7">
        <f>IFERROR(IF(Дата_КС2=S$3,Смета!Q189,0)+IF(Дата_КС2=S$4,Смета!T189,0)+IF(Дата_КС2=S$5,Смета!W189,0)+IF(Дата_КС2=S$6,Смета!Z189,0)+IF(Дата_КС2=S$7,Смета!AC189,0)+IF(Дата_КС2=S$8,Смета!AF189,0)+IF(Дата_КС2=S$9,Смета!AI189,0)+IF(Дата_КС2=S$10,Смета!AL189,0)+IF(Дата_КС2=S$11,Смета!AO189,0)+IF(Дата_КС2=S$12,Смета!AR189,0)+IF(Дата_КС2=S$13,Смета!AU189,0)+IF(Дата_КС2=S$14,Смета!AX189,0),0)</f>
        <v>0</v>
      </c>
      <c r="G207" s="7">
        <f>IF(Смета!E189&gt;0,Смета!E189,0)</f>
        <v>3502.5</v>
      </c>
      <c r="H207" s="7">
        <f>ROUND(F207*G207,2)</f>
        <v>0</v>
      </c>
      <c r="I207">
        <f>IF(J207=1,1,K207)</f>
        <v>0</v>
      </c>
      <c r="K207">
        <f>IF(AND(B207&gt;0,B207&lt;&gt;"ЗАГ"),1,IF(C207=0,SUM(B208:INDEX(B208:B$2002,INDEX(MATCH("ЗАГ",B208:B$2002&amp;"",),))),0))</f>
        <v>0</v>
      </c>
      <c r="R207" s="7">
        <f>IFERROR(IF(F207&gt;0,IF(IFERROR((Смета!H189*1),0)&gt;0,ROUND(F207*G207,2),0),0),0)</f>
        <v>0</v>
      </c>
      <c r="S207" s="7">
        <f>IFERROR(IF(F207&gt;0,IF(IFERROR((Смета!G189*1),0)&gt;0,ROUND(F207*G207,2),0),0),0)</f>
        <v>0</v>
      </c>
    </row>
    <row r="208" hidden="1">
      <c r="B208" t="str">
        <f>IFERROR(IF(F208&gt;0,MAX(B$26:B207)+1,IF(AND(D208&gt;0,C208=0),"ЗАГ",0)),0)</f>
        <v>ЗАГ</v>
      </c>
      <c r="C208">
        <f>IF(Смета!B190&gt;0,Смета!B190,0)</f>
        <v>0</v>
      </c>
      <c r="D208" t="str">
        <f>IF(Смета!C190&gt;0,Смета!C190,0)</f>
        <v>2.Светотехническая продукция</v>
      </c>
      <c r="E208" s="7">
        <f>IF(Смета!D190&gt;0,Смета!D190,0)</f>
        <v>0</v>
      </c>
      <c r="F208" s="7">
        <f>IFERROR(IF(Дата_КС2=S$3,Смета!Q190,0)+IF(Дата_КС2=S$4,Смета!T190,0)+IF(Дата_КС2=S$5,Смета!W190,0)+IF(Дата_КС2=S$6,Смета!Z190,0)+IF(Дата_КС2=S$7,Смета!AC190,0)+IF(Дата_КС2=S$8,Смета!AF190,0)+IF(Дата_КС2=S$9,Смета!AI190,0)+IF(Дата_КС2=S$10,Смета!AL190,0)+IF(Дата_КС2=S$11,Смета!AO190,0)+IF(Дата_КС2=S$12,Смета!AR190,0)+IF(Дата_КС2=S$13,Смета!AU190,0)+IF(Дата_КС2=S$14,Смета!AX190,0),0)</f>
        <v>0</v>
      </c>
      <c r="G208" s="7">
        <f>IF(Смета!E190&gt;0,Смета!E190,0)</f>
        <v>0</v>
      </c>
      <c r="H208" s="7">
        <f>ROUND(F208*G208,2)</f>
        <v>0</v>
      </c>
      <c r="I208">
        <f>IF(J208=1,1,K208)</f>
        <v>0</v>
      </c>
      <c r="K208">
        <f>IF(AND(B208&gt;0,B208&lt;&gt;"ЗАГ"),1,IF(C208=0,SUM(B209:INDEX(B209:B$2002,INDEX(MATCH("ЗАГ",B209:B$2002&amp;"",),))),0))</f>
        <v>0</v>
      </c>
      <c r="R208" s="7">
        <f>IFERROR(IF(F208&gt;0,IF(IFERROR((Смета!H190*1),0)&gt;0,ROUND(F208*G208,2),0),0),0)</f>
        <v>0</v>
      </c>
      <c r="S208" s="7">
        <f>IFERROR(IF(F208&gt;0,IF(IFERROR((Смета!G190*1),0)&gt;0,ROUND(F208*G208,2),0),0),0)</f>
        <v>0</v>
      </c>
    </row>
    <row r="209" hidden="1">
      <c r="B209">
        <f>IFERROR(IF(F209&gt;0,MAX(B$26:B208)+1,IF(AND(D209&gt;0,C209=0),"ЗАГ",0)),0)</f>
        <v>0</v>
      </c>
      <c r="C209">
        <f>IF(Смета!B191&gt;0,Смета!B191,0)</f>
        <v>167</v>
      </c>
      <c r="D209" t="str">
        <f>IF(Смета!C191&gt;0,Смета!C191,0)</f>
        <v>Патрон подвесной Е27 пластик белый</v>
      </c>
      <c r="E209" s="7" t="str">
        <f>IF(Смета!D191&gt;0,Смета!D191,0)</f>
        <v>шт</v>
      </c>
      <c r="F209" s="7">
        <f>IFERROR(IF(Дата_КС2=S$3,Смета!Q191,0)+IF(Дата_КС2=S$4,Смета!T191,0)+IF(Дата_КС2=S$5,Смета!W191,0)+IF(Дата_КС2=S$6,Смета!Z191,0)+IF(Дата_КС2=S$7,Смета!AC191,0)+IF(Дата_КС2=S$8,Смета!AF191,0)+IF(Дата_КС2=S$9,Смета!AI191,0)+IF(Дата_КС2=S$10,Смета!AL191,0)+IF(Дата_КС2=S$11,Смета!AO191,0)+IF(Дата_КС2=S$12,Смета!AR191,0)+IF(Дата_КС2=S$13,Смета!AU191,0)+IF(Дата_КС2=S$14,Смета!AX191,0),0)</f>
        <v>0</v>
      </c>
      <c r="G209" s="7">
        <f>IF(Смета!E191&gt;0,Смета!E191,0)</f>
        <v>24.55</v>
      </c>
      <c r="H209" s="7">
        <f>ROUND(F209*G209,2)</f>
        <v>0</v>
      </c>
      <c r="I209">
        <f>IF(J209=1,1,K209)</f>
        <v>0</v>
      </c>
      <c r="K209">
        <f>IF(AND(B209&gt;0,B209&lt;&gt;"ЗАГ"),1,IF(C209=0,SUM(B210:INDEX(B210:B$2002,INDEX(MATCH("ЗАГ",B210:B$2002&amp;"",),))),0))</f>
        <v>0</v>
      </c>
      <c r="R209" s="7">
        <f>IFERROR(IF(F209&gt;0,IF(IFERROR((Смета!H191*1),0)&gt;0,ROUND(F209*G209,2),0),0),0)</f>
        <v>0</v>
      </c>
      <c r="S209" s="7">
        <f>IFERROR(IF(F209&gt;0,IF(IFERROR((Смета!G191*1),0)&gt;0,ROUND(F209*G209,2),0),0),0)</f>
        <v>0</v>
      </c>
    </row>
    <row r="210" hidden="1">
      <c r="B210">
        <f>IFERROR(IF(F210&gt;0,MAX(B$26:B209)+1,IF(AND(D210&gt;0,C210=0),"ЗАГ",0)),0)</f>
        <v>0</v>
      </c>
      <c r="C210">
        <f>IF(Смета!B192&gt;0,Смета!B192,0)</f>
        <v>168</v>
      </c>
      <c r="D210" t="str">
        <f>IF(Смета!C192&gt;0,Смета!C192,0)</f>
        <v>Подключение подвесного патрона</v>
      </c>
      <c r="E210" s="7" t="str">
        <f>IF(Смета!D192&gt;0,Смета!D192,0)</f>
        <v>шт</v>
      </c>
      <c r="F210" s="7">
        <f>IFERROR(IF(Дата_КС2=S$3,Смета!Q192,0)+IF(Дата_КС2=S$4,Смета!T192,0)+IF(Дата_КС2=S$5,Смета!W192,0)+IF(Дата_КС2=S$6,Смета!Z192,0)+IF(Дата_КС2=S$7,Смета!AC192,0)+IF(Дата_КС2=S$8,Смета!AF192,0)+IF(Дата_КС2=S$9,Смета!AI192,0)+IF(Дата_КС2=S$10,Смета!AL192,0)+IF(Дата_КС2=S$11,Смета!AO192,0)+IF(Дата_КС2=S$12,Смета!AR192,0)+IF(Дата_КС2=S$13,Смета!AU192,0)+IF(Дата_КС2=S$14,Смета!AX192,0),0)</f>
        <v>0</v>
      </c>
      <c r="G210" s="7">
        <f>IF(Смета!E192&gt;0,Смета!E192,0)</f>
        <v>213.5</v>
      </c>
      <c r="H210" s="7">
        <f>ROUND(F210*G210,2)</f>
        <v>0</v>
      </c>
      <c r="I210">
        <f>IF(J210=1,1,K210)</f>
        <v>0</v>
      </c>
      <c r="K210">
        <f>IF(AND(B210&gt;0,B210&lt;&gt;"ЗАГ"),1,IF(C210=0,SUM(B211:INDEX(B211:B$2002,INDEX(MATCH("ЗАГ",B211:B$2002&amp;"",),))),0))</f>
        <v>0</v>
      </c>
      <c r="R210" s="7">
        <f>IFERROR(IF(F210&gt;0,IF(IFERROR((Смета!H192*1),0)&gt;0,ROUND(F210*G210,2),0),0),0)</f>
        <v>0</v>
      </c>
      <c r="S210" s="7">
        <f>IFERROR(IF(F210&gt;0,IF(IFERROR((Смета!G192*1),0)&gt;0,ROUND(F210*G210,2),0),0),0)</f>
        <v>0</v>
      </c>
    </row>
    <row r="211" hidden="1">
      <c r="B211">
        <f>IFERROR(IF(F211&gt;0,MAX(B$26:B210)+1,IF(AND(D211&gt;0,C211=0),"ЗАГ",0)),0)</f>
        <v>0</v>
      </c>
      <c r="C211">
        <f>IF(Смета!B193&gt;0,Смета!B193,0)</f>
        <v>169</v>
      </c>
      <c r="D211" t="str">
        <f>IF(Смета!C193&gt;0,Смета!C193,0)</f>
        <v>Лампа светодиодная LED 11вт E27 белый ECO</v>
      </c>
      <c r="E211" s="7" t="str">
        <f>IF(Смета!D193&gt;0,Смета!D193,0)</f>
        <v>шт</v>
      </c>
      <c r="F211" s="7">
        <f>IFERROR(IF(Дата_КС2=S$3,Смета!Q193,0)+IF(Дата_КС2=S$4,Смета!T193,0)+IF(Дата_КС2=S$5,Смета!W193,0)+IF(Дата_КС2=S$6,Смета!Z193,0)+IF(Дата_КС2=S$7,Смета!AC193,0)+IF(Дата_КС2=S$8,Смета!AF193,0)+IF(Дата_КС2=S$9,Смета!AI193,0)+IF(Дата_КС2=S$10,Смета!AL193,0)+IF(Дата_КС2=S$11,Смета!AO193,0)+IF(Дата_КС2=S$12,Смета!AR193,0)+IF(Дата_КС2=S$13,Смета!AU193,0)+IF(Дата_КС2=S$14,Смета!AX193,0),0)</f>
        <v>0</v>
      </c>
      <c r="G211" s="7">
        <f>IF(Смета!E193&gt;0,Смета!E193,0)</f>
        <v>96.08</v>
      </c>
      <c r="H211" s="7">
        <f>ROUND(F211*G211,2)</f>
        <v>0</v>
      </c>
      <c r="I211">
        <f>IF(J211=1,1,K211)</f>
        <v>0</v>
      </c>
      <c r="K211">
        <f>IF(AND(B211&gt;0,B211&lt;&gt;"ЗАГ"),1,IF(C211=0,SUM(B212:INDEX(B212:B$2002,INDEX(MATCH("ЗАГ",B212:B$2002&amp;"",),))),0))</f>
        <v>0</v>
      </c>
      <c r="R211" s="7">
        <f>IFERROR(IF(F211&gt;0,IF(IFERROR((Смета!H193*1),0)&gt;0,ROUND(F211*G211,2),0),0),0)</f>
        <v>0</v>
      </c>
      <c r="S211" s="7">
        <f>IFERROR(IF(F211&gt;0,IF(IFERROR((Смета!G193*1),0)&gt;0,ROUND(F211*G211,2),0),0),0)</f>
        <v>0</v>
      </c>
    </row>
    <row r="212" hidden="1" ht="30" customHeight="1">
      <c r="B212">
        <f>IFERROR(IF(F212&gt;0,MAX(B$26:B211)+1,IF(AND(D212&gt;0,C212=0),"ЗАГ",0)),0)</f>
        <v>0</v>
      </c>
      <c r="C212">
        <f>IF(Смета!B194&gt;0,Смета!B194,0)</f>
        <v>170</v>
      </c>
      <c r="D212" t="str">
        <f>IF(Смета!C194&gt;0,Смета!C194,0)</f>
        <v>358882 STREET NT22 396 черный Светильник ландшафтный светодиодный IP54 LED 4000К 18W 220V OPAL пластиковый корпус</v>
      </c>
      <c r="E212" s="7" t="str">
        <f>IF(Смета!D194&gt;0,Смета!D194,0)</f>
        <v>шт</v>
      </c>
      <c r="F212" s="7">
        <f>IFERROR(IF(Дата_КС2=S$3,Смета!Q194,0)+IF(Дата_КС2=S$4,Смета!T194,0)+IF(Дата_КС2=S$5,Смета!W194,0)+IF(Дата_КС2=S$6,Смета!Z194,0)+IF(Дата_КС2=S$7,Смета!AC194,0)+IF(Дата_КС2=S$8,Смета!AF194,0)+IF(Дата_КС2=S$9,Смета!AI194,0)+IF(Дата_КС2=S$10,Смета!AL194,0)+IF(Дата_КС2=S$11,Смета!AO194,0)+IF(Дата_КС2=S$12,Смета!AR194,0)+IF(Дата_КС2=S$13,Смета!AU194,0)+IF(Дата_КС2=S$14,Смета!AX194,0),0)</f>
        <v>0</v>
      </c>
      <c r="G212" s="7">
        <f>IF(Смета!E194&gt;0,Смета!E194,0)</f>
        <v>2500</v>
      </c>
      <c r="H212" s="7">
        <f>ROUND(F212*G212,2)</f>
        <v>0</v>
      </c>
      <c r="I212">
        <f>IF(J212=1,1,K212)</f>
        <v>0</v>
      </c>
      <c r="K212">
        <f>IF(AND(B212&gt;0,B212&lt;&gt;"ЗАГ"),1,IF(C212=0,SUM(B213:INDEX(B213:B$2002,INDEX(MATCH("ЗАГ",B213:B$2002&amp;"",),))),0))</f>
        <v>0</v>
      </c>
      <c r="R212" s="7">
        <f>IFERROR(IF(F212&gt;0,IF(IFERROR((Смета!H194*1),0)&gt;0,ROUND(F212*G212,2),0),0),0)</f>
        <v>0</v>
      </c>
      <c r="S212" s="7">
        <f>IFERROR(IF(F212&gt;0,IF(IFERROR((Смета!G194*1),0)&gt;0,ROUND(F212*G212,2),0),0),0)</f>
        <v>0</v>
      </c>
    </row>
    <row r="213" hidden="1">
      <c r="B213">
        <f>IFERROR(IF(F213&gt;0,MAX(B$26:B212)+1,IF(AND(D213&gt;0,C213=0),"ЗАГ",0)),0)</f>
        <v>0</v>
      </c>
      <c r="C213">
        <f>IF(Смета!B195&gt;0,Смета!B195,0)</f>
        <v>171</v>
      </c>
      <c r="D213" t="str">
        <f>IF(Смета!C195&gt;0,Смета!C195,0)</f>
        <v>Монтаж и подключение накладного светильника</v>
      </c>
      <c r="E213" s="7" t="str">
        <f>IF(Смета!D195&gt;0,Смета!D195,0)</f>
        <v>шт</v>
      </c>
      <c r="F213" s="7">
        <f>IFERROR(IF(Дата_КС2=S$3,Смета!Q195,0)+IF(Дата_КС2=S$4,Смета!T195,0)+IF(Дата_КС2=S$5,Смета!W195,0)+IF(Дата_КС2=S$6,Смета!Z195,0)+IF(Дата_КС2=S$7,Смета!AC195,0)+IF(Дата_КС2=S$8,Смета!AF195,0)+IF(Дата_КС2=S$9,Смета!AI195,0)+IF(Дата_КС2=S$10,Смета!AL195,0)+IF(Дата_КС2=S$11,Смета!AO195,0)+IF(Дата_КС2=S$12,Смета!AR195,0)+IF(Дата_КС2=S$13,Смета!AU195,0)+IF(Дата_КС2=S$14,Смета!AX195,0),0)</f>
        <v>0</v>
      </c>
      <c r="G213" s="7">
        <f>IF(Смета!E195&gt;0,Смета!E195,0)</f>
        <v>384.3</v>
      </c>
      <c r="H213" s="7">
        <f>ROUND(F213*G213,2)</f>
        <v>0</v>
      </c>
      <c r="I213">
        <f>IF(J213=1,1,K213)</f>
        <v>0</v>
      </c>
      <c r="K213">
        <f>IF(AND(B213&gt;0,B213&lt;&gt;"ЗАГ"),1,IF(C213=0,SUM(B214:INDEX(B214:B$2002,INDEX(MATCH("ЗАГ",B214:B$2002&amp;"",),))),0))</f>
        <v>0</v>
      </c>
      <c r="R213" s="7">
        <f>IFERROR(IF(F213&gt;0,IF(IFERROR((Смета!H195*1),0)&gt;0,ROUND(F213*G213,2),0),0),0)</f>
        <v>0</v>
      </c>
      <c r="S213" s="7">
        <f>IFERROR(IF(F213&gt;0,IF(IFERROR((Смета!G195*1),0)&gt;0,ROUND(F213*G213,2),0),0),0)</f>
        <v>0</v>
      </c>
    </row>
    <row r="214" hidden="1">
      <c r="B214">
        <f>IFERROR(IF(F214&gt;0,MAX(B$26:B213)+1,IF(AND(D214&gt;0,C214=0),"ЗАГ",0)),0)</f>
        <v>0</v>
      </c>
      <c r="C214">
        <f>IF(Смета!B196&gt;0,Смета!B196,0)</f>
        <v>172</v>
      </c>
      <c r="D214" t="str">
        <f>IF(Смета!C196&gt;0,Смета!C196,0)</f>
        <v>БРА Kink light мелисса 08438-2, 19(21)</v>
      </c>
      <c r="E214" s="7" t="str">
        <f>IF(Смета!D196&gt;0,Смета!D196,0)</f>
        <v>шт</v>
      </c>
      <c r="F214" s="7">
        <f>IFERROR(IF(Дата_КС2=S$3,Смета!Q196,0)+IF(Дата_КС2=S$4,Смета!T196,0)+IF(Дата_КС2=S$5,Смета!W196,0)+IF(Дата_КС2=S$6,Смета!Z196,0)+IF(Дата_КС2=S$7,Смета!AC196,0)+IF(Дата_КС2=S$8,Смета!AF196,0)+IF(Дата_КС2=S$9,Смета!AI196,0)+IF(Дата_КС2=S$10,Смета!AL196,0)+IF(Дата_КС2=S$11,Смета!AO196,0)+IF(Дата_КС2=S$12,Смета!AR196,0)+IF(Дата_КС2=S$13,Смета!AU196,0)+IF(Дата_КС2=S$14,Смета!AX196,0),0)</f>
        <v>0</v>
      </c>
      <c r="G214" s="7">
        <f>IF(Смета!E196&gt;0,Смета!E196,0)</f>
        <v>6950</v>
      </c>
      <c r="H214" s="7">
        <f>ROUND(F214*G214,2)</f>
        <v>0</v>
      </c>
      <c r="I214">
        <f>IF(J214=1,1,K214)</f>
        <v>0</v>
      </c>
      <c r="K214">
        <f>IF(AND(B214&gt;0,B214&lt;&gt;"ЗАГ"),1,IF(C214=0,SUM(B215:INDEX(B215:B$2002,INDEX(MATCH("ЗАГ",B215:B$2002&amp;"",),))),0))</f>
        <v>0</v>
      </c>
      <c r="R214" s="7">
        <f>IFERROR(IF(F214&gt;0,IF(IFERROR((Смета!H196*1),0)&gt;0,ROUND(F214*G214,2),0),0),0)</f>
        <v>0</v>
      </c>
      <c r="S214" s="7">
        <f>IFERROR(IF(F214&gt;0,IF(IFERROR((Смета!G196*1),0)&gt;0,ROUND(F214*G214,2),0),0),0)</f>
        <v>0</v>
      </c>
    </row>
    <row r="215" hidden="1">
      <c r="B215">
        <f>IFERROR(IF(F215&gt;0,MAX(B$26:B214)+1,IF(AND(D215&gt;0,C215=0),"ЗАГ",0)),0)</f>
        <v>0</v>
      </c>
      <c r="C215">
        <f>IF(Смета!B197&gt;0,Смета!B197,0)</f>
        <v>173</v>
      </c>
      <c r="D215" t="str">
        <f>IF(Смета!C197&gt;0,Смета!C197,0)</f>
        <v>Бра настенная</v>
      </c>
      <c r="E215" s="7" t="str">
        <f>IF(Смета!D197&gt;0,Смета!D197,0)</f>
        <v>шт</v>
      </c>
      <c r="F215" s="7">
        <f>IFERROR(IF(Дата_КС2=S$3,Смета!Q197,0)+IF(Дата_КС2=S$4,Смета!T197,0)+IF(Дата_КС2=S$5,Смета!W197,0)+IF(Дата_КС2=S$6,Смета!Z197,0)+IF(Дата_КС2=S$7,Смета!AC197,0)+IF(Дата_КС2=S$8,Смета!AF197,0)+IF(Дата_КС2=S$9,Смета!AI197,0)+IF(Дата_КС2=S$10,Смета!AL197,0)+IF(Дата_КС2=S$11,Смета!AO197,0)+IF(Дата_КС2=S$12,Смета!AR197,0)+IF(Дата_КС2=S$13,Смета!AU197,0)+IF(Дата_КС2=S$14,Смета!AX197,0),0)</f>
        <v>0</v>
      </c>
      <c r="G215" s="7">
        <f>IF(Смета!E197&gt;0,Смета!E197,0)</f>
        <v>1050</v>
      </c>
      <c r="H215" s="7">
        <f>ROUND(F215*G215,2)</f>
        <v>0</v>
      </c>
      <c r="I215">
        <f>IF(J215=1,1,K215)</f>
        <v>0</v>
      </c>
      <c r="K215">
        <f>IF(AND(B215&gt;0,B215&lt;&gt;"ЗАГ"),1,IF(C215=0,SUM(B216:INDEX(B216:B$2002,INDEX(MATCH("ЗАГ",B216:B$2002&amp;"",),))),0))</f>
        <v>0</v>
      </c>
      <c r="R215" s="7">
        <f>IFERROR(IF(F215&gt;0,IF(IFERROR((Смета!H197*1),0)&gt;0,ROUND(F215*G215,2),0),0),0)</f>
        <v>0</v>
      </c>
      <c r="S215" s="7">
        <f>IFERROR(IF(F215&gt;0,IF(IFERROR((Смета!G197*1),0)&gt;0,ROUND(F215*G215,2),0),0),0)</f>
        <v>0</v>
      </c>
    </row>
    <row r="216" hidden="1" ht="30" customHeight="1">
      <c r="B216">
        <f>IFERROR(IF(F216&gt;0,MAX(B$26:B215)+1,IF(AND(D216&gt;0,C216=0),"ЗАГ",0)),0)</f>
        <v>0</v>
      </c>
      <c r="C216">
        <f>IF(Смета!B198&gt;0,Смета!B198,0)</f>
        <v>174</v>
      </c>
      <c r="D216" t="str">
        <f>IF(Смета!C198&gt;0,Смета!C198,0)</f>
        <v>Светильник светодиодный SPO-950-3-40K-018 18Вт 4000К 1890Лм IP40 595х180х40 матовый</v>
      </c>
      <c r="E216" s="7" t="str">
        <f>IF(Смета!D198&gt;0,Смета!D198,0)</f>
        <v>шт</v>
      </c>
      <c r="F216" s="7">
        <f>IFERROR(IF(Дата_КС2=S$3,Смета!Q198,0)+IF(Дата_КС2=S$4,Смета!T198,0)+IF(Дата_КС2=S$5,Смета!W198,0)+IF(Дата_КС2=S$6,Смета!Z198,0)+IF(Дата_КС2=S$7,Смета!AC198,0)+IF(Дата_КС2=S$8,Смета!AF198,0)+IF(Дата_КС2=S$9,Смета!AI198,0)+IF(Дата_КС2=S$10,Смета!AL198,0)+IF(Дата_КС2=S$11,Смета!AO198,0)+IF(Дата_КС2=S$12,Смета!AR198,0)+IF(Дата_КС2=S$13,Смета!AU198,0)+IF(Дата_КС2=S$14,Смета!AX198,0),0)</f>
        <v>0</v>
      </c>
      <c r="G216" s="7">
        <f>IF(Смета!E198&gt;0,Смета!E198,0)</f>
        <v>1636.25</v>
      </c>
      <c r="H216" s="7">
        <f>ROUND(F216*G216,2)</f>
        <v>0</v>
      </c>
      <c r="I216">
        <f>IF(J216=1,1,K216)</f>
        <v>0</v>
      </c>
      <c r="K216">
        <f>IF(AND(B216&gt;0,B216&lt;&gt;"ЗАГ"),1,IF(C216=0,SUM(B217:INDEX(B217:B$2002,INDEX(MATCH("ЗАГ",B217:B$2002&amp;"",),))),0))</f>
        <v>0</v>
      </c>
      <c r="R216" s="7">
        <f>IFERROR(IF(F216&gt;0,IF(IFERROR((Смета!H198*1),0)&gt;0,ROUND(F216*G216,2),0),0),0)</f>
        <v>0</v>
      </c>
      <c r="S216" s="7">
        <f>IFERROR(IF(F216&gt;0,IF(IFERROR((Смета!G198*1),0)&gt;0,ROUND(F216*G216,2),0),0),0)</f>
        <v>0</v>
      </c>
    </row>
    <row r="217" hidden="1">
      <c r="B217">
        <f>IFERROR(IF(F217&gt;0,MAX(B$26:B216)+1,IF(AND(D217&gt;0,C217=0),"ЗАГ",0)),0)</f>
        <v>0</v>
      </c>
      <c r="C217">
        <f>IF(Смета!B199&gt;0,Смета!B199,0)</f>
        <v>175</v>
      </c>
      <c r="D217" t="str">
        <f>IF(Смета!C199&gt;0,Смета!C199,0)</f>
        <v>Монтаж и подключение светильника в армстронг</v>
      </c>
      <c r="E217" s="7" t="str">
        <f>IF(Смета!D199&gt;0,Смета!D199,0)</f>
        <v>шт</v>
      </c>
      <c r="F217" s="7">
        <f>IFERROR(IF(Дата_КС2=S$3,Смета!Q199,0)+IF(Дата_КС2=S$4,Смета!T199,0)+IF(Дата_КС2=S$5,Смета!W199,0)+IF(Дата_КС2=S$6,Смета!Z199,0)+IF(Дата_КС2=S$7,Смета!AC199,0)+IF(Дата_КС2=S$8,Смета!AF199,0)+IF(Дата_КС2=S$9,Смета!AI199,0)+IF(Дата_КС2=S$10,Смета!AL199,0)+IF(Дата_КС2=S$11,Смета!AO199,0)+IF(Дата_КС2=S$12,Смета!AR199,0)+IF(Дата_КС2=S$13,Смета!AU199,0)+IF(Дата_КС2=S$14,Смета!AX199,0),0)</f>
        <v>0</v>
      </c>
      <c r="G217" s="7">
        <f>IF(Смета!E199&gt;0,Смета!E199,0)</f>
        <v>400</v>
      </c>
      <c r="H217" s="7">
        <f>ROUND(F217*G217,2)</f>
        <v>0</v>
      </c>
      <c r="I217">
        <f>IF(J217=1,1,K217)</f>
        <v>0</v>
      </c>
      <c r="K217">
        <f>IF(AND(B217&gt;0,B217&lt;&gt;"ЗАГ"),1,IF(C217=0,SUM(B218:INDEX(B218:B$2002,INDEX(MATCH("ЗАГ",B218:B$2002&amp;"",),))),0))</f>
        <v>0</v>
      </c>
      <c r="R217" s="7">
        <f>IFERROR(IF(F217&gt;0,IF(IFERROR((Смета!H199*1),0)&gt;0,ROUND(F217*G217,2),0),0),0)</f>
        <v>0</v>
      </c>
      <c r="S217" s="7">
        <f>IFERROR(IF(F217&gt;0,IF(IFERROR((Смета!G199*1),0)&gt;0,ROUND(F217*G217,2),0),0),0)</f>
        <v>0</v>
      </c>
    </row>
    <row r="218" hidden="1" ht="30" customHeight="1">
      <c r="B218">
        <f>IFERROR(IF(F218&gt;0,MAX(B$26:B217)+1,IF(AND(D218&gt;0,C218=0),"ЗАГ",0)),0)</f>
        <v>0</v>
      </c>
      <c r="C218">
        <f>IF(Смета!B200&gt;0,Смета!B200,0)</f>
        <v>176</v>
      </c>
      <c r="D218" t="str">
        <f>IF(Смета!C200&gt;0,Смета!C200,0)</f>
        <v>Датчик движения ИК встраиваемый 1200w 360 гр. 6м IP20 белый (SEN86 бел.)</v>
      </c>
      <c r="E218" s="7" t="str">
        <f>IF(Смета!D200&gt;0,Смета!D200,0)</f>
        <v>шт</v>
      </c>
      <c r="F218" s="7">
        <f>IFERROR(IF(Дата_КС2=S$3,Смета!Q200,0)+IF(Дата_КС2=S$4,Смета!T200,0)+IF(Дата_КС2=S$5,Смета!W200,0)+IF(Дата_КС2=S$6,Смета!Z200,0)+IF(Дата_КС2=S$7,Смета!AC200,0)+IF(Дата_КС2=S$8,Смета!AF200,0)+IF(Дата_КС2=S$9,Смета!AI200,0)+IF(Дата_КС2=S$10,Смета!AL200,0)+IF(Дата_КС2=S$11,Смета!AO200,0)+IF(Дата_КС2=S$12,Смета!AR200,0)+IF(Дата_КС2=S$13,Смета!AU200,0)+IF(Дата_КС2=S$14,Смета!AX200,0),0)</f>
        <v>0</v>
      </c>
      <c r="G218" s="7">
        <f>IF(Смета!E200&gt;0,Смета!E200,0)</f>
        <v>450</v>
      </c>
      <c r="H218" s="7">
        <f>ROUND(F218*G218,2)</f>
        <v>0</v>
      </c>
      <c r="I218">
        <f>IF(J218=1,1,K218)</f>
        <v>0</v>
      </c>
      <c r="K218">
        <f>IF(AND(B218&gt;0,B218&lt;&gt;"ЗАГ"),1,IF(C218=0,SUM(B219:INDEX(B219:B$2002,INDEX(MATCH("ЗАГ",B219:B$2002&amp;"",),))),0))</f>
        <v>0</v>
      </c>
      <c r="R218" s="7">
        <f>IFERROR(IF(F218&gt;0,IF(IFERROR((Смета!H200*1),0)&gt;0,ROUND(F218*G218,2),0),0),0)</f>
        <v>0</v>
      </c>
      <c r="S218" s="7">
        <f>IFERROR(IF(F218&gt;0,IF(IFERROR((Смета!G200*1),0)&gt;0,ROUND(F218*G218,2),0),0),0)</f>
        <v>0</v>
      </c>
    </row>
    <row r="219" hidden="1">
      <c r="B219">
        <f>IFERROR(IF(F219&gt;0,MAX(B$26:B218)+1,IF(AND(D219&gt;0,C219=0),"ЗАГ",0)),0)</f>
        <v>0</v>
      </c>
      <c r="C219">
        <f>IF(Смета!B201&gt;0,Смета!B201,0)</f>
        <v>177</v>
      </c>
      <c r="D219" t="str">
        <f>IF(Смета!C201&gt;0,Смета!C201,0)</f>
        <v xml:space="preserve">Монтаж и подключение датчика движения </v>
      </c>
      <c r="E219" s="7" t="str">
        <f>IF(Смета!D201&gt;0,Смета!D201,0)</f>
        <v>шт</v>
      </c>
      <c r="F219" s="7">
        <f>IFERROR(IF(Дата_КС2=S$3,Смета!Q201,0)+IF(Дата_КС2=S$4,Смета!T201,0)+IF(Дата_КС2=S$5,Смета!W201,0)+IF(Дата_КС2=S$6,Смета!Z201,0)+IF(Дата_КС2=S$7,Смета!AC201,0)+IF(Дата_КС2=S$8,Смета!AF201,0)+IF(Дата_КС2=S$9,Смета!AI201,0)+IF(Дата_КС2=S$10,Смета!AL201,0)+IF(Дата_КС2=S$11,Смета!AO201,0)+IF(Дата_КС2=S$12,Смета!AR201,0)+IF(Дата_КС2=S$13,Смета!AU201,0)+IF(Дата_КС2=S$14,Смета!AX201,0),0)</f>
        <v>0</v>
      </c>
      <c r="G219" s="7">
        <f>IF(Смета!E201&gt;0,Смета!E201,0)</f>
        <v>360</v>
      </c>
      <c r="H219" s="7">
        <f>ROUND(F219*G219,2)</f>
        <v>0</v>
      </c>
      <c r="I219">
        <f>IF(J219=1,1,K219)</f>
        <v>0</v>
      </c>
      <c r="K219">
        <f>IF(AND(B219&gt;0,B219&lt;&gt;"ЗАГ"),1,IF(C219=0,SUM(B220:INDEX(B220:B$2002,INDEX(MATCH("ЗАГ",B220:B$2002&amp;"",),))),0))</f>
        <v>0</v>
      </c>
      <c r="R219" s="7">
        <f>IFERROR(IF(F219&gt;0,IF(IFERROR((Смета!H201*1),0)&gt;0,ROUND(F219*G219,2),0),0),0)</f>
        <v>0</v>
      </c>
      <c r="S219" s="7">
        <f>IFERROR(IF(F219&gt;0,IF(IFERROR((Смета!G201*1),0)&gt;0,ROUND(F219*G219,2),0),0),0)</f>
        <v>0</v>
      </c>
    </row>
    <row r="220" hidden="1" ht="30" customHeight="1">
      <c r="B220">
        <f>IFERROR(IF(F220&gt;0,MAX(B$26:B219)+1,IF(AND(D220&gt;0,C220=0),"ЗАГ",0)),0)</f>
        <v>0</v>
      </c>
      <c r="C220">
        <f>IF(Смета!B202&gt;0,Смета!B202,0)</f>
        <v>178</v>
      </c>
      <c r="D220" t="str">
        <f>IF(Смета!C202&gt;0,Смета!C202,0)</f>
        <v>Коробка распределительная 85х85х40мм для наружного монтажа IP55</v>
      </c>
      <c r="E220" s="7" t="str">
        <f>IF(Смета!D202&gt;0,Смета!D202,0)</f>
        <v>шт</v>
      </c>
      <c r="F220" s="7">
        <f>IFERROR(IF(Дата_КС2=S$3,Смета!Q202,0)+IF(Дата_КС2=S$4,Смета!T202,0)+IF(Дата_КС2=S$5,Смета!W202,0)+IF(Дата_КС2=S$6,Смета!Z202,0)+IF(Дата_КС2=S$7,Смета!AC202,0)+IF(Дата_КС2=S$8,Смета!AF202,0)+IF(Дата_КС2=S$9,Смета!AI202,0)+IF(Дата_КС2=S$10,Смета!AL202,0)+IF(Дата_КС2=S$11,Смета!AO202,0)+IF(Дата_КС2=S$12,Смета!AR202,0)+IF(Дата_КС2=S$13,Смета!AU202,0)+IF(Дата_КС2=S$14,Смета!AX202,0),0)</f>
        <v>0</v>
      </c>
      <c r="G220" s="7">
        <f>IF(Смета!E202&gt;0,Смета!E202,0)</f>
        <v>64.68</v>
      </c>
      <c r="H220" s="7">
        <f>ROUND(F220*G220,2)</f>
        <v>0</v>
      </c>
      <c r="I220">
        <f>IF(J220=1,1,K220)</f>
        <v>0</v>
      </c>
      <c r="K220">
        <f>IF(AND(B220&gt;0,B220&lt;&gt;"ЗАГ"),1,IF(C220=0,SUM(B221:INDEX(B221:B$2002,INDEX(MATCH("ЗАГ",B221:B$2002&amp;"",),))),0))</f>
        <v>0</v>
      </c>
      <c r="R220" s="7">
        <f>IFERROR(IF(F220&gt;0,IF(IFERROR((Смета!H202*1),0)&gt;0,ROUND(F220*G220,2),0),0),0)</f>
        <v>0</v>
      </c>
      <c r="S220" s="7">
        <f>IFERROR(IF(F220&gt;0,IF(IFERROR((Смета!G202*1),0)&gt;0,ROUND(F220*G220,2),0),0),0)</f>
        <v>0</v>
      </c>
    </row>
    <row r="221" hidden="1">
      <c r="B221">
        <f>IFERROR(IF(F221&gt;0,MAX(B$26:B220)+1,IF(AND(D221&gt;0,C221=0),"ЗАГ",0)),0)</f>
        <v>0</v>
      </c>
      <c r="C221">
        <f>IF(Смета!B203&gt;0,Смета!B203,0)</f>
        <v>179</v>
      </c>
      <c r="D221" t="str">
        <f>IF(Смета!C203&gt;0,Смета!C203,0)</f>
        <v>Монтаж и подключение распределительных коробок</v>
      </c>
      <c r="E221" s="7" t="str">
        <f>IF(Смета!D203&gt;0,Смета!D203,0)</f>
        <v>шт</v>
      </c>
      <c r="F221" s="7">
        <f>IFERROR(IF(Дата_КС2=S$3,Смета!Q203,0)+IF(Дата_КС2=S$4,Смета!T203,0)+IF(Дата_КС2=S$5,Смета!W203,0)+IF(Дата_КС2=S$6,Смета!Z203,0)+IF(Дата_КС2=S$7,Смета!AC203,0)+IF(Дата_КС2=S$8,Смета!AF203,0)+IF(Дата_КС2=S$9,Смета!AI203,0)+IF(Дата_КС2=S$10,Смета!AL203,0)+IF(Дата_КС2=S$11,Смета!AO203,0)+IF(Дата_КС2=S$12,Смета!AR203,0)+IF(Дата_КС2=S$13,Смета!AU203,0)+IF(Дата_КС2=S$14,Смета!AX203,0),0)</f>
        <v>0</v>
      </c>
      <c r="G221" s="7">
        <f>IF(Смета!E203&gt;0,Смета!E203,0)</f>
        <v>128.1</v>
      </c>
      <c r="H221" s="7">
        <f>ROUND(F221*G221,2)</f>
        <v>0</v>
      </c>
      <c r="I221">
        <f>IF(J221=1,1,K221)</f>
        <v>0</v>
      </c>
      <c r="K221">
        <f>IF(AND(B221&gt;0,B221&lt;&gt;"ЗАГ"),1,IF(C221=0,SUM(B222:INDEX(B222:B$2002,INDEX(MATCH("ЗАГ",B222:B$2002&amp;"",),))),0))</f>
        <v>0</v>
      </c>
      <c r="R221" s="7">
        <f>IFERROR(IF(F221&gt;0,IF(IFERROR((Смета!H203*1),0)&gt;0,ROUND(F221*G221,2),0),0),0)</f>
        <v>0</v>
      </c>
      <c r="S221" s="7">
        <f>IFERROR(IF(F221&gt;0,IF(IFERROR((Смета!G203*1),0)&gt;0,ROUND(F221*G221,2),0),0),0)</f>
        <v>0</v>
      </c>
    </row>
    <row r="222" hidden="1">
      <c r="B222" t="str">
        <f>IFERROR(IF(F222&gt;0,MAX(B$26:B221)+1,IF(AND(D222&gt;0,C222=0),"ЗАГ",0)),0)</f>
        <v>ЗАГ</v>
      </c>
      <c r="C222">
        <f>IF(Смета!B204&gt;0,Смета!B204,0)</f>
        <v>0</v>
      </c>
      <c r="D222" t="str">
        <f>IF(Смета!C204&gt;0,Смета!C204,0)</f>
        <v>Декоративная подсветка картины</v>
      </c>
      <c r="E222" s="7">
        <f>IF(Смета!D204&gt;0,Смета!D204,0)</f>
        <v>0</v>
      </c>
      <c r="F222" s="7">
        <f>IFERROR(IF(Дата_КС2=S$3,Смета!Q204,0)+IF(Дата_КС2=S$4,Смета!T204,0)+IF(Дата_КС2=S$5,Смета!W204,0)+IF(Дата_КС2=S$6,Смета!Z204,0)+IF(Дата_КС2=S$7,Смета!AC204,0)+IF(Дата_КС2=S$8,Смета!AF204,0)+IF(Дата_КС2=S$9,Смета!AI204,0)+IF(Дата_КС2=S$10,Смета!AL204,0)+IF(Дата_КС2=S$11,Смета!AO204,0)+IF(Дата_КС2=S$12,Смета!AR204,0)+IF(Дата_КС2=S$13,Смета!AU204,0)+IF(Дата_КС2=S$14,Смета!AX204,0),0)</f>
        <v>0</v>
      </c>
      <c r="G222" s="7">
        <f>IF(Смета!E204&gt;0,Смета!E204,0)</f>
        <v>0</v>
      </c>
      <c r="H222" s="7">
        <f>ROUND(F222*G222,2)</f>
        <v>0</v>
      </c>
      <c r="I222">
        <f>IF(J222=1,1,K222)</f>
        <v>0</v>
      </c>
      <c r="K222">
        <f>IF(AND(B222&gt;0,B222&lt;&gt;"ЗАГ"),1,IF(C222=0,SUM(B223:INDEX(B223:B$2002,INDEX(MATCH("ЗАГ",B223:B$2002&amp;"",),))),0))</f>
        <v>0</v>
      </c>
      <c r="R222" s="7">
        <f>IFERROR(IF(F222&gt;0,IF(IFERROR((Смета!H204*1),0)&gt;0,ROUND(F222*G222,2),0),0),0)</f>
        <v>0</v>
      </c>
      <c r="S222" s="7">
        <f>IFERROR(IF(F222&gt;0,IF(IFERROR((Смета!G204*1),0)&gt;0,ROUND(F222*G222,2),0),0),0)</f>
        <v>0</v>
      </c>
    </row>
    <row r="223" hidden="1">
      <c r="B223">
        <f>IFERROR(IF(F223&gt;0,MAX(B$26:B222)+1,IF(AND(D223&gt;0,C223=0),"ЗАГ",0)),0)</f>
        <v>0</v>
      </c>
      <c r="C223">
        <f>IF(Смета!B205&gt;0,Смета!B205,0)</f>
        <v>180</v>
      </c>
      <c r="D223" t="str">
        <f>IF(Смета!C205&gt;0,Смета!C205,0)</f>
        <v>Профиль SL-SLIM-H13M-F25-3000 ANOD ( Алюминий)</v>
      </c>
      <c r="E223" s="7" t="str">
        <f>IF(Смета!D205&gt;0,Смета!D205,0)</f>
        <v>м</v>
      </c>
      <c r="F223" s="7">
        <f>IFERROR(IF(Дата_КС2=S$3,Смета!Q205,0)+IF(Дата_КС2=S$4,Смета!T205,0)+IF(Дата_КС2=S$5,Смета!W205,0)+IF(Дата_КС2=S$6,Смета!Z205,0)+IF(Дата_КС2=S$7,Смета!AC205,0)+IF(Дата_КС2=S$8,Смета!AF205,0)+IF(Дата_КС2=S$9,Смета!AI205,0)+IF(Дата_КС2=S$10,Смета!AL205,0)+IF(Дата_КС2=S$11,Смета!AO205,0)+IF(Дата_КС2=S$12,Смета!AR205,0)+IF(Дата_КС2=S$13,Смета!AU205,0)+IF(Дата_КС2=S$14,Смета!AX205,0),0)</f>
        <v>0</v>
      </c>
      <c r="G223" s="7">
        <f>IF(Смета!E205&gt;0,Смета!E205,0)</f>
        <v>850</v>
      </c>
      <c r="H223" s="7">
        <f>ROUND(F223*G223,2)</f>
        <v>0</v>
      </c>
      <c r="I223">
        <f>IF(J223=1,1,K223)</f>
        <v>0</v>
      </c>
      <c r="K223">
        <f>IF(AND(B223&gt;0,B223&lt;&gt;"ЗАГ"),1,IF(C223=0,SUM(B224:INDEX(B224:B$2002,INDEX(MATCH("ЗАГ",B224:B$2002&amp;"",),))),0))</f>
        <v>0</v>
      </c>
      <c r="R223" s="7">
        <f>IFERROR(IF(F223&gt;0,IF(IFERROR((Смета!H205*1),0)&gt;0,ROUND(F223*G223,2),0),0),0)</f>
        <v>0</v>
      </c>
      <c r="S223" s="7">
        <f>IFERROR(IF(F223&gt;0,IF(IFERROR((Смета!G205*1),0)&gt;0,ROUND(F223*G223,2),0),0),0)</f>
        <v>0</v>
      </c>
    </row>
    <row r="224" hidden="1">
      <c r="B224">
        <f>IFERROR(IF(F224&gt;0,MAX(B$26:B223)+1,IF(AND(D224&gt;0,C224=0),"ЗАГ",0)),0)</f>
        <v>0</v>
      </c>
      <c r="C224">
        <f>IF(Смета!B206&gt;0,Смета!B206,0)</f>
        <v>181</v>
      </c>
      <c r="D224" t="str">
        <f>IF(Смета!C206&gt;0,Смета!C206,0)</f>
        <v>Монтаж профиля</v>
      </c>
      <c r="E224" s="7" t="str">
        <f>IF(Смета!D206&gt;0,Смета!D206,0)</f>
        <v>м</v>
      </c>
      <c r="F224" s="7">
        <f>IFERROR(IF(Дата_КС2=S$3,Смета!Q206,0)+IF(Дата_КС2=S$4,Смета!T206,0)+IF(Дата_КС2=S$5,Смета!W206,0)+IF(Дата_КС2=S$6,Смета!Z206,0)+IF(Дата_КС2=S$7,Смета!AC206,0)+IF(Дата_КС2=S$8,Смета!AF206,0)+IF(Дата_КС2=S$9,Смета!AI206,0)+IF(Дата_КС2=S$10,Смета!AL206,0)+IF(Дата_КС2=S$11,Смета!AO206,0)+IF(Дата_КС2=S$12,Смета!AR206,0)+IF(Дата_КС2=S$13,Смета!AU206,0)+IF(Дата_КС2=S$14,Смета!AX206,0),0)</f>
        <v>0</v>
      </c>
      <c r="G224" s="7">
        <f>IF(Смета!E206&gt;0,Смета!E206,0)</f>
        <v>800</v>
      </c>
      <c r="H224" s="7">
        <f>ROUND(F224*G224,2)</f>
        <v>0</v>
      </c>
      <c r="I224">
        <f>IF(J224=1,1,K224)</f>
        <v>0</v>
      </c>
      <c r="K224">
        <f>IF(AND(B224&gt;0,B224&lt;&gt;"ЗАГ"),1,IF(C224=0,SUM(B225:INDEX(B225:B$2002,INDEX(MATCH("ЗАГ",B225:B$2002&amp;"",),))),0))</f>
        <v>0</v>
      </c>
      <c r="R224" s="7">
        <f>IFERROR(IF(F224&gt;0,IF(IFERROR((Смета!H206*1),0)&gt;0,ROUND(F224*G224,2),0),0),0)</f>
        <v>0</v>
      </c>
      <c r="S224" s="7">
        <f>IFERROR(IF(F224&gt;0,IF(IFERROR((Смета!G206*1),0)&gt;0,ROUND(F224*G224,2),0),0),0)</f>
        <v>0</v>
      </c>
    </row>
    <row r="225" hidden="1" ht="30" customHeight="1">
      <c r="B225">
        <f>IFERROR(IF(F225&gt;0,MAX(B$26:B224)+1,IF(AND(D225&gt;0,C225=0),"ЗАГ",0)),0)</f>
        <v>0</v>
      </c>
      <c r="C225">
        <f>IF(Смета!B207&gt;0,Смета!B207,0)</f>
        <v>182</v>
      </c>
      <c r="D225" t="str">
        <f>IF(Смета!C207&gt;0,Смета!C207,0)</f>
        <v>Лента светодиодная 9,6 Вт/м 12В IP20 4000K 120LED/м RT/RTW-A120-8-11mm SMD 2835 5 м</v>
      </c>
      <c r="E225" s="7" t="str">
        <f>IF(Смета!D207&gt;0,Смета!D207,0)</f>
        <v>шт</v>
      </c>
      <c r="F225" s="7">
        <f>IFERROR(IF(Дата_КС2=S$3,Смета!Q207,0)+IF(Дата_КС2=S$4,Смета!T207,0)+IF(Дата_КС2=S$5,Смета!W207,0)+IF(Дата_КС2=S$6,Смета!Z207,0)+IF(Дата_КС2=S$7,Смета!AC207,0)+IF(Дата_КС2=S$8,Смета!AF207,0)+IF(Дата_КС2=S$9,Смета!AI207,0)+IF(Дата_КС2=S$10,Смета!AL207,0)+IF(Дата_КС2=S$11,Смета!AO207,0)+IF(Дата_КС2=S$12,Смета!AR207,0)+IF(Дата_КС2=S$13,Смета!AU207,0)+IF(Дата_КС2=S$14,Смета!AX207,0),0)</f>
        <v>0</v>
      </c>
      <c r="G225" s="7">
        <f>IF(Смета!E207&gt;0,Смета!E207,0)</f>
        <v>3150</v>
      </c>
      <c r="H225" s="7">
        <f>ROUND(F225*G225,2)</f>
        <v>0</v>
      </c>
      <c r="I225">
        <f>IF(J225=1,1,K225)</f>
        <v>0</v>
      </c>
      <c r="K225">
        <f>IF(AND(B225&gt;0,B225&lt;&gt;"ЗАГ"),1,IF(C225=0,SUM(B226:INDEX(B226:B$2002,INDEX(MATCH("ЗАГ",B226:B$2002&amp;"",),))),0))</f>
        <v>0</v>
      </c>
      <c r="R225" s="7">
        <f>IFERROR(IF(F225&gt;0,IF(IFERROR((Смета!H207*1),0)&gt;0,ROUND(F225*G225,2),0),0),0)</f>
        <v>0</v>
      </c>
      <c r="S225" s="7">
        <f>IFERROR(IF(F225&gt;0,IF(IFERROR((Смета!G207*1),0)&gt;0,ROUND(F225*G225,2),0),0),0)</f>
        <v>0</v>
      </c>
    </row>
    <row r="226" hidden="1">
      <c r="B226">
        <f>IFERROR(IF(F226&gt;0,MAX(B$26:B225)+1,IF(AND(D226&gt;0,C226=0),"ЗАГ",0)),0)</f>
        <v>0</v>
      </c>
      <c r="C226">
        <f>IF(Смета!B208&gt;0,Смета!B208,0)</f>
        <v>183</v>
      </c>
      <c r="D226" t="str">
        <f>IF(Смета!C208&gt;0,Смета!C208,0)</f>
        <v>Монтаж и подключение ленты</v>
      </c>
      <c r="E226" s="7" t="str">
        <f>IF(Смета!D208&gt;0,Смета!D208,0)</f>
        <v>м</v>
      </c>
      <c r="F226" s="7">
        <f>IFERROR(IF(Дата_КС2=S$3,Смета!Q208,0)+IF(Дата_КС2=S$4,Смета!T208,0)+IF(Дата_КС2=S$5,Смета!W208,0)+IF(Дата_КС2=S$6,Смета!Z208,0)+IF(Дата_КС2=S$7,Смета!AC208,0)+IF(Дата_КС2=S$8,Смета!AF208,0)+IF(Дата_КС2=S$9,Смета!AI208,0)+IF(Дата_КС2=S$10,Смета!AL208,0)+IF(Дата_КС2=S$11,Смета!AO208,0)+IF(Дата_КС2=S$12,Смета!AR208,0)+IF(Дата_КС2=S$13,Смета!AU208,0)+IF(Дата_КС2=S$14,Смета!AX208,0),0)</f>
        <v>0</v>
      </c>
      <c r="G226" s="7">
        <f>IF(Смета!E208&gt;0,Смета!E208,0)</f>
        <v>800</v>
      </c>
      <c r="H226" s="7">
        <f>ROUND(F226*G226,2)</f>
        <v>0</v>
      </c>
      <c r="I226">
        <f>IF(J226=1,1,K226)</f>
        <v>0</v>
      </c>
      <c r="K226">
        <f>IF(AND(B226&gt;0,B226&lt;&gt;"ЗАГ"),1,IF(C226=0,SUM(B227:INDEX(B227:B$2002,INDEX(MATCH("ЗАГ",B227:B$2002&amp;"",),))),0))</f>
        <v>0</v>
      </c>
      <c r="R226" s="7">
        <f>IFERROR(IF(F226&gt;0,IF(IFERROR((Смета!H208*1),0)&gt;0,ROUND(F226*G226,2),0),0),0)</f>
        <v>0</v>
      </c>
      <c r="S226" s="7">
        <f>IFERROR(IF(F226&gt;0,IF(IFERROR((Смета!G208*1),0)&gt;0,ROUND(F226*G226,2),0),0),0)</f>
        <v>0</v>
      </c>
    </row>
    <row r="227" hidden="1">
      <c r="B227">
        <f>IFERROR(IF(F227&gt;0,MAX(B$26:B226)+1,IF(AND(D227&gt;0,C227=0),"ЗАГ",0)),0)</f>
        <v>0</v>
      </c>
      <c r="C227">
        <f>IF(Смета!B209&gt;0,Смета!B209,0)</f>
        <v>184</v>
      </c>
      <c r="D227" t="str">
        <f>IF(Смета!C209&gt;0,Смета!C209,0)</f>
        <v>Блок питания ARS-150-12 (12V, 12.5A, 150W) (ARL, IP20 Сетка, 2 года)</v>
      </c>
      <c r="E227" s="7" t="str">
        <f>IF(Смета!D209&gt;0,Смета!D209,0)</f>
        <v>шт</v>
      </c>
      <c r="F227" s="7">
        <f>IFERROR(IF(Дата_КС2=S$3,Смета!Q209,0)+IF(Дата_КС2=S$4,Смета!T209,0)+IF(Дата_КС2=S$5,Смета!W209,0)+IF(Дата_КС2=S$6,Смета!Z209,0)+IF(Дата_КС2=S$7,Смета!AC209,0)+IF(Дата_КС2=S$8,Смета!AF209,0)+IF(Дата_КС2=S$9,Смета!AI209,0)+IF(Дата_КС2=S$10,Смета!AL209,0)+IF(Дата_КС2=S$11,Смета!AO209,0)+IF(Дата_КС2=S$12,Смета!AR209,0)+IF(Дата_КС2=S$13,Смета!AU209,0)+IF(Дата_КС2=S$14,Смета!AX209,0),0)</f>
        <v>0</v>
      </c>
      <c r="G227" s="7">
        <f>IF(Смета!E209&gt;0,Смета!E209,0)</f>
        <v>3320</v>
      </c>
      <c r="H227" s="7">
        <f>ROUND(F227*G227,2)</f>
        <v>0</v>
      </c>
      <c r="I227">
        <f>IF(J227=1,1,K227)</f>
        <v>0</v>
      </c>
      <c r="K227">
        <f>IF(AND(B227&gt;0,B227&lt;&gt;"ЗАГ"),1,IF(C227=0,SUM(B228:INDEX(B228:B$2002,INDEX(MATCH("ЗАГ",B228:B$2002&amp;"",),))),0))</f>
        <v>0</v>
      </c>
      <c r="R227" s="7">
        <f>IFERROR(IF(F227&gt;0,IF(IFERROR((Смета!H209*1),0)&gt;0,ROUND(F227*G227,2),0),0),0)</f>
        <v>0</v>
      </c>
      <c r="S227" s="7">
        <f>IFERROR(IF(F227&gt;0,IF(IFERROR((Смета!G209*1),0)&gt;0,ROUND(F227*G227,2),0),0),0)</f>
        <v>0</v>
      </c>
    </row>
    <row r="228" hidden="1">
      <c r="B228">
        <f>IFERROR(IF(F228&gt;0,MAX(B$26:B227)+1,IF(AND(D228&gt;0,C228=0),"ЗАГ",0)),0)</f>
        <v>0</v>
      </c>
      <c r="C228">
        <f>IF(Смета!B210&gt;0,Смета!B210,0)</f>
        <v>185</v>
      </c>
      <c r="D228" t="str">
        <f>IF(Смета!C210&gt;0,Смета!C210,0)</f>
        <v>Монтаж и подключение блоков питания</v>
      </c>
      <c r="E228" s="7" t="str">
        <f>IF(Смета!D210&gt;0,Смета!D210,0)</f>
        <v>шт</v>
      </c>
      <c r="F228" s="7">
        <f>IFERROR(IF(Дата_КС2=S$3,Смета!Q210,0)+IF(Дата_КС2=S$4,Смета!T210,0)+IF(Дата_КС2=S$5,Смета!W210,0)+IF(Дата_КС2=S$6,Смета!Z210,0)+IF(Дата_КС2=S$7,Смета!AC210,0)+IF(Дата_КС2=S$8,Смета!AF210,0)+IF(Дата_КС2=S$9,Смета!AI210,0)+IF(Дата_КС2=S$10,Смета!AL210,0)+IF(Дата_КС2=S$11,Смета!AO210,0)+IF(Дата_КС2=S$12,Смета!AR210,0)+IF(Дата_КС2=S$13,Смета!AU210,0)+IF(Дата_КС2=S$14,Смета!AX210,0),0)</f>
        <v>0</v>
      </c>
      <c r="G228" s="7">
        <f>IF(Смета!E210&gt;0,Смета!E210,0)</f>
        <v>500</v>
      </c>
      <c r="H228" s="7">
        <f>ROUND(F228*G228,2)</f>
        <v>0</v>
      </c>
      <c r="I228">
        <f>IF(J228=1,1,K228)</f>
        <v>0</v>
      </c>
      <c r="K228">
        <f>IF(AND(B228&gt;0,B228&lt;&gt;"ЗАГ"),1,IF(C228=0,SUM(B229:INDEX(B229:B$2002,INDEX(MATCH("ЗАГ",B229:B$2002&amp;"",),))),0))</f>
        <v>0</v>
      </c>
      <c r="R228" s="7">
        <f>IFERROR(IF(F228&gt;0,IF(IFERROR((Смета!H210*1),0)&gt;0,ROUND(F228*G228,2),0),0),0)</f>
        <v>0</v>
      </c>
      <c r="S228" s="7">
        <f>IFERROR(IF(F228&gt;0,IF(IFERROR((Смета!G210*1),0)&gt;0,ROUND(F228*G228,2),0),0),0)</f>
        <v>0</v>
      </c>
    </row>
    <row r="229" hidden="1">
      <c r="B229" t="str">
        <f>IFERROR(IF(F229&gt;0,MAX(B$26:B228)+1,IF(AND(D229&gt;0,C229=0),"ЗАГ",0)),0)</f>
        <v>ЗАГ</v>
      </c>
      <c r="C229">
        <f>IF(Смета!B211&gt;0,Смета!B211,0)</f>
        <v>0</v>
      </c>
      <c r="D229" t="str">
        <f>IF(Смета!C211&gt;0,Смета!C211,0)</f>
        <v>Декоративная подсветка зеркала</v>
      </c>
      <c r="E229" s="7">
        <f>IF(Смета!D211&gt;0,Смета!D211,0)</f>
        <v>0</v>
      </c>
      <c r="F229" s="7">
        <f>IFERROR(IF(Дата_КС2=S$3,Смета!Q211,0)+IF(Дата_КС2=S$4,Смета!T211,0)+IF(Дата_КС2=S$5,Смета!W211,0)+IF(Дата_КС2=S$6,Смета!Z211,0)+IF(Дата_КС2=S$7,Смета!AC211,0)+IF(Дата_КС2=S$8,Смета!AF211,0)+IF(Дата_КС2=S$9,Смета!AI211,0)+IF(Дата_КС2=S$10,Смета!AL211,0)+IF(Дата_КС2=S$11,Смета!AO211,0)+IF(Дата_КС2=S$12,Смета!AR211,0)+IF(Дата_КС2=S$13,Смета!AU211,0)+IF(Дата_КС2=S$14,Смета!AX211,0),0)</f>
        <v>0</v>
      </c>
      <c r="G229" s="7">
        <f>IF(Смета!E211&gt;0,Смета!E211,0)</f>
        <v>0</v>
      </c>
      <c r="H229" s="7">
        <f>ROUND(F229*G229,2)</f>
        <v>0</v>
      </c>
      <c r="I229">
        <f>IF(J229=1,1,K229)</f>
        <v>0</v>
      </c>
      <c r="K229">
        <f>IF(AND(B229&gt;0,B229&lt;&gt;"ЗАГ"),1,IF(C229=0,SUM(B230:INDEX(B230:B$2002,INDEX(MATCH("ЗАГ",B230:B$2002&amp;"",),))),0))</f>
        <v>0</v>
      </c>
      <c r="R229" s="7">
        <f>IFERROR(IF(F229&gt;0,IF(IFERROR((Смета!H211*1),0)&gt;0,ROUND(F229*G229,2),0),0),0)</f>
        <v>0</v>
      </c>
      <c r="S229" s="7">
        <f>IFERROR(IF(F229&gt;0,IF(IFERROR((Смета!G211*1),0)&gt;0,ROUND(F229*G229,2),0),0),0)</f>
        <v>0</v>
      </c>
    </row>
    <row r="230" hidden="1">
      <c r="B230">
        <f>IFERROR(IF(F230&gt;0,MAX(B$26:B229)+1,IF(AND(D230&gt;0,C230=0),"ЗАГ",0)),0)</f>
        <v>0</v>
      </c>
      <c r="C230">
        <f>IF(Смета!B212&gt;0,Смета!B212,0)</f>
        <v>186</v>
      </c>
      <c r="D230" t="str">
        <f>IF(Смета!C212&gt;0,Смета!C212,0)</f>
        <v>Профиль SL-SLIM-H13M-F25-3000 ANOD ( Алюминий)</v>
      </c>
      <c r="E230" s="7" t="str">
        <f>IF(Смета!D212&gt;0,Смета!D212,0)</f>
        <v>м</v>
      </c>
      <c r="F230" s="7">
        <f>IFERROR(IF(Дата_КС2=S$3,Смета!Q212,0)+IF(Дата_КС2=S$4,Смета!T212,0)+IF(Дата_КС2=S$5,Смета!W212,0)+IF(Дата_КС2=S$6,Смета!Z212,0)+IF(Дата_КС2=S$7,Смета!AC212,0)+IF(Дата_КС2=S$8,Смета!AF212,0)+IF(Дата_КС2=S$9,Смета!AI212,0)+IF(Дата_КС2=S$10,Смета!AL212,0)+IF(Дата_КС2=S$11,Смета!AO212,0)+IF(Дата_КС2=S$12,Смета!AR212,0)+IF(Дата_КС2=S$13,Смета!AU212,0)+IF(Дата_КС2=S$14,Смета!AX212,0),0)</f>
        <v>0</v>
      </c>
      <c r="G230" s="7">
        <f>IF(Смета!E212&gt;0,Смета!E212,0)</f>
        <v>850</v>
      </c>
      <c r="H230" s="7">
        <f>ROUND(F230*G230,2)</f>
        <v>0</v>
      </c>
      <c r="I230">
        <f>IF(J230=1,1,K230)</f>
        <v>0</v>
      </c>
      <c r="K230">
        <f>IF(AND(B230&gt;0,B230&lt;&gt;"ЗАГ"),1,IF(C230=0,SUM(B231:INDEX(B231:B$2002,INDEX(MATCH("ЗАГ",B231:B$2002&amp;"",),))),0))</f>
        <v>0</v>
      </c>
      <c r="R230" s="7">
        <f>IFERROR(IF(F230&gt;0,IF(IFERROR((Смета!H212*1),0)&gt;0,ROUND(F230*G230,2),0),0),0)</f>
        <v>0</v>
      </c>
      <c r="S230" s="7">
        <f>IFERROR(IF(F230&gt;0,IF(IFERROR((Смета!G212*1),0)&gt;0,ROUND(F230*G230,2),0),0),0)</f>
        <v>0</v>
      </c>
    </row>
    <row r="231" hidden="1">
      <c r="B231">
        <f>IFERROR(IF(F231&gt;0,MAX(B$26:B230)+1,IF(AND(D231&gt;0,C231=0),"ЗАГ",0)),0)</f>
        <v>0</v>
      </c>
      <c r="C231">
        <f>IF(Смета!B213&gt;0,Смета!B213,0)</f>
        <v>187</v>
      </c>
      <c r="D231" t="str">
        <f>IF(Смета!C213&gt;0,Смета!C213,0)</f>
        <v>Монтаж профиля</v>
      </c>
      <c r="E231" s="7" t="str">
        <f>IF(Смета!D213&gt;0,Смета!D213,0)</f>
        <v>м</v>
      </c>
      <c r="F231" s="7">
        <f>IFERROR(IF(Дата_КС2=S$3,Смета!Q213,0)+IF(Дата_КС2=S$4,Смета!T213,0)+IF(Дата_КС2=S$5,Смета!W213,0)+IF(Дата_КС2=S$6,Смета!Z213,0)+IF(Дата_КС2=S$7,Смета!AC213,0)+IF(Дата_КС2=S$8,Смета!AF213,0)+IF(Дата_КС2=S$9,Смета!AI213,0)+IF(Дата_КС2=S$10,Смета!AL213,0)+IF(Дата_КС2=S$11,Смета!AO213,0)+IF(Дата_КС2=S$12,Смета!AR213,0)+IF(Дата_КС2=S$13,Смета!AU213,0)+IF(Дата_КС2=S$14,Смета!AX213,0),0)</f>
        <v>0</v>
      </c>
      <c r="G231" s="7">
        <f>IF(Смета!E213&gt;0,Смета!E213,0)</f>
        <v>800</v>
      </c>
      <c r="H231" s="7">
        <f>ROUND(F231*G231,2)</f>
        <v>0</v>
      </c>
      <c r="I231">
        <f>IF(J231=1,1,K231)</f>
        <v>0</v>
      </c>
      <c r="K231">
        <f>IF(AND(B231&gt;0,B231&lt;&gt;"ЗАГ"),1,IF(C231=0,SUM(B232:INDEX(B232:B$2002,INDEX(MATCH("ЗАГ",B232:B$2002&amp;"",),))),0))</f>
        <v>0</v>
      </c>
      <c r="R231" s="7">
        <f>IFERROR(IF(F231&gt;0,IF(IFERROR((Смета!H213*1),0)&gt;0,ROUND(F231*G231,2),0),0),0)</f>
        <v>0</v>
      </c>
      <c r="S231" s="7">
        <f>IFERROR(IF(F231&gt;0,IF(IFERROR((Смета!G213*1),0)&gt;0,ROUND(F231*G231,2),0),0),0)</f>
        <v>0</v>
      </c>
    </row>
    <row r="232" hidden="1" ht="30" customHeight="1">
      <c r="B232">
        <f>IFERROR(IF(F232&gt;0,MAX(B$26:B231)+1,IF(AND(D232&gt;0,C232=0),"ЗАГ",0)),0)</f>
        <v>0</v>
      </c>
      <c r="C232">
        <f>IF(Смета!B214&gt;0,Смета!B214,0)</f>
        <v>188</v>
      </c>
      <c r="D232" t="str">
        <f>IF(Смета!C214&gt;0,Смета!C214,0)</f>
        <v>Лента светодиодная 9,6 Вт/м 12В IP20 4000K 120LED/м RT/RTW-A120-8-11mm SMD 2835 5 м</v>
      </c>
      <c r="E232" s="7" t="str">
        <f>IF(Смета!D214&gt;0,Смета!D214,0)</f>
        <v>шт</v>
      </c>
      <c r="F232" s="7">
        <f>IFERROR(IF(Дата_КС2=S$3,Смета!Q214,0)+IF(Дата_КС2=S$4,Смета!T214,0)+IF(Дата_КС2=S$5,Смета!W214,0)+IF(Дата_КС2=S$6,Смета!Z214,0)+IF(Дата_КС2=S$7,Смета!AC214,0)+IF(Дата_КС2=S$8,Смета!AF214,0)+IF(Дата_КС2=S$9,Смета!AI214,0)+IF(Дата_КС2=S$10,Смета!AL214,0)+IF(Дата_КС2=S$11,Смета!AO214,0)+IF(Дата_КС2=S$12,Смета!AR214,0)+IF(Дата_КС2=S$13,Смета!AU214,0)+IF(Дата_КС2=S$14,Смета!AX214,0),0)</f>
        <v>0</v>
      </c>
      <c r="G232" s="7">
        <f>IF(Смета!E214&gt;0,Смета!E214,0)</f>
        <v>3150</v>
      </c>
      <c r="H232" s="7">
        <f>ROUND(F232*G232,2)</f>
        <v>0</v>
      </c>
      <c r="I232">
        <f>IF(J232=1,1,K232)</f>
        <v>0</v>
      </c>
      <c r="K232">
        <f>IF(AND(B232&gt;0,B232&lt;&gt;"ЗАГ"),1,IF(C232=0,SUM(B233:INDEX(B233:B$2002,INDEX(MATCH("ЗАГ",B233:B$2002&amp;"",),))),0))</f>
        <v>0</v>
      </c>
      <c r="R232" s="7">
        <f>IFERROR(IF(F232&gt;0,IF(IFERROR((Смета!H214*1),0)&gt;0,ROUND(F232*G232,2),0),0),0)</f>
        <v>0</v>
      </c>
      <c r="S232" s="7">
        <f>IFERROR(IF(F232&gt;0,IF(IFERROR((Смета!G214*1),0)&gt;0,ROUND(F232*G232,2),0),0),0)</f>
        <v>0</v>
      </c>
    </row>
    <row r="233" hidden="1">
      <c r="B233">
        <f>IFERROR(IF(F233&gt;0,MAX(B$26:B232)+1,IF(AND(D233&gt;0,C233=0),"ЗАГ",0)),0)</f>
        <v>0</v>
      </c>
      <c r="C233">
        <f>IF(Смета!B215&gt;0,Смета!B215,0)</f>
        <v>189</v>
      </c>
      <c r="D233" t="str">
        <f>IF(Смета!C215&gt;0,Смета!C215,0)</f>
        <v>Монтаж и подключение ленты</v>
      </c>
      <c r="E233" s="7" t="str">
        <f>IF(Смета!D215&gt;0,Смета!D215,0)</f>
        <v>м</v>
      </c>
      <c r="F233" s="7">
        <f>IFERROR(IF(Дата_КС2=S$3,Смета!Q215,0)+IF(Дата_КС2=S$4,Смета!T215,0)+IF(Дата_КС2=S$5,Смета!W215,0)+IF(Дата_КС2=S$6,Смета!Z215,0)+IF(Дата_КС2=S$7,Смета!AC215,0)+IF(Дата_КС2=S$8,Смета!AF215,0)+IF(Дата_КС2=S$9,Смета!AI215,0)+IF(Дата_КС2=S$10,Смета!AL215,0)+IF(Дата_КС2=S$11,Смета!AO215,0)+IF(Дата_КС2=S$12,Смета!AR215,0)+IF(Дата_КС2=S$13,Смета!AU215,0)+IF(Дата_КС2=S$14,Смета!AX215,0),0)</f>
        <v>0</v>
      </c>
      <c r="G233" s="7">
        <f>IF(Смета!E215&gt;0,Смета!E215,0)</f>
        <v>800</v>
      </c>
      <c r="H233" s="7">
        <f>ROUND(F233*G233,2)</f>
        <v>0</v>
      </c>
      <c r="I233">
        <f>IF(J233=1,1,K233)</f>
        <v>0</v>
      </c>
      <c r="K233">
        <f>IF(AND(B233&gt;0,B233&lt;&gt;"ЗАГ"),1,IF(C233=0,SUM(B234:INDEX(B234:B$2002,INDEX(MATCH("ЗАГ",B234:B$2002&amp;"",),))),0))</f>
        <v>0</v>
      </c>
      <c r="R233" s="7">
        <f>IFERROR(IF(F233&gt;0,IF(IFERROR((Смета!H215*1),0)&gt;0,ROUND(F233*G233,2),0),0),0)</f>
        <v>0</v>
      </c>
      <c r="S233" s="7">
        <f>IFERROR(IF(F233&gt;0,IF(IFERROR((Смета!G215*1),0)&gt;0,ROUND(F233*G233,2),0),0),0)</f>
        <v>0</v>
      </c>
    </row>
    <row r="234" hidden="1">
      <c r="B234">
        <f>IFERROR(IF(F234&gt;0,MAX(B$26:B233)+1,IF(AND(D234&gt;0,C234=0),"ЗАГ",0)),0)</f>
        <v>0</v>
      </c>
      <c r="C234">
        <f>IF(Смета!B216&gt;0,Смета!B216,0)</f>
        <v>190</v>
      </c>
      <c r="D234" t="str">
        <f>IF(Смета!C216&gt;0,Смета!C216,0)</f>
        <v>Блок питания ARS-150-12 (12V, 12.5A, 150W) (ARL, IP20 Сетка, 2 года)</v>
      </c>
      <c r="E234" s="7" t="str">
        <f>IF(Смета!D216&gt;0,Смета!D216,0)</f>
        <v>шт</v>
      </c>
      <c r="F234" s="7">
        <f>IFERROR(IF(Дата_КС2=S$3,Смета!Q216,0)+IF(Дата_КС2=S$4,Смета!T216,0)+IF(Дата_КС2=S$5,Смета!W216,0)+IF(Дата_КС2=S$6,Смета!Z216,0)+IF(Дата_КС2=S$7,Смета!AC216,0)+IF(Дата_КС2=S$8,Смета!AF216,0)+IF(Дата_КС2=S$9,Смета!AI216,0)+IF(Дата_КС2=S$10,Смета!AL216,0)+IF(Дата_КС2=S$11,Смета!AO216,0)+IF(Дата_КС2=S$12,Смета!AR216,0)+IF(Дата_КС2=S$13,Смета!AU216,0)+IF(Дата_КС2=S$14,Смета!AX216,0),0)</f>
        <v>0</v>
      </c>
      <c r="G234" s="7">
        <f>IF(Смета!E216&gt;0,Смета!E216,0)</f>
        <v>3320</v>
      </c>
      <c r="H234" s="7">
        <f>ROUND(F234*G234,2)</f>
        <v>0</v>
      </c>
      <c r="I234">
        <f>IF(J234=1,1,K234)</f>
        <v>0</v>
      </c>
      <c r="K234">
        <f>IF(AND(B234&gt;0,B234&lt;&gt;"ЗАГ"),1,IF(C234=0,SUM(B235:INDEX(B235:B$2002,INDEX(MATCH("ЗАГ",B235:B$2002&amp;"",),))),0))</f>
        <v>0</v>
      </c>
      <c r="R234" s="7">
        <f>IFERROR(IF(F234&gt;0,IF(IFERROR((Смета!H216*1),0)&gt;0,ROUND(F234*G234,2),0),0),0)</f>
        <v>0</v>
      </c>
      <c r="S234" s="7">
        <f>IFERROR(IF(F234&gt;0,IF(IFERROR((Смета!G216*1),0)&gt;0,ROUND(F234*G234,2),0),0),0)</f>
        <v>0</v>
      </c>
    </row>
    <row r="235" hidden="1">
      <c r="B235">
        <f>IFERROR(IF(F235&gt;0,MAX(B$26:B234)+1,IF(AND(D235&gt;0,C235=0),"ЗАГ",0)),0)</f>
        <v>0</v>
      </c>
      <c r="C235">
        <f>IF(Смета!B217&gt;0,Смета!B217,0)</f>
        <v>191</v>
      </c>
      <c r="D235" t="str">
        <f>IF(Смета!C217&gt;0,Смета!C217,0)</f>
        <v>Монтаж и подключение блоков питания</v>
      </c>
      <c r="E235" s="7" t="str">
        <f>IF(Смета!D217&gt;0,Смета!D217,0)</f>
        <v>шт</v>
      </c>
      <c r="F235" s="7">
        <f>IFERROR(IF(Дата_КС2=S$3,Смета!Q217,0)+IF(Дата_КС2=S$4,Смета!T217,0)+IF(Дата_КС2=S$5,Смета!W217,0)+IF(Дата_КС2=S$6,Смета!Z217,0)+IF(Дата_КС2=S$7,Смета!AC217,0)+IF(Дата_КС2=S$8,Смета!AF217,0)+IF(Дата_КС2=S$9,Смета!AI217,0)+IF(Дата_КС2=S$10,Смета!AL217,0)+IF(Дата_КС2=S$11,Смета!AO217,0)+IF(Дата_КС2=S$12,Смета!AR217,0)+IF(Дата_КС2=S$13,Смета!AU217,0)+IF(Дата_КС2=S$14,Смета!AX217,0),0)</f>
        <v>0</v>
      </c>
      <c r="G235" s="7">
        <f>IF(Смета!E217&gt;0,Смета!E217,0)</f>
        <v>500</v>
      </c>
      <c r="H235" s="7">
        <f>ROUND(F235*G235,2)</f>
        <v>0</v>
      </c>
      <c r="I235">
        <f>IF(J235=1,1,K235)</f>
        <v>0</v>
      </c>
      <c r="K235">
        <f>IF(AND(B235&gt;0,B235&lt;&gt;"ЗАГ"),1,IF(C235=0,SUM(B236:INDEX(B236:B$2002,INDEX(MATCH("ЗАГ",B236:B$2002&amp;"",),))),0))</f>
        <v>0</v>
      </c>
      <c r="R235" s="7">
        <f>IFERROR(IF(F235&gt;0,IF(IFERROR((Смета!H217*1),0)&gt;0,ROUND(F235*G235,2),0),0),0)</f>
        <v>0</v>
      </c>
      <c r="S235" s="7">
        <f>IFERROR(IF(F235&gt;0,IF(IFERROR((Смета!G217*1),0)&gt;0,ROUND(F235*G235,2),0),0),0)</f>
        <v>0</v>
      </c>
    </row>
    <row r="236" hidden="1">
      <c r="B236" t="str">
        <f>IFERROR(IF(F236&gt;0,MAX(B$26:B235)+1,IF(AND(D236&gt;0,C236=0),"ЗАГ",0)),0)</f>
        <v>ЗАГ</v>
      </c>
      <c r="C236">
        <f>IF(Смета!B218&gt;0,Смета!B218,0)</f>
        <v>0</v>
      </c>
      <c r="D236" t="str">
        <f>IF(Смета!C218&gt;0,Смета!C218,0)</f>
        <v>3.Кабельные изделия</v>
      </c>
      <c r="E236" s="7">
        <f>IF(Смета!D218&gt;0,Смета!D218,0)</f>
        <v>0</v>
      </c>
      <c r="F236" s="7">
        <f>IFERROR(IF(Дата_КС2=S$3,Смета!Q218,0)+IF(Дата_КС2=S$4,Смета!T218,0)+IF(Дата_КС2=S$5,Смета!W218,0)+IF(Дата_КС2=S$6,Смета!Z218,0)+IF(Дата_КС2=S$7,Смета!AC218,0)+IF(Дата_КС2=S$8,Смета!AF218,0)+IF(Дата_КС2=S$9,Смета!AI218,0)+IF(Дата_КС2=S$10,Смета!AL218,0)+IF(Дата_КС2=S$11,Смета!AO218,0)+IF(Дата_КС2=S$12,Смета!AR218,0)+IF(Дата_КС2=S$13,Смета!AU218,0)+IF(Дата_КС2=S$14,Смета!AX218,0),0)</f>
        <v>0</v>
      </c>
      <c r="G236" s="7">
        <f>IF(Смета!E218&gt;0,Смета!E218,0)</f>
        <v>0</v>
      </c>
      <c r="H236" s="7">
        <f>ROUND(F236*G236,2)</f>
        <v>0</v>
      </c>
      <c r="I236">
        <f>IF(J236=1,1,K236)</f>
        <v>0</v>
      </c>
      <c r="K236">
        <f>IF(AND(B236&gt;0,B236&lt;&gt;"ЗАГ"),1,IF(C236=0,SUM(B237:INDEX(B237:B$2002,INDEX(MATCH("ЗАГ",B237:B$2002&amp;"",),))),0))</f>
        <v>0</v>
      </c>
      <c r="R236" s="7">
        <f>IFERROR(IF(F236&gt;0,IF(IFERROR((Смета!H218*1),0)&gt;0,ROUND(F236*G236,2),0),0),0)</f>
        <v>0</v>
      </c>
      <c r="S236" s="7">
        <f>IFERROR(IF(F236&gt;0,IF(IFERROR((Смета!G218*1),0)&gt;0,ROUND(F236*G236,2),0),0),0)</f>
        <v>0</v>
      </c>
    </row>
    <row r="237" hidden="1">
      <c r="B237">
        <f>IFERROR(IF(F237&gt;0,MAX(B$26:B236)+1,IF(AND(D237&gt;0,C237=0),"ЗАГ",0)),0)</f>
        <v>0</v>
      </c>
      <c r="C237">
        <f>IF(Смета!B219&gt;0,Смета!B219,0)</f>
        <v>192</v>
      </c>
      <c r="D237" t="str">
        <f>IF(Смета!C219&gt;0,Смета!C219,0)</f>
        <v>Кабель силовой ВВГ-Пнг(А) 3x1,5 ок(N, PE)-0.66 (100м)</v>
      </c>
      <c r="E237" s="7" t="str">
        <f>IF(Смета!D219&gt;0,Смета!D219,0)</f>
        <v>м</v>
      </c>
      <c r="F237" s="7">
        <f>IFERROR(IF(Дата_КС2=S$3,Смета!Q219,0)+IF(Дата_КС2=S$4,Смета!T219,0)+IF(Дата_КС2=S$5,Смета!W219,0)+IF(Дата_КС2=S$6,Смета!Z219,0)+IF(Дата_КС2=S$7,Смета!AC219,0)+IF(Дата_КС2=S$8,Смета!AF219,0)+IF(Дата_КС2=S$9,Смета!AI219,0)+IF(Дата_КС2=S$10,Смета!AL219,0)+IF(Дата_КС2=S$11,Смета!AO219,0)+IF(Дата_КС2=S$12,Смета!AR219,0)+IF(Дата_КС2=S$13,Смета!AU219,0)+IF(Дата_КС2=S$14,Смета!AX219,0),0)</f>
        <v>0</v>
      </c>
      <c r="G237" s="7">
        <f>IF(Смета!E219&gt;0,Смета!E219,0)</f>
        <v>59.91</v>
      </c>
      <c r="H237" s="7">
        <f>ROUND(F237*G237,2)</f>
        <v>0</v>
      </c>
      <c r="I237">
        <f>IF(J237=1,1,K237)</f>
        <v>0</v>
      </c>
      <c r="K237">
        <f>IF(AND(B237&gt;0,B237&lt;&gt;"ЗАГ"),1,IF(C237=0,SUM(B238:INDEX(B238:B$2002,INDEX(MATCH("ЗАГ",B238:B$2002&amp;"",),))),0))</f>
        <v>0</v>
      </c>
      <c r="R237" s="7">
        <f>IFERROR(IF(F237&gt;0,IF(IFERROR((Смета!H219*1),0)&gt;0,ROUND(F237*G237,2),0),0),0)</f>
        <v>0</v>
      </c>
      <c r="S237" s="7">
        <f>IFERROR(IF(F237&gt;0,IF(IFERROR((Смета!G219*1),0)&gt;0,ROUND(F237*G237,2),0),0),0)</f>
        <v>0</v>
      </c>
    </row>
    <row r="238" hidden="1">
      <c r="B238">
        <f>IFERROR(IF(F238&gt;0,MAX(B$26:B237)+1,IF(AND(D238&gt;0,C238=0),"ЗАГ",0)),0)</f>
        <v>0</v>
      </c>
      <c r="C238">
        <f>IF(Смета!B220&gt;0,Смета!B220,0)</f>
        <v>193</v>
      </c>
      <c r="D238" t="str">
        <f>IF(Смета!C220&gt;0,Смета!C220,0)</f>
        <v>Кабель силовой ВВГ-Пнг(А)-LS 3x2,5 ок(N, PE)-0.66 (100м)</v>
      </c>
      <c r="E238" s="7" t="str">
        <f>IF(Смета!D220&gt;0,Смета!D220,0)</f>
        <v>м</v>
      </c>
      <c r="F238" s="7">
        <f>IFERROR(IF(Дата_КС2=S$3,Смета!Q220,0)+IF(Дата_КС2=S$4,Смета!T220,0)+IF(Дата_КС2=S$5,Смета!W220,0)+IF(Дата_КС2=S$6,Смета!Z220,0)+IF(Дата_КС2=S$7,Смета!AC220,0)+IF(Дата_КС2=S$8,Смета!AF220,0)+IF(Дата_КС2=S$9,Смета!AI220,0)+IF(Дата_КС2=S$10,Смета!AL220,0)+IF(Дата_КС2=S$11,Смета!AO220,0)+IF(Дата_КС2=S$12,Смета!AR220,0)+IF(Дата_КС2=S$13,Смета!AU220,0)+IF(Дата_КС2=S$14,Смета!AX220,0),0)</f>
        <v>0</v>
      </c>
      <c r="G238" s="7">
        <f>IF(Смета!E220&gt;0,Смета!E220,0)</f>
        <v>98.21</v>
      </c>
      <c r="H238" s="7">
        <f>ROUND(F238*G238,2)</f>
        <v>0</v>
      </c>
      <c r="I238">
        <f>IF(J238=1,1,K238)</f>
        <v>0</v>
      </c>
      <c r="K238">
        <f>IF(AND(B238&gt;0,B238&lt;&gt;"ЗАГ"),1,IF(C238=0,SUM(B239:INDEX(B239:B$2002,INDEX(MATCH("ЗАГ",B239:B$2002&amp;"",),))),0))</f>
        <v>0</v>
      </c>
      <c r="R238" s="7">
        <f>IFERROR(IF(F238&gt;0,IF(IFERROR((Смета!H220*1),0)&gt;0,ROUND(F238*G238,2),0),0),0)</f>
        <v>0</v>
      </c>
      <c r="S238" s="7">
        <f>IFERROR(IF(F238&gt;0,IF(IFERROR((Смета!G220*1),0)&gt;0,ROUND(F238*G238,2),0),0),0)</f>
        <v>0</v>
      </c>
    </row>
    <row r="239" hidden="1" ht="30" customHeight="1">
      <c r="B239">
        <f>IFERROR(IF(F239&gt;0,MAX(B$26:B238)+1,IF(AND(D239&gt;0,C239=0),"ЗАГ",0)),0)</f>
        <v>0</v>
      </c>
      <c r="C239">
        <f>IF(Смета!B221&gt;0,Смета!B221,0)</f>
        <v>194</v>
      </c>
      <c r="D239" t="str">
        <f>IF(Смета!C221&gt;0,Смета!C221,0)</f>
        <v>Монтаж кабеля по кирпичной кладке и затягивание в трубы до 30мм2</v>
      </c>
      <c r="E239" s="7" t="str">
        <f>IF(Смета!D221&gt;0,Смета!D221,0)</f>
        <v>м</v>
      </c>
      <c r="F239" s="7">
        <f>IFERROR(IF(Дата_КС2=S$3,Смета!Q221,0)+IF(Дата_КС2=S$4,Смета!T221,0)+IF(Дата_КС2=S$5,Смета!W221,0)+IF(Дата_КС2=S$6,Смета!Z221,0)+IF(Дата_КС2=S$7,Смета!AC221,0)+IF(Дата_КС2=S$8,Смета!AF221,0)+IF(Дата_КС2=S$9,Смета!AI221,0)+IF(Дата_КС2=S$10,Смета!AL221,0)+IF(Дата_КС2=S$11,Смета!AO221,0)+IF(Дата_КС2=S$12,Смета!AR221,0)+IF(Дата_КС2=S$13,Смета!AU221,0)+IF(Дата_КС2=S$14,Смета!AX221,0),0)</f>
        <v>0</v>
      </c>
      <c r="G239" s="7">
        <f>IF(Смета!E221&gt;0,Смета!E221,0)</f>
        <v>88.07</v>
      </c>
      <c r="H239" s="7">
        <f>ROUND(F239*G239,2)</f>
        <v>0</v>
      </c>
      <c r="I239">
        <f>IF(J239=1,1,K239)</f>
        <v>0</v>
      </c>
      <c r="K239">
        <f>IF(AND(B239&gt;0,B239&lt;&gt;"ЗАГ"),1,IF(C239=0,SUM(B240:INDEX(B240:B$2002,INDEX(MATCH("ЗАГ",B240:B$2002&amp;"",),))),0))</f>
        <v>0</v>
      </c>
      <c r="R239" s="7">
        <f>IFERROR(IF(F239&gt;0,IF(IFERROR((Смета!H221*1),0)&gt;0,ROUND(F239*G239,2),0),0),0)</f>
        <v>0</v>
      </c>
      <c r="S239" s="7">
        <f>IFERROR(IF(F239&gt;0,IF(IFERROR((Смета!G221*1),0)&gt;0,ROUND(F239*G239,2),0),0),0)</f>
        <v>0</v>
      </c>
    </row>
    <row r="240" hidden="1">
      <c r="B240">
        <f>IFERROR(IF(F240&gt;0,MAX(B$26:B239)+1,IF(AND(D240&gt;0,C240=0),"ЗАГ",0)),0)</f>
        <v>0</v>
      </c>
      <c r="C240">
        <f>IF(Смета!B222&gt;0,Смета!B222,0)</f>
        <v>195</v>
      </c>
      <c r="D240" t="str">
        <f>IF(Смета!C222&gt;0,Смета!C222,0)</f>
        <v xml:space="preserve">Провод ПуВ нг(А)LS 1х6.0 </v>
      </c>
      <c r="E240" s="7" t="str">
        <f>IF(Смета!D222&gt;0,Смета!D222,0)</f>
        <v>м</v>
      </c>
      <c r="F240" s="7">
        <f>IFERROR(IF(Дата_КС2=S$3,Смета!Q222,0)+IF(Дата_КС2=S$4,Смета!T222,0)+IF(Дата_КС2=S$5,Смета!W222,0)+IF(Дата_КС2=S$6,Смета!Z222,0)+IF(Дата_КС2=S$7,Смета!AC222,0)+IF(Дата_КС2=S$8,Смета!AF222,0)+IF(Дата_КС2=S$9,Смета!AI222,0)+IF(Дата_КС2=S$10,Смета!AL222,0)+IF(Дата_КС2=S$11,Смета!AO222,0)+IF(Дата_КС2=S$12,Смета!AR222,0)+IF(Дата_КС2=S$13,Смета!AU222,0)+IF(Дата_КС2=S$14,Смета!AX222,0),0)</f>
        <v>0</v>
      </c>
      <c r="G240" s="7">
        <f>IF(Смета!E222&gt;0,Смета!E222,0)</f>
        <v>76.01</v>
      </c>
      <c r="H240" s="7">
        <f>ROUND(F240*G240,2)</f>
        <v>0</v>
      </c>
      <c r="I240">
        <f>IF(J240=1,1,K240)</f>
        <v>0</v>
      </c>
      <c r="K240">
        <f>IF(AND(B240&gt;0,B240&lt;&gt;"ЗАГ"),1,IF(C240=0,SUM(B241:INDEX(B241:B$2002,INDEX(MATCH("ЗАГ",B241:B$2002&amp;"",),))),0))</f>
        <v>0</v>
      </c>
      <c r="R240" s="7">
        <f>IFERROR(IF(F240&gt;0,IF(IFERROR((Смета!H222*1),0)&gt;0,ROUND(F240*G240,2),0),0),0)</f>
        <v>0</v>
      </c>
      <c r="S240" s="7">
        <f>IFERROR(IF(F240&gt;0,IF(IFERROR((Смета!G222*1),0)&gt;0,ROUND(F240*G240,2),0),0),0)</f>
        <v>0</v>
      </c>
    </row>
    <row r="241" hidden="1">
      <c r="B241">
        <f>IFERROR(IF(F241&gt;0,MAX(B$26:B240)+1,IF(AND(D241&gt;0,C241=0),"ЗАГ",0)),0)</f>
        <v>0</v>
      </c>
      <c r="C241">
        <f>IF(Смета!B223&gt;0,Смета!B223,0)</f>
        <v>196</v>
      </c>
      <c r="D241" t="str">
        <f>IF(Смета!C223&gt;0,Смета!C223,0)</f>
        <v>Кабель силовой ВВГнг(А)-LS 1х4 ок-0,66</v>
      </c>
      <c r="E241" s="7" t="str">
        <f>IF(Смета!D223&gt;0,Смета!D223,0)</f>
        <v>м</v>
      </c>
      <c r="F241" s="7">
        <f>IFERROR(IF(Дата_КС2=S$3,Смета!Q223,0)+IF(Дата_КС2=S$4,Смета!T223,0)+IF(Дата_КС2=S$5,Смета!W223,0)+IF(Дата_КС2=S$6,Смета!Z223,0)+IF(Дата_КС2=S$7,Смета!AC223,0)+IF(Дата_КС2=S$8,Смета!AF223,0)+IF(Дата_КС2=S$9,Смета!AI223,0)+IF(Дата_КС2=S$10,Смета!AL223,0)+IF(Дата_КС2=S$11,Смета!AO223,0)+IF(Дата_КС2=S$12,Смета!AR223,0)+IF(Дата_КС2=S$13,Смета!AU223,0)+IF(Дата_КС2=S$14,Смета!AX223,0),0)</f>
        <v>0</v>
      </c>
      <c r="G241" s="7">
        <f>IF(Смета!E223&gt;0,Смета!E223,0)</f>
        <v>52.48</v>
      </c>
      <c r="H241" s="7">
        <f>ROUND(F241*G241,2)</f>
        <v>0</v>
      </c>
      <c r="I241">
        <f>IF(J241=1,1,K241)</f>
        <v>0</v>
      </c>
      <c r="K241">
        <f>IF(AND(B241&gt;0,B241&lt;&gt;"ЗАГ"),1,IF(C241=0,SUM(B242:INDEX(B242:B$2002,INDEX(MATCH("ЗАГ",B242:B$2002&amp;"",),))),0))</f>
        <v>0</v>
      </c>
      <c r="R241" s="7">
        <f>IFERROR(IF(F241&gt;0,IF(IFERROR((Смета!H223*1),0)&gt;0,ROUND(F241*G241,2),0),0),0)</f>
        <v>0</v>
      </c>
      <c r="S241" s="7">
        <f>IFERROR(IF(F241&gt;0,IF(IFERROR((Смета!G223*1),0)&gt;0,ROUND(F241*G241,2),0),0),0)</f>
        <v>0</v>
      </c>
    </row>
    <row r="242" hidden="1">
      <c r="B242">
        <f>IFERROR(IF(F242&gt;0,MAX(B$26:B241)+1,IF(AND(D242&gt;0,C242=0),"ЗАГ",0)),0)</f>
        <v>0</v>
      </c>
      <c r="C242">
        <f>IF(Смета!B224&gt;0,Смета!B224,0)</f>
        <v>197</v>
      </c>
      <c r="D242" t="str">
        <f>IF(Смета!C224&gt;0,Смета!C224,0)</f>
        <v>Провод силовой ПуВнг(А)-LS 10</v>
      </c>
      <c r="E242" s="7" t="str">
        <f>IF(Смета!D224&gt;0,Смета!D224,0)</f>
        <v>м</v>
      </c>
      <c r="F242" s="7">
        <f>IFERROR(IF(Дата_КС2=S$3,Смета!Q224,0)+IF(Дата_КС2=S$4,Смета!T224,0)+IF(Дата_КС2=S$5,Смета!W224,0)+IF(Дата_КС2=S$6,Смета!Z224,0)+IF(Дата_КС2=S$7,Смета!AC224,0)+IF(Дата_КС2=S$8,Смета!AF224,0)+IF(Дата_КС2=S$9,Смета!AI224,0)+IF(Дата_КС2=S$10,Смета!AL224,0)+IF(Дата_КС2=S$11,Смета!AO224,0)+IF(Дата_КС2=S$12,Смета!AR224,0)+IF(Дата_КС2=S$13,Смета!AU224,0)+IF(Дата_КС2=S$14,Смета!AX224,0),0)</f>
        <v>0</v>
      </c>
      <c r="G242" s="7">
        <f>IF(Смета!E224&gt;0,Смета!E224,0)</f>
        <v>122.14</v>
      </c>
      <c r="H242" s="7">
        <f>ROUND(F242*G242,2)</f>
        <v>0</v>
      </c>
      <c r="I242">
        <f>IF(J242=1,1,K242)</f>
        <v>0</v>
      </c>
      <c r="K242">
        <f>IF(AND(B242&gt;0,B242&lt;&gt;"ЗАГ"),1,IF(C242=0,SUM(B243:INDEX(B243:B$2002,INDEX(MATCH("ЗАГ",B243:B$2002&amp;"",),))),0))</f>
        <v>0</v>
      </c>
      <c r="R242" s="7">
        <f>IFERROR(IF(F242&gt;0,IF(IFERROR((Смета!H224*1),0)&gt;0,ROUND(F242*G242,2),0),0),0)</f>
        <v>0</v>
      </c>
      <c r="S242" s="7">
        <f>IFERROR(IF(F242&gt;0,IF(IFERROR((Смета!G224*1),0)&gt;0,ROUND(F242*G242,2),0),0),0)</f>
        <v>0</v>
      </c>
    </row>
    <row r="243" hidden="1">
      <c r="B243">
        <f>IFERROR(IF(F243&gt;0,MAX(B$26:B242)+1,IF(AND(D243&gt;0,C243=0),"ЗАГ",0)),0)</f>
        <v>0</v>
      </c>
      <c r="C243">
        <f>IF(Смета!B225&gt;0,Смета!B225,0)</f>
        <v>198</v>
      </c>
      <c r="D243" t="str">
        <f>IF(Смета!C225&gt;0,Смета!C225,0)</f>
        <v>Кабель ВВГ -П нг(А)FRLS 3х1.5 0.66кВ (бухта)</v>
      </c>
      <c r="E243" s="7" t="str">
        <f>IF(Смета!D225&gt;0,Смета!D225,0)</f>
        <v>м</v>
      </c>
      <c r="F243" s="7">
        <f>IFERROR(IF(Дата_КС2=S$3,Смета!Q225,0)+IF(Дата_КС2=S$4,Смета!T225,0)+IF(Дата_КС2=S$5,Смета!W225,0)+IF(Дата_КС2=S$6,Смета!Z225,0)+IF(Дата_КС2=S$7,Смета!AC225,0)+IF(Дата_КС2=S$8,Смета!AF225,0)+IF(Дата_КС2=S$9,Смета!AI225,0)+IF(Дата_КС2=S$10,Смета!AL225,0)+IF(Дата_КС2=S$11,Смета!AO225,0)+IF(Дата_КС2=S$12,Смета!AR225,0)+IF(Дата_КС2=S$13,Смета!AU225,0)+IF(Дата_КС2=S$14,Смета!AX225,0),0)</f>
        <v>0</v>
      </c>
      <c r="G243" s="7">
        <f>IF(Смета!E225&gt;0,Смета!E225,0)</f>
        <v>74.73</v>
      </c>
      <c r="H243" s="7">
        <f>ROUND(F243*G243,2)</f>
        <v>0</v>
      </c>
      <c r="I243">
        <f>IF(J243=1,1,K243)</f>
        <v>0</v>
      </c>
      <c r="K243">
        <f>IF(AND(B243&gt;0,B243&lt;&gt;"ЗАГ"),1,IF(C243=0,SUM(B244:INDEX(B244:B$2002,INDEX(MATCH("ЗАГ",B244:B$2002&amp;"",),))),0))</f>
        <v>0</v>
      </c>
      <c r="R243" s="7">
        <f>IFERROR(IF(F243&gt;0,IF(IFERROR((Смета!H225*1),0)&gt;0,ROUND(F243*G243,2),0),0),0)</f>
        <v>0</v>
      </c>
      <c r="S243" s="7">
        <f>IFERROR(IF(F243&gt;0,IF(IFERROR((Смета!G225*1),0)&gt;0,ROUND(F243*G243,2),0),0),0)</f>
        <v>0</v>
      </c>
    </row>
    <row r="244" hidden="1" ht="30" customHeight="1">
      <c r="B244">
        <f>IFERROR(IF(F244&gt;0,MAX(B$26:B243)+1,IF(AND(D244&gt;0,C244=0),"ЗАГ",0)),0)</f>
        <v>0</v>
      </c>
      <c r="C244">
        <f>IF(Смета!B226&gt;0,Смета!B226,0)</f>
        <v>199</v>
      </c>
      <c r="D244" t="str">
        <f>IF(Смета!C226&gt;0,Смета!C226,0)</f>
        <v>Монтаж кабеля по кирпичной кладке и затягивание в трубы до 30мм2</v>
      </c>
      <c r="E244" s="7" t="str">
        <f>IF(Смета!D226&gt;0,Смета!D226,0)</f>
        <v>м</v>
      </c>
      <c r="F244" s="7">
        <f>IFERROR(IF(Дата_КС2=S$3,Смета!Q226,0)+IF(Дата_КС2=S$4,Смета!T226,0)+IF(Дата_КС2=S$5,Смета!W226,0)+IF(Дата_КС2=S$6,Смета!Z226,0)+IF(Дата_КС2=S$7,Смета!AC226,0)+IF(Дата_КС2=S$8,Смета!AF226,0)+IF(Дата_КС2=S$9,Смета!AI226,0)+IF(Дата_КС2=S$10,Смета!AL226,0)+IF(Дата_КС2=S$11,Смета!AO226,0)+IF(Дата_КС2=S$12,Смета!AR226,0)+IF(Дата_КС2=S$13,Смета!AU226,0)+IF(Дата_КС2=S$14,Смета!AX226,0),0)</f>
        <v>0</v>
      </c>
      <c r="G244" s="7">
        <f>IF(Смета!E226&gt;0,Смета!E226,0)</f>
        <v>88.07</v>
      </c>
      <c r="H244" s="7">
        <f>ROUND(F244*G244,2)</f>
        <v>0</v>
      </c>
      <c r="I244">
        <f>IF(J244=1,1,K244)</f>
        <v>0</v>
      </c>
      <c r="K244">
        <f>IF(AND(B244&gt;0,B244&lt;&gt;"ЗАГ"),1,IF(C244=0,SUM(B245:INDEX(B245:B$2002,INDEX(MATCH("ЗАГ",B245:B$2002&amp;"",),))),0))</f>
        <v>0</v>
      </c>
      <c r="R244" s="7">
        <f>IFERROR(IF(F244&gt;0,IF(IFERROR((Смета!H226*1),0)&gt;0,ROUND(F244*G244,2),0),0),0)</f>
        <v>0</v>
      </c>
      <c r="S244" s="7">
        <f>IFERROR(IF(F244&gt;0,IF(IFERROR((Смета!G226*1),0)&gt;0,ROUND(F244*G244,2),0),0),0)</f>
        <v>0</v>
      </c>
    </row>
    <row r="245" hidden="1">
      <c r="B245" t="str">
        <f>IFERROR(IF(F245&gt;0,MAX(B$26:B244)+1,IF(AND(D245&gt;0,C245=0),"ЗАГ",0)),0)</f>
        <v>ЗАГ</v>
      </c>
      <c r="C245">
        <f>IF(Смета!B227&gt;0,Смета!B227,0)</f>
        <v>0</v>
      </c>
      <c r="D245" t="str">
        <f>IF(Смета!C227&gt;0,Смета!C227,0)</f>
        <v>4.Электрортехнические изделия</v>
      </c>
      <c r="E245" s="7">
        <f>IF(Смета!D227&gt;0,Смета!D227,0)</f>
        <v>0</v>
      </c>
      <c r="F245" s="7">
        <f>IFERROR(IF(Дата_КС2=S$3,Смета!Q227,0)+IF(Дата_КС2=S$4,Смета!T227,0)+IF(Дата_КС2=S$5,Смета!W227,0)+IF(Дата_КС2=S$6,Смета!Z227,0)+IF(Дата_КС2=S$7,Смета!AC227,0)+IF(Дата_КС2=S$8,Смета!AF227,0)+IF(Дата_КС2=S$9,Смета!AI227,0)+IF(Дата_КС2=S$10,Смета!AL227,0)+IF(Дата_КС2=S$11,Смета!AO227,0)+IF(Дата_КС2=S$12,Смета!AR227,0)+IF(Дата_КС2=S$13,Смета!AU227,0)+IF(Дата_КС2=S$14,Смета!AX227,0),0)</f>
        <v>0</v>
      </c>
      <c r="G245" s="7">
        <f>IF(Смета!E227&gt;0,Смета!E227,0)</f>
        <v>0</v>
      </c>
      <c r="H245" s="7">
        <f>ROUND(F245*G245,2)</f>
        <v>0</v>
      </c>
      <c r="I245">
        <f>IF(J245=1,1,K245)</f>
        <v>0</v>
      </c>
      <c r="K245">
        <f>IF(AND(B245&gt;0,B245&lt;&gt;"ЗАГ"),1,IF(C245=0,SUM(B246:INDEX(B246:B$2002,INDEX(MATCH("ЗАГ",B246:B$2002&amp;"",),))),0))</f>
        <v>0</v>
      </c>
      <c r="R245" s="7">
        <f>IFERROR(IF(F245&gt;0,IF(IFERROR((Смета!H227*1),0)&gt;0,ROUND(F245*G245,2),0),0),0)</f>
        <v>0</v>
      </c>
      <c r="S245" s="7">
        <f>IFERROR(IF(F245&gt;0,IF(IFERROR((Смета!G227*1),0)&gt;0,ROUND(F245*G245,2),0),0),0)</f>
        <v>0</v>
      </c>
    </row>
    <row r="246" hidden="1" ht="30" customHeight="1">
      <c r="B246">
        <f>IFERROR(IF(F246&gt;0,MAX(B$26:B245)+1,IF(AND(D246&gt;0,C246=0),"ЗАГ",0)),0)</f>
        <v>0</v>
      </c>
      <c r="C246">
        <f>IF(Смета!B228&gt;0,Смета!B228,0)</f>
        <v>200</v>
      </c>
      <c r="D246" t="str">
        <f>IF(Смета!C228&gt;0,Смета!C228,0)</f>
        <v>BRITE Розетка двойная с заземлением с защитными шторками и крышкой 16А в сборе IP44 РСбш12-3-44-БрБ белый</v>
      </c>
      <c r="E246" s="7" t="str">
        <f>IF(Смета!D228&gt;0,Смета!D228,0)</f>
        <v>шт</v>
      </c>
      <c r="F246" s="7">
        <f>IFERROR(IF(Дата_КС2=S$3,Смета!Q228,0)+IF(Дата_КС2=S$4,Смета!T228,0)+IF(Дата_КС2=S$5,Смета!W228,0)+IF(Дата_КС2=S$6,Смета!Z228,0)+IF(Дата_КС2=S$7,Смета!AC228,0)+IF(Дата_КС2=S$8,Смета!AF228,0)+IF(Дата_КС2=S$9,Смета!AI228,0)+IF(Дата_КС2=S$10,Смета!AL228,0)+IF(Дата_КС2=S$11,Смета!AO228,0)+IF(Дата_КС2=S$12,Смета!AR228,0)+IF(Дата_КС2=S$13,Смета!AU228,0)+IF(Дата_КС2=S$14,Смета!AX228,0),0)</f>
        <v>0</v>
      </c>
      <c r="G246" s="7">
        <f>IF(Смета!E228&gt;0,Смета!E228,0)</f>
        <v>361</v>
      </c>
      <c r="H246" s="7">
        <f>ROUND(F246*G246,2)</f>
        <v>0</v>
      </c>
      <c r="I246">
        <f>IF(J246=1,1,K246)</f>
        <v>0</v>
      </c>
      <c r="K246">
        <f>IF(AND(B246&gt;0,B246&lt;&gt;"ЗАГ"),1,IF(C246=0,SUM(B247:INDEX(B247:B$2002,INDEX(MATCH("ЗАГ",B247:B$2002&amp;"",),))),0))</f>
        <v>0</v>
      </c>
      <c r="R246" s="7">
        <f>IFERROR(IF(F246&gt;0,IF(IFERROR((Смета!H228*1),0)&gt;0,ROUND(F246*G246,2),0),0),0)</f>
        <v>0</v>
      </c>
      <c r="S246" s="7">
        <f>IFERROR(IF(F246&gt;0,IF(IFERROR((Смета!G228*1),0)&gt;0,ROUND(F246*G246,2),0),0),0)</f>
        <v>0</v>
      </c>
    </row>
    <row r="247" hidden="1" ht="30" customHeight="1">
      <c r="B247">
        <f>IFERROR(IF(F247&gt;0,MAX(B$26:B246)+1,IF(AND(D247&gt;0,C247=0),"ЗАГ",0)),0)</f>
        <v>0</v>
      </c>
      <c r="C247">
        <f>IF(Смета!B229&gt;0,Смета!B229,0)</f>
        <v>201</v>
      </c>
      <c r="D247" t="str">
        <f>IF(Смета!C229&gt;0,Смета!C229,0)</f>
        <v>Розетка ATLASDESIGN двойная с заземлением со шторками 16А в сборе белый</v>
      </c>
      <c r="E247" s="7" t="str">
        <f>IF(Смета!D229&gt;0,Смета!D229,0)</f>
        <v>шт</v>
      </c>
      <c r="F247" s="7">
        <f>IFERROR(IF(Дата_КС2=S$3,Смета!Q229,0)+IF(Дата_КС2=S$4,Смета!T229,0)+IF(Дата_КС2=S$5,Смета!W229,0)+IF(Дата_КС2=S$6,Смета!Z229,0)+IF(Дата_КС2=S$7,Смета!AC229,0)+IF(Дата_КС2=S$8,Смета!AF229,0)+IF(Дата_КС2=S$9,Смета!AI229,0)+IF(Дата_КС2=S$10,Смета!AL229,0)+IF(Дата_КС2=S$11,Смета!AO229,0)+IF(Дата_КС2=S$12,Смета!AR229,0)+IF(Дата_КС2=S$13,Смета!AU229,0)+IF(Дата_КС2=S$14,Смета!AX229,0),0)</f>
        <v>0</v>
      </c>
      <c r="G247" s="7">
        <f>IF(Смета!E229&gt;0,Смета!E229,0)</f>
        <v>287.71</v>
      </c>
      <c r="H247" s="7">
        <f>ROUND(F247*G247,2)</f>
        <v>0</v>
      </c>
      <c r="I247">
        <f>IF(J247=1,1,K247)</f>
        <v>0</v>
      </c>
      <c r="K247">
        <f>IF(AND(B247&gt;0,B247&lt;&gt;"ЗАГ"),1,IF(C247=0,SUM(B248:INDEX(B248:B$2002,INDEX(MATCH("ЗАГ",B248:B$2002&amp;"",),))),0))</f>
        <v>0</v>
      </c>
      <c r="R247" s="7">
        <f>IFERROR(IF(F247&gt;0,IF(IFERROR((Смета!H229*1),0)&gt;0,ROUND(F247*G247,2),0),0),0)</f>
        <v>0</v>
      </c>
      <c r="S247" s="7">
        <f>IFERROR(IF(F247&gt;0,IF(IFERROR((Смета!G229*1),0)&gt;0,ROUND(F247*G247,2),0),0),0)</f>
        <v>0</v>
      </c>
    </row>
    <row r="248" hidden="1">
      <c r="B248">
        <f>IFERROR(IF(F248&gt;0,MAX(B$26:B247)+1,IF(AND(D248&gt;0,C248=0),"ЗАГ",0)),0)</f>
        <v>0</v>
      </c>
      <c r="C248">
        <f>IF(Смета!B230&gt;0,Смета!B230,0)</f>
        <v>202</v>
      </c>
      <c r="D248" t="str">
        <f>IF(Смета!C230&gt;0,Смета!C230,0)</f>
        <v>Монтаж и подключение розеток скрытой установки</v>
      </c>
      <c r="E248" s="7" t="str">
        <f>IF(Смета!D230&gt;0,Смета!D230,0)</f>
        <v>шт</v>
      </c>
      <c r="F248" s="7">
        <f>IFERROR(IF(Дата_КС2=S$3,Смета!Q230,0)+IF(Дата_КС2=S$4,Смета!T230,0)+IF(Дата_КС2=S$5,Смета!W230,0)+IF(Дата_КС2=S$6,Смета!Z230,0)+IF(Дата_КС2=S$7,Смета!AC230,0)+IF(Дата_КС2=S$8,Смета!AF230,0)+IF(Дата_КС2=S$9,Смета!AI230,0)+IF(Дата_КС2=S$10,Смета!AL230,0)+IF(Дата_КС2=S$11,Смета!AO230,0)+IF(Дата_КС2=S$12,Смета!AR230,0)+IF(Дата_КС2=S$13,Смета!AU230,0)+IF(Дата_КС2=S$14,Смета!AX230,0),0)</f>
        <v>0</v>
      </c>
      <c r="G248" s="7">
        <f>IF(Смета!E230&gt;0,Смета!E230,0)</f>
        <v>192.15</v>
      </c>
      <c r="H248" s="7">
        <f>ROUND(F248*G248,2)</f>
        <v>0</v>
      </c>
      <c r="I248">
        <f>IF(J248=1,1,K248)</f>
        <v>0</v>
      </c>
      <c r="K248">
        <f>IF(AND(B248&gt;0,B248&lt;&gt;"ЗАГ"),1,IF(C248=0,SUM(B249:INDEX(B249:B$2002,INDEX(MATCH("ЗАГ",B249:B$2002&amp;"",),))),0))</f>
        <v>0</v>
      </c>
      <c r="R248" s="7">
        <f>IFERROR(IF(F248&gt;0,IF(IFERROR((Смета!H230*1),0)&gt;0,ROUND(F248*G248,2),0),0),0)</f>
        <v>0</v>
      </c>
      <c r="S248" s="7">
        <f>IFERROR(IF(F248&gt;0,IF(IFERROR((Смета!G230*1),0)&gt;0,ROUND(F248*G248,2),0),0),0)</f>
        <v>0</v>
      </c>
    </row>
    <row r="249" hidden="1" ht="30" customHeight="1">
      <c r="B249">
        <f>IFERROR(IF(F249&gt;0,MAX(B$26:B248)+1,IF(AND(D249&gt;0,C249=0),"ЗАГ",0)),0)</f>
        <v>0</v>
      </c>
      <c r="C249">
        <f>IF(Смета!B231&gt;0,Смета!B231,0)</f>
        <v>203</v>
      </c>
      <c r="D249" t="str">
        <f>IF(Смета!C231&gt;0,Смета!C231,0)</f>
        <v>ЭТЮД Розетка наружная с заземлением со шторками белая (на роутер)</v>
      </c>
      <c r="E249" s="7" t="str">
        <f>IF(Смета!D231&gt;0,Смета!D231,0)</f>
        <v>шт</v>
      </c>
      <c r="F249" s="7">
        <f>IFERROR(IF(Дата_КС2=S$3,Смета!Q231,0)+IF(Дата_КС2=S$4,Смета!T231,0)+IF(Дата_КС2=S$5,Смета!W231,0)+IF(Дата_КС2=S$6,Смета!Z231,0)+IF(Дата_КС2=S$7,Смета!AC231,0)+IF(Дата_КС2=S$8,Смета!AF231,0)+IF(Дата_КС2=S$9,Смета!AI231,0)+IF(Дата_КС2=S$10,Смета!AL231,0)+IF(Дата_КС2=S$11,Смета!AO231,0)+IF(Дата_КС2=S$12,Смета!AR231,0)+IF(Дата_КС2=S$13,Смета!AU231,0)+IF(Дата_КС2=S$14,Смета!AX231,0),0)</f>
        <v>0</v>
      </c>
      <c r="G249" s="7">
        <f>IF(Смета!E231&gt;0,Смета!E231,0)</f>
        <v>170.8</v>
      </c>
      <c r="H249" s="7">
        <f>ROUND(F249*G249,2)</f>
        <v>0</v>
      </c>
      <c r="I249">
        <f>IF(J249=1,1,K249)</f>
        <v>0</v>
      </c>
      <c r="K249">
        <f>IF(AND(B249&gt;0,B249&lt;&gt;"ЗАГ"),1,IF(C249=0,SUM(B250:INDEX(B250:B$2002,INDEX(MATCH("ЗАГ",B250:B$2002&amp;"",),))),0))</f>
        <v>0</v>
      </c>
      <c r="R249" s="7">
        <f>IFERROR(IF(F249&gt;0,IF(IFERROR((Смета!H231*1),0)&gt;0,ROUND(F249*G249,2),0),0),0)</f>
        <v>0</v>
      </c>
      <c r="S249" s="7">
        <f>IFERROR(IF(F249&gt;0,IF(IFERROR((Смета!G231*1),0)&gt;0,ROUND(F249*G249,2),0),0),0)</f>
        <v>0</v>
      </c>
    </row>
    <row r="250" hidden="1" ht="30" customHeight="1">
      <c r="B250">
        <f>IFERROR(IF(F250&gt;0,MAX(B$26:B249)+1,IF(AND(D250&gt;0,C250=0),"ЗАГ",0)),0)</f>
        <v>0</v>
      </c>
      <c r="C250">
        <f>IF(Смета!B232&gt;0,Смета!B232,0)</f>
        <v>204</v>
      </c>
      <c r="D250" t="str">
        <f>IF(Смета!C232&gt;0,Смета!C232,0)</f>
        <v>Монтаж и подключение розеток и выключателей открытой установки</v>
      </c>
      <c r="E250" s="7" t="str">
        <f>IF(Смета!D232&gt;0,Смета!D232,0)</f>
        <v>шт</v>
      </c>
      <c r="F250" s="7">
        <f>IFERROR(IF(Дата_КС2=S$3,Смета!Q232,0)+IF(Дата_КС2=S$4,Смета!T232,0)+IF(Дата_КС2=S$5,Смета!W232,0)+IF(Дата_КС2=S$6,Смета!Z232,0)+IF(Дата_КС2=S$7,Смета!AC232,0)+IF(Дата_КС2=S$8,Смета!AF232,0)+IF(Дата_КС2=S$9,Смета!AI232,0)+IF(Дата_КС2=S$10,Смета!AL232,0)+IF(Дата_КС2=S$11,Смета!AO232,0)+IF(Дата_КС2=S$12,Смета!AR232,0)+IF(Дата_КС2=S$13,Смета!AU232,0)+IF(Дата_КС2=S$14,Смета!AX232,0),0)</f>
        <v>0</v>
      </c>
      <c r="G250" s="7">
        <f>IF(Смета!E232&gt;0,Смета!E232,0)</f>
        <v>256.2</v>
      </c>
      <c r="H250" s="7">
        <f>ROUND(F250*G250,2)</f>
        <v>0</v>
      </c>
      <c r="I250">
        <f>IF(J250=1,1,K250)</f>
        <v>0</v>
      </c>
      <c r="K250">
        <f>IF(AND(B250&gt;0,B250&lt;&gt;"ЗАГ"),1,IF(C250=0,SUM(B251:INDEX(B251:B$2002,INDEX(MATCH("ЗАГ",B251:B$2002&amp;"",),))),0))</f>
        <v>0</v>
      </c>
      <c r="R250" s="7">
        <f>IFERROR(IF(F250&gt;0,IF(IFERROR((Смета!H232*1),0)&gt;0,ROUND(F250*G250,2),0),0),0)</f>
        <v>0</v>
      </c>
      <c r="S250" s="7">
        <f>IFERROR(IF(F250&gt;0,IF(IFERROR((Смета!G232*1),0)&gt;0,ROUND(F250*G250,2),0),0),0)</f>
        <v>0</v>
      </c>
    </row>
    <row r="251" hidden="1">
      <c r="B251">
        <f>IFERROR(IF(F251&gt;0,MAX(B$26:B250)+1,IF(AND(D251&gt;0,C251=0),"ЗАГ",0)),0)</f>
        <v>0</v>
      </c>
      <c r="C251">
        <f>IF(Смета!B233&gt;0,Смета!B233,0)</f>
        <v>205</v>
      </c>
      <c r="D251" t="str">
        <f>IF(Смета!C233&gt;0,Смета!C233,0)</f>
        <v>Разъем РШ-ВШ 32А 250В 2P+PE(ОУ) пластиковый белый Simple</v>
      </c>
      <c r="E251" s="7" t="str">
        <f>IF(Смета!D233&gt;0,Смета!D233,0)</f>
        <v>шт</v>
      </c>
      <c r="F251" s="7">
        <f>IFERROR(IF(Дата_КС2=S$3,Смета!Q233,0)+IF(Дата_КС2=S$4,Смета!T233,0)+IF(Дата_КС2=S$5,Смета!W233,0)+IF(Дата_КС2=S$6,Смета!Z233,0)+IF(Дата_КС2=S$7,Смета!AC233,0)+IF(Дата_КС2=S$8,Смета!AF233,0)+IF(Дата_КС2=S$9,Смета!AI233,0)+IF(Дата_КС2=S$10,Смета!AL233,0)+IF(Дата_КС2=S$11,Смета!AO233,0)+IF(Дата_КС2=S$12,Смета!AR233,0)+IF(Дата_КС2=S$13,Смета!AU233,0)+IF(Дата_КС2=S$14,Смета!AX233,0),0)</f>
        <v>0</v>
      </c>
      <c r="G251" s="7">
        <f>IF(Смета!E233&gt;0,Смета!E233,0)</f>
        <v>278.79</v>
      </c>
      <c r="H251" s="7">
        <f>ROUND(F251*G251,2)</f>
        <v>0</v>
      </c>
      <c r="I251">
        <f>IF(J251=1,1,K251)</f>
        <v>0</v>
      </c>
      <c r="K251">
        <f>IF(AND(B251&gt;0,B251&lt;&gt;"ЗАГ"),1,IF(C251=0,SUM(B252:INDEX(B252:B$2002,INDEX(MATCH("ЗАГ",B252:B$2002&amp;"",),))),0))</f>
        <v>0</v>
      </c>
      <c r="R251" s="7">
        <f>IFERROR(IF(F251&gt;0,IF(IFERROR((Смета!H233*1),0)&gt;0,ROUND(F251*G251,2),0),0),0)</f>
        <v>0</v>
      </c>
      <c r="S251" s="7">
        <f>IFERROR(IF(F251&gt;0,IF(IFERROR((Смета!G233*1),0)&gt;0,ROUND(F251*G251,2),0),0),0)</f>
        <v>0</v>
      </c>
    </row>
    <row r="252" hidden="1">
      <c r="B252">
        <f>IFERROR(IF(F252&gt;0,MAX(B$26:B251)+1,IF(AND(D252&gt;0,C252=0),"ЗАГ",0)),0)</f>
        <v>0</v>
      </c>
      <c r="C252">
        <f>IF(Смета!B234&gt;0,Смета!B234,0)</f>
        <v>206</v>
      </c>
      <c r="D252" t="str">
        <f>IF(Смета!C234&gt;0,Смета!C234,0)</f>
        <v>Монтаж и подключение силовой розетки на электроплиту</v>
      </c>
      <c r="E252" s="7" t="str">
        <f>IF(Смета!D234&gt;0,Смета!D234,0)</f>
        <v>шт</v>
      </c>
      <c r="F252" s="7">
        <f>IFERROR(IF(Дата_КС2=S$3,Смета!Q234,0)+IF(Дата_КС2=S$4,Смета!T234,0)+IF(Дата_КС2=S$5,Смета!W234,0)+IF(Дата_КС2=S$6,Смета!Z234,0)+IF(Дата_КС2=S$7,Смета!AC234,0)+IF(Дата_КС2=S$8,Смета!AF234,0)+IF(Дата_КС2=S$9,Смета!AI234,0)+IF(Дата_КС2=S$10,Смета!AL234,0)+IF(Дата_КС2=S$11,Смета!AO234,0)+IF(Дата_КС2=S$12,Смета!AR234,0)+IF(Дата_КС2=S$13,Смета!AU234,0)+IF(Дата_КС2=S$14,Смета!AX234,0),0)</f>
        <v>0</v>
      </c>
      <c r="G252" s="7">
        <f>IF(Смета!E234&gt;0,Смета!E234,0)</f>
        <v>344.27</v>
      </c>
      <c r="H252" s="7">
        <f>ROUND(F252*G252,2)</f>
        <v>0</v>
      </c>
      <c r="I252">
        <f>IF(J252=1,1,K252)</f>
        <v>0</v>
      </c>
      <c r="K252">
        <f>IF(AND(B252&gt;0,B252&lt;&gt;"ЗАГ"),1,IF(C252=0,SUM(B253:INDEX(B253:B$2002,INDEX(MATCH("ЗАГ",B253:B$2002&amp;"",),))),0))</f>
        <v>0</v>
      </c>
      <c r="R252" s="7">
        <f>IFERROR(IF(F252&gt;0,IF(IFERROR((Смета!H234*1),0)&gt;0,ROUND(F252*G252,2),0),0),0)</f>
        <v>0</v>
      </c>
      <c r="S252" s="7">
        <f>IFERROR(IF(F252&gt;0,IF(IFERROR((Смета!G234*1),0)&gt;0,ROUND(F252*G252,2),0),0),0)</f>
        <v>0</v>
      </c>
    </row>
    <row r="253" hidden="1">
      <c r="B253">
        <f>IFERROR(IF(F253&gt;0,MAX(B$26:B252)+1,IF(AND(D253&gt;0,C253=0),"ЗАГ",0)),0)</f>
        <v>0</v>
      </c>
      <c r="C253">
        <f>IF(Смета!B235&gt;0,Смета!B235,0)</f>
        <v>207</v>
      </c>
      <c r="D253" t="str">
        <f>IF(Смета!C235&gt;0,Смета!C235,0)</f>
        <v>Гермес PLUS Розетка с заземлением наружная с крышкой IP54</v>
      </c>
      <c r="E253" s="7" t="str">
        <f>IF(Смета!D235&gt;0,Смета!D235,0)</f>
        <v>шт</v>
      </c>
      <c r="F253" s="7">
        <f>IFERROR(IF(Дата_КС2=S$3,Смета!Q235,0)+IF(Дата_КС2=S$4,Смета!T235,0)+IF(Дата_КС2=S$5,Смета!W235,0)+IF(Дата_КС2=S$6,Смета!Z235,0)+IF(Дата_КС2=S$7,Смета!AC235,0)+IF(Дата_КС2=S$8,Смета!AF235,0)+IF(Дата_КС2=S$9,Смета!AI235,0)+IF(Дата_КС2=S$10,Смета!AL235,0)+IF(Дата_КС2=S$11,Смета!AO235,0)+IF(Дата_КС2=S$12,Смета!AR235,0)+IF(Дата_КС2=S$13,Смета!AU235,0)+IF(Дата_КС2=S$14,Смета!AX235,0),0)</f>
        <v>0</v>
      </c>
      <c r="G253" s="7">
        <f>IF(Смета!E235&gt;0,Смета!E235,0)</f>
        <v>330.93</v>
      </c>
      <c r="H253" s="7">
        <f>ROUND(F253*G253,2)</f>
        <v>0</v>
      </c>
      <c r="I253">
        <f>IF(J253=1,1,K253)</f>
        <v>0</v>
      </c>
      <c r="K253">
        <f>IF(AND(B253&gt;0,B253&lt;&gt;"ЗАГ"),1,IF(C253=0,SUM(B254:INDEX(B254:B$2002,INDEX(MATCH("ЗАГ",B254:B$2002&amp;"",),))),0))</f>
        <v>0</v>
      </c>
      <c r="R253" s="7">
        <f>IFERROR(IF(F253&gt;0,IF(IFERROR((Смета!H235*1),0)&gt;0,ROUND(F253*G253,2),0),0),0)</f>
        <v>0</v>
      </c>
      <c r="S253" s="7">
        <f>IFERROR(IF(F253&gt;0,IF(IFERROR((Смета!G235*1),0)&gt;0,ROUND(F253*G253,2),0),0),0)</f>
        <v>0</v>
      </c>
    </row>
    <row r="254" hidden="1" ht="30" customHeight="1">
      <c r="B254">
        <f>IFERROR(IF(F254&gt;0,MAX(B$26:B253)+1,IF(AND(D254&gt;0,C254=0),"ЗАГ",0)),0)</f>
        <v>0</v>
      </c>
      <c r="C254">
        <f>IF(Смета!B236&gt;0,Смета!B236,0)</f>
        <v>208</v>
      </c>
      <c r="D254" t="str">
        <f>IF(Смета!C236&gt;0,Смета!C236,0)</f>
        <v>Монтаж и подключение розеток и выключателей открытой установки</v>
      </c>
      <c r="E254" s="7" t="str">
        <f>IF(Смета!D236&gt;0,Смета!D236,0)</f>
        <v>шт</v>
      </c>
      <c r="F254" s="7">
        <f>IFERROR(IF(Дата_КС2=S$3,Смета!Q236,0)+IF(Дата_КС2=S$4,Смета!T236,0)+IF(Дата_КС2=S$5,Смета!W236,0)+IF(Дата_КС2=S$6,Смета!Z236,0)+IF(Дата_КС2=S$7,Смета!AC236,0)+IF(Дата_КС2=S$8,Смета!AF236,0)+IF(Дата_КС2=S$9,Смета!AI236,0)+IF(Дата_КС2=S$10,Смета!AL236,0)+IF(Дата_КС2=S$11,Смета!AO236,0)+IF(Дата_КС2=S$12,Смета!AR236,0)+IF(Дата_КС2=S$13,Смета!AU236,0)+IF(Дата_КС2=S$14,Смета!AX236,0),0)</f>
        <v>0</v>
      </c>
      <c r="G254" s="7">
        <f>IF(Смета!E236&gt;0,Смета!E236,0)</f>
        <v>256.2</v>
      </c>
      <c r="H254" s="7">
        <f>ROUND(F254*G254,2)</f>
        <v>0</v>
      </c>
      <c r="I254">
        <f>IF(J254=1,1,K254)</f>
        <v>0</v>
      </c>
      <c r="K254">
        <f>IF(AND(B254&gt;0,B254&lt;&gt;"ЗАГ"),1,IF(C254=0,SUM(B255:INDEX(B255:B$2002,INDEX(MATCH("ЗАГ",B255:B$2002&amp;"",),))),0))</f>
        <v>0</v>
      </c>
      <c r="R254" s="7">
        <f>IFERROR(IF(F254&gt;0,IF(IFERROR((Смета!H236*1),0)&gt;0,ROUND(F254*G254,2),0),0),0)</f>
        <v>0</v>
      </c>
      <c r="S254" s="7">
        <f>IFERROR(IF(F254&gt;0,IF(IFERROR((Смета!G236*1),0)&gt;0,ROUND(F254*G254,2),0),0),0)</f>
        <v>0</v>
      </c>
    </row>
    <row r="255" hidden="1" ht="30" customHeight="1">
      <c r="B255">
        <f>IFERROR(IF(F255&gt;0,MAX(B$26:B254)+1,IF(AND(D255&gt;0,C255=0),"ЗАГ",0)),0)</f>
        <v>0</v>
      </c>
      <c r="C255">
        <f>IF(Смета!B237&gt;0,Смета!B237,0)</f>
        <v>209</v>
      </c>
      <c r="D255" t="str">
        <f>IF(Смета!C237&gt;0,Смета!C237,0)</f>
        <v>Выключатель одноклавишный ATLASDESIGN схема 1 10АХ механизм белый</v>
      </c>
      <c r="E255" s="7" t="str">
        <f>IF(Смета!D237&gt;0,Смета!D237,0)</f>
        <v>шт</v>
      </c>
      <c r="F255" s="7">
        <f>IFERROR(IF(Дата_КС2=S$3,Смета!Q237,0)+IF(Дата_КС2=S$4,Смета!T237,0)+IF(Дата_КС2=S$5,Смета!W237,0)+IF(Дата_КС2=S$6,Смета!Z237,0)+IF(Дата_КС2=S$7,Смета!AC237,0)+IF(Дата_КС2=S$8,Смета!AF237,0)+IF(Дата_КС2=S$9,Смета!AI237,0)+IF(Дата_КС2=S$10,Смета!AL237,0)+IF(Дата_КС2=S$11,Смета!AO237,0)+IF(Дата_КС2=S$12,Смета!AR237,0)+IF(Дата_КС2=S$13,Смета!AU237,0)+IF(Дата_КС2=S$14,Смета!AX237,0),0)</f>
        <v>0</v>
      </c>
      <c r="G255" s="7">
        <f>IF(Смета!E237&gt;0,Смета!E237,0)</f>
        <v>136.99</v>
      </c>
      <c r="H255" s="7">
        <f>ROUND(F255*G255,2)</f>
        <v>0</v>
      </c>
      <c r="I255">
        <f>IF(J255=1,1,K255)</f>
        <v>0</v>
      </c>
      <c r="K255">
        <f>IF(AND(B255&gt;0,B255&lt;&gt;"ЗАГ"),1,IF(C255=0,SUM(B256:INDEX(B256:B$2002,INDEX(MATCH("ЗАГ",B256:B$2002&amp;"",),))),0))</f>
        <v>0</v>
      </c>
      <c r="R255" s="7">
        <f>IFERROR(IF(F255&gt;0,IF(IFERROR((Смета!H237*1),0)&gt;0,ROUND(F255*G255,2),0),0),0)</f>
        <v>0</v>
      </c>
      <c r="S255" s="7">
        <f>IFERROR(IF(F255&gt;0,IF(IFERROR((Смета!G237*1),0)&gt;0,ROUND(F255*G255,2),0),0),0)</f>
        <v>0</v>
      </c>
    </row>
    <row r="256" hidden="1" ht="30" customHeight="1">
      <c r="B256">
        <f>IFERROR(IF(F256&gt;0,MAX(B$26:B255)+1,IF(AND(D256&gt;0,C256=0),"ЗАГ",0)),0)</f>
        <v>0</v>
      </c>
      <c r="C256">
        <f>IF(Смета!B238&gt;0,Смета!B238,0)</f>
        <v>210</v>
      </c>
      <c r="D256" t="str">
        <f>IF(Смета!C238&gt;0,Смета!C238,0)</f>
        <v>Выключатель двухклавишный ATLASDESIGN схема 5 10АХ механизм белый</v>
      </c>
      <c r="E256" s="7" t="str">
        <f>IF(Смета!D238&gt;0,Смета!D238,0)</f>
        <v>шт</v>
      </c>
      <c r="F256" s="7">
        <f>IFERROR(IF(Дата_КС2=S$3,Смета!Q238,0)+IF(Дата_КС2=S$4,Смета!T238,0)+IF(Дата_КС2=S$5,Смета!W238,0)+IF(Дата_КС2=S$6,Смета!Z238,0)+IF(Дата_КС2=S$7,Смета!AC238,0)+IF(Дата_КС2=S$8,Смета!AF238,0)+IF(Дата_КС2=S$9,Смета!AI238,0)+IF(Дата_КС2=S$10,Смета!AL238,0)+IF(Дата_КС2=S$11,Смета!AO238,0)+IF(Дата_КС2=S$12,Смета!AR238,0)+IF(Дата_КС2=S$13,Смета!AU238,0)+IF(Дата_КС2=S$14,Смета!AX238,0),0)</f>
        <v>0</v>
      </c>
      <c r="G256" s="7">
        <f>IF(Смета!E238&gt;0,Смета!E238,0)</f>
        <v>178.27</v>
      </c>
      <c r="H256" s="7">
        <f>ROUND(F256*G256,2)</f>
        <v>0</v>
      </c>
      <c r="I256">
        <f>IF(J256=1,1,K256)</f>
        <v>0</v>
      </c>
      <c r="K256">
        <f>IF(AND(B256&gt;0,B256&lt;&gt;"ЗАГ"),1,IF(C256=0,SUM(B257:INDEX(B257:B$2002,INDEX(MATCH("ЗАГ",B257:B$2002&amp;"",),))),0))</f>
        <v>0</v>
      </c>
      <c r="R256" s="7">
        <f>IFERROR(IF(F256&gt;0,IF(IFERROR((Смета!H238*1),0)&gt;0,ROUND(F256*G256,2),0),0),0)</f>
        <v>0</v>
      </c>
      <c r="S256" s="7">
        <f>IFERROR(IF(F256&gt;0,IF(IFERROR((Смета!G238*1),0)&gt;0,ROUND(F256*G256,2),0),0),0)</f>
        <v>0</v>
      </c>
    </row>
    <row r="257" hidden="1" ht="30" customHeight="1">
      <c r="B257">
        <f>IFERROR(IF(F257&gt;0,MAX(B$26:B256)+1,IF(AND(D257&gt;0,C257=0),"ЗАГ",0)),0)</f>
        <v>0</v>
      </c>
      <c r="C257">
        <f>IF(Смета!B239&gt;0,Смета!B239,0)</f>
        <v>211</v>
      </c>
      <c r="D257" t="str">
        <f>IF(Смета!C239&gt;0,Смета!C239,0)</f>
        <v>Выключатель трехклавишный ATLASDESIGN схема 1+1+1 10АХ механизм белый</v>
      </c>
      <c r="E257" s="7" t="str">
        <f>IF(Смета!D239&gt;0,Смета!D239,0)</f>
        <v>шт</v>
      </c>
      <c r="F257" s="7">
        <f>IFERROR(IF(Дата_КС2=S$3,Смета!Q239,0)+IF(Дата_КС2=S$4,Смета!T239,0)+IF(Дата_КС2=S$5,Смета!W239,0)+IF(Дата_КС2=S$6,Смета!Z239,0)+IF(Дата_КС2=S$7,Смета!AC239,0)+IF(Дата_КС2=S$8,Смета!AF239,0)+IF(Дата_КС2=S$9,Смета!AI239,0)+IF(Дата_КС2=S$10,Смета!AL239,0)+IF(Дата_КС2=S$11,Смета!AO239,0)+IF(Дата_КС2=S$12,Смета!AR239,0)+IF(Дата_КС2=S$13,Смета!AU239,0)+IF(Дата_КС2=S$14,Смета!AX239,0),0)</f>
        <v>0</v>
      </c>
      <c r="G257" s="7">
        <f>IF(Смета!E239&gt;0,Смета!E239,0)</f>
        <v>274</v>
      </c>
      <c r="H257" s="7">
        <f>ROUND(F257*G257,2)</f>
        <v>0</v>
      </c>
      <c r="I257">
        <f>IF(J257=1,1,K257)</f>
        <v>0</v>
      </c>
      <c r="K257">
        <f>IF(AND(B257&gt;0,B257&lt;&gt;"ЗАГ"),1,IF(C257=0,SUM(B258:INDEX(B258:B$2002,INDEX(MATCH("ЗАГ",B258:B$2002&amp;"",),))),0))</f>
        <v>0</v>
      </c>
      <c r="R257" s="7">
        <f>IFERROR(IF(F257&gt;0,IF(IFERROR((Смета!H239*1),0)&gt;0,ROUND(F257*G257,2),0),0),0)</f>
        <v>0</v>
      </c>
      <c r="S257" s="7">
        <f>IFERROR(IF(F257&gt;0,IF(IFERROR((Смета!G239*1),0)&gt;0,ROUND(F257*G257,2),0),0),0)</f>
        <v>0</v>
      </c>
    </row>
    <row r="258" hidden="1">
      <c r="B258">
        <f>IFERROR(IF(F258&gt;0,MAX(B$26:B257)+1,IF(AND(D258&gt;0,C258=0),"ЗАГ",0)),0)</f>
        <v>0</v>
      </c>
      <c r="C258">
        <f>IF(Смета!B240&gt;0,Смета!B240,0)</f>
        <v>212</v>
      </c>
      <c r="D258" t="str">
        <f>IF(Смета!C240&gt;0,Смета!C240,0)</f>
        <v>Рамка однопостовая ATLASDESIGN белый</v>
      </c>
      <c r="E258" s="7" t="str">
        <f>IF(Смета!D240&gt;0,Смета!D240,0)</f>
        <v>шт</v>
      </c>
      <c r="F258" s="7">
        <f>IFERROR(IF(Дата_КС2=S$3,Смета!Q240,0)+IF(Дата_КС2=S$4,Смета!T240,0)+IF(Дата_КС2=S$5,Смета!W240,0)+IF(Дата_КС2=S$6,Смета!Z240,0)+IF(Дата_КС2=S$7,Смета!AC240,0)+IF(Дата_КС2=S$8,Смета!AF240,0)+IF(Дата_КС2=S$9,Смета!AI240,0)+IF(Дата_КС2=S$10,Смета!AL240,0)+IF(Дата_КС2=S$11,Смета!AO240,0)+IF(Дата_КС2=S$12,Смета!AR240,0)+IF(Дата_КС2=S$13,Смета!AU240,0)+IF(Дата_КС2=S$14,Смета!AX240,0),0)</f>
        <v>0</v>
      </c>
      <c r="G258" s="7">
        <f>IF(Смета!E240&gt;0,Смета!E240,0)</f>
        <v>44.84</v>
      </c>
      <c r="H258" s="7">
        <f>ROUND(F258*G258,2)</f>
        <v>0</v>
      </c>
      <c r="I258">
        <f>IF(J258=1,1,K258)</f>
        <v>0</v>
      </c>
      <c r="K258">
        <f>IF(AND(B258&gt;0,B258&lt;&gt;"ЗАГ"),1,IF(C258=0,SUM(B259:INDEX(B259:B$2002,INDEX(MATCH("ЗАГ",B259:B$2002&amp;"",),))),0))</f>
        <v>0</v>
      </c>
      <c r="R258" s="7">
        <f>IFERROR(IF(F258&gt;0,IF(IFERROR((Смета!H240*1),0)&gt;0,ROUND(F258*G258,2),0),0),0)</f>
        <v>0</v>
      </c>
      <c r="S258" s="7">
        <f>IFERROR(IF(F258&gt;0,IF(IFERROR((Смета!G240*1),0)&gt;0,ROUND(F258*G258,2),0),0),0)</f>
        <v>0</v>
      </c>
    </row>
    <row r="259" hidden="1">
      <c r="B259">
        <f>IFERROR(IF(F259&gt;0,MAX(B$26:B258)+1,IF(AND(D259&gt;0,C259=0),"ЗАГ",0)),0)</f>
        <v>0</v>
      </c>
      <c r="C259">
        <f>IF(Смета!B241&gt;0,Смета!B241,0)</f>
        <v>213</v>
      </c>
      <c r="D259" t="str">
        <f>IF(Смета!C241&gt;0,Смета!C241,0)</f>
        <v>Монтаж и подключение выключателей скрытой установки</v>
      </c>
      <c r="E259" s="7" t="str">
        <f>IF(Смета!D241&gt;0,Смета!D241,0)</f>
        <v>шт</v>
      </c>
      <c r="F259" s="7">
        <f>IFERROR(IF(Дата_КС2=S$3,Смета!Q241,0)+IF(Дата_КС2=S$4,Смета!T241,0)+IF(Дата_КС2=S$5,Смета!W241,0)+IF(Дата_КС2=S$6,Смета!Z241,0)+IF(Дата_КС2=S$7,Смета!AC241,0)+IF(Дата_КС2=S$8,Смета!AF241,0)+IF(Дата_КС2=S$9,Смета!AI241,0)+IF(Дата_КС2=S$10,Смета!AL241,0)+IF(Дата_КС2=S$11,Смета!AO241,0)+IF(Дата_КС2=S$12,Смета!AR241,0)+IF(Дата_КС2=S$13,Смета!AU241,0)+IF(Дата_КС2=S$14,Смета!AX241,0),0)</f>
        <v>0</v>
      </c>
      <c r="G259" s="7">
        <f>IF(Смета!E241&gt;0,Смета!E241,0)</f>
        <v>192.15</v>
      </c>
      <c r="H259" s="7">
        <f>ROUND(F259*G259,2)</f>
        <v>0</v>
      </c>
      <c r="I259">
        <f>IF(J259=1,1,K259)</f>
        <v>0</v>
      </c>
      <c r="K259">
        <f>IF(AND(B259&gt;0,B259&lt;&gt;"ЗАГ"),1,IF(C259=0,SUM(B260:INDEX(B260:B$2002,INDEX(MATCH("ЗАГ",B260:B$2002&amp;"",),))),0))</f>
        <v>0</v>
      </c>
      <c r="R259" s="7">
        <f>IFERROR(IF(F259&gt;0,IF(IFERROR((Смета!H241*1),0)&gt;0,ROUND(F259*G259,2),0),0),0)</f>
        <v>0</v>
      </c>
      <c r="S259" s="7">
        <f>IFERROR(IF(F259&gt;0,IF(IFERROR((Смета!G241*1),0)&gt;0,ROUND(F259*G259,2),0),0),0)</f>
        <v>0</v>
      </c>
    </row>
    <row r="260" hidden="1">
      <c r="B260">
        <f>IFERROR(IF(F260&gt;0,MAX(B$26:B259)+1,IF(AND(D260&gt;0,C260=0),"ЗАГ",0)),0)</f>
        <v>0</v>
      </c>
      <c r="C260">
        <f>IF(Смета!B242&gt;0,Смета!B242,0)</f>
        <v>214</v>
      </c>
      <c r="D260" t="str">
        <f>IF(Смета!C242&gt;0,Смета!C242,0)</f>
        <v>КРЗ-0,4</v>
      </c>
      <c r="E260" s="7" t="str">
        <f>IF(Смета!D242&gt;0,Смета!D242,0)</f>
        <v>шт</v>
      </c>
      <c r="F260" s="7">
        <f>IFERROR(IF(Дата_КС2=S$3,Смета!Q242,0)+IF(Дата_КС2=S$4,Смета!T242,0)+IF(Дата_КС2=S$5,Смета!W242,0)+IF(Дата_КС2=S$6,Смета!Z242,0)+IF(Дата_КС2=S$7,Смета!AC242,0)+IF(Дата_КС2=S$8,Смета!AF242,0)+IF(Дата_КС2=S$9,Смета!AI242,0)+IF(Дата_КС2=S$10,Смета!AL242,0)+IF(Дата_КС2=S$11,Смета!AO242,0)+IF(Дата_КС2=S$12,Смета!AR242,0)+IF(Дата_КС2=S$13,Смета!AU242,0)+IF(Дата_КС2=S$14,Смета!AX242,0),0)</f>
        <v>0</v>
      </c>
      <c r="G260" s="7">
        <f>IF(Смета!E242&gt;0,Смета!E242,0)</f>
        <v>285.02</v>
      </c>
      <c r="H260" s="7">
        <f>ROUND(F260*G260,2)</f>
        <v>0</v>
      </c>
      <c r="I260">
        <f>IF(J260=1,1,K260)</f>
        <v>0</v>
      </c>
      <c r="K260">
        <f>IF(AND(B260&gt;0,B260&lt;&gt;"ЗАГ"),1,IF(C260=0,SUM(B261:INDEX(B261:B$2002,INDEX(MATCH("ЗАГ",B261:B$2002&amp;"",),))),0))</f>
        <v>0</v>
      </c>
      <c r="R260" s="7">
        <f>IFERROR(IF(F260&gt;0,IF(IFERROR((Смета!H242*1),0)&gt;0,ROUND(F260*G260,2),0),0),0)</f>
        <v>0</v>
      </c>
      <c r="S260" s="7">
        <f>IFERROR(IF(F260&gt;0,IF(IFERROR((Смета!G242*1),0)&gt;0,ROUND(F260*G260,2),0),0),0)</f>
        <v>0</v>
      </c>
    </row>
    <row r="261" hidden="1">
      <c r="B261">
        <f>IFERROR(IF(F261&gt;0,MAX(B$26:B260)+1,IF(AND(D261&gt;0,C261=0),"ЗАГ",0)),0)</f>
        <v>0</v>
      </c>
      <c r="C261">
        <f>IF(Смета!B243&gt;0,Смета!B243,0)</f>
        <v>215</v>
      </c>
      <c r="D261" t="str">
        <f>IF(Смета!C243&gt;0,Смета!C243,0)</f>
        <v>Монтаж и подключение коробки заземления КРЗ</v>
      </c>
      <c r="E261" s="7" t="str">
        <f>IF(Смета!D243&gt;0,Смета!D243,0)</f>
        <v>шт</v>
      </c>
      <c r="F261" s="7">
        <f>IFERROR(IF(Дата_КС2=S$3,Смета!Q243,0)+IF(Дата_КС2=S$4,Смета!T243,0)+IF(Дата_КС2=S$5,Смета!W243,0)+IF(Дата_КС2=S$6,Смета!Z243,0)+IF(Дата_КС2=S$7,Смета!AC243,0)+IF(Дата_КС2=S$8,Смета!AF243,0)+IF(Дата_КС2=S$9,Смета!AI243,0)+IF(Дата_КС2=S$10,Смета!AL243,0)+IF(Дата_КС2=S$11,Смета!AO243,0)+IF(Дата_КС2=S$12,Смета!AR243,0)+IF(Дата_КС2=S$13,Смета!AU243,0)+IF(Дата_КС2=S$14,Смета!AX243,0),0)</f>
        <v>0</v>
      </c>
      <c r="G261" s="7">
        <f>IF(Смета!E243&gt;0,Смета!E243,0)</f>
        <v>343.74</v>
      </c>
      <c r="H261" s="7">
        <f>ROUND(F261*G261,2)</f>
        <v>0</v>
      </c>
      <c r="I261">
        <f>IF(J261=1,1,K261)</f>
        <v>0</v>
      </c>
      <c r="K261">
        <f>IF(AND(B261&gt;0,B261&lt;&gt;"ЗАГ"),1,IF(C261=0,SUM(B262:INDEX(B262:B$2002,INDEX(MATCH("ЗАГ",B262:B$2002&amp;"",),))),0))</f>
        <v>0</v>
      </c>
      <c r="R261" s="7">
        <f>IFERROR(IF(F261&gt;0,IF(IFERROR((Смета!H243*1),0)&gt;0,ROUND(F261*G261,2),0),0),0)</f>
        <v>0</v>
      </c>
      <c r="S261" s="7">
        <f>IFERROR(IF(F261&gt;0,IF(IFERROR((Смета!G243*1),0)&gt;0,ROUND(F261*G261,2),0),0),0)</f>
        <v>0</v>
      </c>
    </row>
    <row r="262" hidden="1" ht="30" customHeight="1">
      <c r="B262">
        <f>IFERROR(IF(F262&gt;0,MAX(B$26:B261)+1,IF(AND(D262&gt;0,C262=0),"ЗАГ",0)),0)</f>
        <v>0</v>
      </c>
      <c r="C262">
        <f>IF(Смета!B244&gt;0,Смета!B244,0)</f>
        <v>216</v>
      </c>
      <c r="D262" t="str">
        <f>IF(Смета!C244&gt;0,Смета!C244,0)</f>
        <v>Звонок Зуммер-1-04 (2ТК) двухтональный без кнопки пластик АБС проводной 220В (Зуммер-1-04 (2ТК))</v>
      </c>
      <c r="E262" s="7" t="str">
        <f>IF(Смета!D244&gt;0,Смета!D244,0)</f>
        <v>шт</v>
      </c>
      <c r="F262" s="7">
        <f>IFERROR(IF(Дата_КС2=S$3,Смета!Q244,0)+IF(Дата_КС2=S$4,Смета!T244,0)+IF(Дата_КС2=S$5,Смета!W244,0)+IF(Дата_КС2=S$6,Смета!Z244,0)+IF(Дата_КС2=S$7,Смета!AC244,0)+IF(Дата_КС2=S$8,Смета!AF244,0)+IF(Дата_КС2=S$9,Смета!AI244,0)+IF(Дата_КС2=S$10,Смета!AL244,0)+IF(Дата_КС2=S$11,Смета!AO244,0)+IF(Дата_КС2=S$12,Смета!AR244,0)+IF(Дата_КС2=S$13,Смета!AU244,0)+IF(Дата_КС2=S$14,Смета!AX244,0),0)</f>
        <v>0</v>
      </c>
      <c r="G262" s="7">
        <f>IF(Смета!E244&gt;0,Смета!E244,0)</f>
        <v>261.54</v>
      </c>
      <c r="H262" s="7">
        <f>ROUND(F262*G262,2)</f>
        <v>0</v>
      </c>
      <c r="I262">
        <f>IF(J262=1,1,K262)</f>
        <v>0</v>
      </c>
      <c r="K262">
        <f>IF(AND(B262&gt;0,B262&lt;&gt;"ЗАГ"),1,IF(C262=0,SUM(B263:INDEX(B263:B$2002,INDEX(MATCH("ЗАГ",B263:B$2002&amp;"",),))),0))</f>
        <v>0</v>
      </c>
      <c r="R262" s="7">
        <f>IFERROR(IF(F262&gt;0,IF(IFERROR((Смета!H244*1),0)&gt;0,ROUND(F262*G262,2),0),0),0)</f>
        <v>0</v>
      </c>
      <c r="S262" s="7">
        <f>IFERROR(IF(F262&gt;0,IF(IFERROR((Смета!G244*1),0)&gt;0,ROUND(F262*G262,2),0),0),0)</f>
        <v>0</v>
      </c>
    </row>
    <row r="263" hidden="1">
      <c r="B263">
        <f>IFERROR(IF(F263&gt;0,MAX(B$26:B262)+1,IF(AND(D263&gt;0,C263=0),"ЗАГ",0)),0)</f>
        <v>0</v>
      </c>
      <c r="C263">
        <f>IF(Смета!B245&gt;0,Смета!B245,0)</f>
        <v>217</v>
      </c>
      <c r="D263" t="str">
        <f>IF(Смета!C245&gt;0,Смета!C245,0)</f>
        <v>Беларусь Кнопка для звонков</v>
      </c>
      <c r="E263" s="7" t="str">
        <f>IF(Смета!D245&gt;0,Смета!D245,0)</f>
        <v>шт</v>
      </c>
      <c r="F263" s="7">
        <f>IFERROR(IF(Дата_КС2=S$3,Смета!Q245,0)+IF(Дата_КС2=S$4,Смета!T245,0)+IF(Дата_КС2=S$5,Смета!W245,0)+IF(Дата_КС2=S$6,Смета!Z245,0)+IF(Дата_КС2=S$7,Смета!AC245,0)+IF(Дата_КС2=S$8,Смета!AF245,0)+IF(Дата_КС2=S$9,Смета!AI245,0)+IF(Дата_КС2=S$10,Смета!AL245,0)+IF(Дата_КС2=S$11,Смета!AO245,0)+IF(Дата_КС2=S$12,Смета!AR245,0)+IF(Дата_КС2=S$13,Смета!AU245,0)+IF(Дата_КС2=S$14,Смета!AX245,0),0)</f>
        <v>0</v>
      </c>
      <c r="G263" s="7">
        <f>IF(Смета!E245&gt;0,Смета!E245,0)</f>
        <v>74.73</v>
      </c>
      <c r="H263" s="7">
        <f>ROUND(F263*G263,2)</f>
        <v>0</v>
      </c>
      <c r="I263">
        <f>IF(J263=1,1,K263)</f>
        <v>0</v>
      </c>
      <c r="K263">
        <f>IF(AND(B263&gt;0,B263&lt;&gt;"ЗАГ"),1,IF(C263=0,SUM(B264:INDEX(B264:B$2002,INDEX(MATCH("ЗАГ",B264:B$2002&amp;"",),))),0))</f>
        <v>0</v>
      </c>
      <c r="R263" s="7">
        <f>IFERROR(IF(F263&gt;0,IF(IFERROR((Смета!H245*1),0)&gt;0,ROUND(F263*G263,2),0),0),0)</f>
        <v>0</v>
      </c>
      <c r="S263" s="7">
        <f>IFERROR(IF(F263&gt;0,IF(IFERROR((Смета!G245*1),0)&gt;0,ROUND(F263*G263,2),0),0),0)</f>
        <v>0</v>
      </c>
    </row>
    <row r="264" hidden="1">
      <c r="B264">
        <f>IFERROR(IF(F264&gt;0,MAX(B$26:B263)+1,IF(AND(D264&gt;0,C264=0),"ЗАГ",0)),0)</f>
        <v>0</v>
      </c>
      <c r="C264">
        <f>IF(Смета!B246&gt;0,Смета!B246,0)</f>
        <v>218</v>
      </c>
      <c r="D264" t="str">
        <f>IF(Смета!C246&gt;0,Смета!C246,0)</f>
        <v>Монтаж и подключение звонка</v>
      </c>
      <c r="E264" s="7" t="str">
        <f>IF(Смета!D246&gt;0,Смета!D246,0)</f>
        <v>шт</v>
      </c>
      <c r="F264" s="7">
        <f>IFERROR(IF(Дата_КС2=S$3,Смета!Q246,0)+IF(Дата_КС2=S$4,Смета!T246,0)+IF(Дата_КС2=S$5,Смета!W246,0)+IF(Дата_КС2=S$6,Смета!Z246,0)+IF(Дата_КС2=S$7,Смета!AC246,0)+IF(Дата_КС2=S$8,Смета!AF246,0)+IF(Дата_КС2=S$9,Смета!AI246,0)+IF(Дата_КС2=S$10,Смета!AL246,0)+IF(Дата_КС2=S$11,Смета!AO246,0)+IF(Дата_КС2=S$12,Смета!AR246,0)+IF(Дата_КС2=S$13,Смета!AU246,0)+IF(Дата_КС2=S$14,Смета!AX246,0),0)</f>
        <v>0</v>
      </c>
      <c r="G264" s="7">
        <f>IF(Смета!E246&gt;0,Смета!E246,0)</f>
        <v>160.13</v>
      </c>
      <c r="H264" s="7">
        <f>ROUND(F264*G264,2)</f>
        <v>0</v>
      </c>
      <c r="I264">
        <f>IF(J264=1,1,K264)</f>
        <v>0</v>
      </c>
      <c r="K264">
        <f>IF(AND(B264&gt;0,B264&lt;&gt;"ЗАГ"),1,IF(C264=0,SUM(B265:INDEX(B265:B$2002,INDEX(MATCH("ЗАГ",B265:B$2002&amp;"",),))),0))</f>
        <v>0</v>
      </c>
      <c r="R264" s="7">
        <f>IFERROR(IF(F264&gt;0,IF(IFERROR((Смета!H246*1),0)&gt;0,ROUND(F264*G264,2),0),0),0)</f>
        <v>0</v>
      </c>
      <c r="S264" s="7">
        <f>IFERROR(IF(F264&gt;0,IF(IFERROR((Смета!G246*1),0)&gt;0,ROUND(F264*G264,2),0),0),0)</f>
        <v>0</v>
      </c>
    </row>
    <row r="265" hidden="1">
      <c r="B265">
        <f>IFERROR(IF(F265&gt;0,MAX(B$26:B264)+1,IF(AND(D265&gt;0,C265=0),"ЗАГ",0)),0)</f>
        <v>0</v>
      </c>
      <c r="C265">
        <f>IF(Смета!B247&gt;0,Смета!B247,0)</f>
        <v>219</v>
      </c>
      <c r="D265" t="str">
        <f>IF(Смета!C247&gt;0,Смета!C247,0)</f>
        <v>Монтаж и подключение кнопки звонка</v>
      </c>
      <c r="E265" s="7" t="str">
        <f>IF(Смета!D247&gt;0,Смета!D247,0)</f>
        <v>шт</v>
      </c>
      <c r="F265" s="7">
        <f>IFERROR(IF(Дата_КС2=S$3,Смета!Q247,0)+IF(Дата_КС2=S$4,Смета!T247,0)+IF(Дата_КС2=S$5,Смета!W247,0)+IF(Дата_КС2=S$6,Смета!Z247,0)+IF(Дата_КС2=S$7,Смета!AC247,0)+IF(Дата_КС2=S$8,Смета!AF247,0)+IF(Дата_КС2=S$9,Смета!AI247,0)+IF(Дата_КС2=S$10,Смета!AL247,0)+IF(Дата_КС2=S$11,Смета!AO247,0)+IF(Дата_КС2=S$12,Смета!AR247,0)+IF(Дата_КС2=S$13,Смета!AU247,0)+IF(Дата_КС2=S$14,Смета!AX247,0),0)</f>
        <v>0</v>
      </c>
      <c r="G265" s="7">
        <f>IF(Смета!E247&gt;0,Смета!E247,0)</f>
        <v>160.13</v>
      </c>
      <c r="H265" s="7">
        <f>ROUND(F265*G265,2)</f>
        <v>0</v>
      </c>
      <c r="I265">
        <f>IF(J265=1,1,K265)</f>
        <v>0</v>
      </c>
      <c r="K265">
        <f>IF(AND(B265&gt;0,B265&lt;&gt;"ЗАГ"),1,IF(C265=0,SUM(B266:INDEX(B266:B$2002,INDEX(MATCH("ЗАГ",B266:B$2002&amp;"",),))),0))</f>
        <v>0</v>
      </c>
      <c r="R265" s="7">
        <f>IFERROR(IF(F265&gt;0,IF(IFERROR((Смета!H247*1),0)&gt;0,ROUND(F265*G265,2),0),0),0)</f>
        <v>0</v>
      </c>
      <c r="S265" s="7">
        <f>IFERROR(IF(F265&gt;0,IF(IFERROR((Смета!G247*1),0)&gt;0,ROUND(F265*G265,2),0),0),0)</f>
        <v>0</v>
      </c>
    </row>
    <row r="266" hidden="1">
      <c r="B266" t="str">
        <f>IFERROR(IF(F266&gt;0,MAX(B$26:B265)+1,IF(AND(D266&gt;0,C266=0),"ЗАГ",0)),0)</f>
        <v>ЗАГ</v>
      </c>
      <c r="C266">
        <f>IF(Смета!B248&gt;0,Смета!B248,0)</f>
        <v>0</v>
      </c>
      <c r="D266" t="str">
        <f>IF(Смета!C248&gt;0,Смета!C248,0)</f>
        <v>5.Электромонтажные изделия</v>
      </c>
      <c r="E266" s="7">
        <f>IF(Смета!D248&gt;0,Смета!D248,0)</f>
        <v>0</v>
      </c>
      <c r="F266" s="7">
        <f>IFERROR(IF(Дата_КС2=S$3,Смета!Q248,0)+IF(Дата_КС2=S$4,Смета!T248,0)+IF(Дата_КС2=S$5,Смета!W248,0)+IF(Дата_КС2=S$6,Смета!Z248,0)+IF(Дата_КС2=S$7,Смета!AC248,0)+IF(Дата_КС2=S$8,Смета!AF248,0)+IF(Дата_КС2=S$9,Смета!AI248,0)+IF(Дата_КС2=S$10,Смета!AL248,0)+IF(Дата_КС2=S$11,Смета!AO248,0)+IF(Дата_КС2=S$12,Смета!AR248,0)+IF(Дата_КС2=S$13,Смета!AU248,0)+IF(Дата_КС2=S$14,Смета!AX248,0),0)</f>
        <v>0</v>
      </c>
      <c r="G266" s="7">
        <f>IF(Смета!E248&gt;0,Смета!E248,0)</f>
        <v>0</v>
      </c>
      <c r="H266" s="7">
        <f>ROUND(F266*G266,2)</f>
        <v>0</v>
      </c>
      <c r="I266">
        <f>IF(J266=1,1,K266)</f>
        <v>0</v>
      </c>
      <c r="K266">
        <f>IF(AND(B266&gt;0,B266&lt;&gt;"ЗАГ"),1,IF(C266=0,SUM(B267:INDEX(B267:B$2002,INDEX(MATCH("ЗАГ",B267:B$2002&amp;"",),))),0))</f>
        <v>0</v>
      </c>
      <c r="R266" s="7">
        <f>IFERROR(IF(F266&gt;0,IF(IFERROR((Смета!H248*1),0)&gt;0,ROUND(F266*G266,2),0),0),0)</f>
        <v>0</v>
      </c>
      <c r="S266" s="7">
        <f>IFERROR(IF(F266&gt;0,IF(IFERROR((Смета!G248*1),0)&gt;0,ROUND(F266*G266,2),0),0),0)</f>
        <v>0</v>
      </c>
    </row>
    <row r="267" hidden="1">
      <c r="B267">
        <f>IFERROR(IF(F267&gt;0,MAX(B$26:B266)+1,IF(AND(D267&gt;0,C267=0),"ЗАГ",0)),0)</f>
        <v>0</v>
      </c>
      <c r="C267">
        <f>IF(Смета!B249&gt;0,Смета!B249,0)</f>
        <v>220</v>
      </c>
      <c r="D267" t="str">
        <f>IF(Смета!C249&gt;0,Смета!C249,0)</f>
        <v>Скрутка СИЗ-1 2.5-4.5мм желтая</v>
      </c>
      <c r="E267" s="7" t="str">
        <f>IF(Смета!D249&gt;0,Смета!D249,0)</f>
        <v>шт</v>
      </c>
      <c r="F267" s="7">
        <f>IFERROR(IF(Дата_КС2=S$3,Смета!Q249,0)+IF(Дата_КС2=S$4,Смета!T249,0)+IF(Дата_КС2=S$5,Смета!W249,0)+IF(Дата_КС2=S$6,Смета!Z249,0)+IF(Дата_КС2=S$7,Смета!AC249,0)+IF(Дата_КС2=S$8,Смета!AF249,0)+IF(Дата_КС2=S$9,Смета!AI249,0)+IF(Дата_КС2=S$10,Смета!AL249,0)+IF(Дата_КС2=S$11,Смета!AO249,0)+IF(Дата_КС2=S$12,Смета!AR249,0)+IF(Дата_КС2=S$13,Смета!AU249,0)+IF(Дата_КС2=S$14,Смета!AX249,0),0)</f>
        <v>0</v>
      </c>
      <c r="G267" s="7">
        <f>IF(Смета!E249&gt;0,Смета!E249,0)</f>
        <v>4.06</v>
      </c>
      <c r="H267" s="7">
        <f>ROUND(F267*G267,2)</f>
        <v>0</v>
      </c>
      <c r="I267">
        <f>IF(J267=1,1,K267)</f>
        <v>0</v>
      </c>
      <c r="K267">
        <f>IF(AND(B267&gt;0,B267&lt;&gt;"ЗАГ"),1,IF(C267=0,SUM(B268:INDEX(B268:B$2002,INDEX(MATCH("ЗАГ",B268:B$2002&amp;"",),))),0))</f>
        <v>0</v>
      </c>
      <c r="R267" s="7">
        <f>IFERROR(IF(F267&gt;0,IF(IFERROR((Смета!H249*1),0)&gt;0,ROUND(F267*G267,2),0),0),0)</f>
        <v>0</v>
      </c>
      <c r="S267" s="7">
        <f>IFERROR(IF(F267&gt;0,IF(IFERROR((Смета!G249*1),0)&gt;0,ROUND(F267*G267,2),0),0),0)</f>
        <v>0</v>
      </c>
    </row>
    <row r="268" hidden="1">
      <c r="B268">
        <f>IFERROR(IF(F268&gt;0,MAX(B$26:B267)+1,IF(AND(D268&gt;0,C268=0),"ЗАГ",0)),0)</f>
        <v>0</v>
      </c>
      <c r="C268">
        <f>IF(Смета!B250&gt;0,Смета!B250,0)</f>
        <v>221</v>
      </c>
      <c r="D268" t="str">
        <f>IF(Смета!C250&gt;0,Смета!C250,0)</f>
        <v>Скрутка СИЗ-1 4-11мм красная</v>
      </c>
      <c r="E268" s="7" t="str">
        <f>IF(Смета!D250&gt;0,Смета!D250,0)</f>
        <v>шт</v>
      </c>
      <c r="F268" s="7">
        <f>IFERROR(IF(Дата_КС2=S$3,Смета!Q250,0)+IF(Дата_КС2=S$4,Смета!T250,0)+IF(Дата_КС2=S$5,Смета!W250,0)+IF(Дата_КС2=S$6,Смета!Z250,0)+IF(Дата_КС2=S$7,Смета!AC250,0)+IF(Дата_КС2=S$8,Смета!AF250,0)+IF(Дата_КС2=S$9,Смета!AI250,0)+IF(Дата_КС2=S$10,Смета!AL250,0)+IF(Дата_КС2=S$11,Смета!AO250,0)+IF(Дата_КС2=S$12,Смета!AR250,0)+IF(Дата_КС2=S$13,Смета!AU250,0)+IF(Дата_КС2=S$14,Смета!AX250,0),0)</f>
        <v>0</v>
      </c>
      <c r="G268" s="7">
        <f>IF(Смета!E250&gt;0,Смета!E250,0)</f>
        <v>5.34</v>
      </c>
      <c r="H268" s="7">
        <f>ROUND(F268*G268,2)</f>
        <v>0</v>
      </c>
      <c r="I268">
        <f>IF(J268=1,1,K268)</f>
        <v>0</v>
      </c>
      <c r="K268">
        <f>IF(AND(B268&gt;0,B268&lt;&gt;"ЗАГ"),1,IF(C268=0,SUM(B269:INDEX(B269:B$2002,INDEX(MATCH("ЗАГ",B269:B$2002&amp;"",),))),0))</f>
        <v>0</v>
      </c>
      <c r="R268" s="7">
        <f>IFERROR(IF(F268&gt;0,IF(IFERROR((Смета!H250*1),0)&gt;0,ROUND(F268*G268,2),0),0),0)</f>
        <v>0</v>
      </c>
      <c r="S268" s="7">
        <f>IFERROR(IF(F268&gt;0,IF(IFERROR((Смета!G250*1),0)&gt;0,ROUND(F268*G268,2),0),0),0)</f>
        <v>0</v>
      </c>
    </row>
    <row r="269" hidden="1">
      <c r="B269">
        <f>IFERROR(IF(F269&gt;0,MAX(B$26:B268)+1,IF(AND(D269&gt;0,C269=0),"ЗАГ",0)),0)</f>
        <v>0</v>
      </c>
      <c r="C269">
        <f>IF(Смета!B251&gt;0,Смета!B251,0)</f>
        <v>222</v>
      </c>
      <c r="D269" t="str">
        <f>IF(Смета!C251&gt;0,Смета!C251,0)</f>
        <v>Бирка кабельная У-134 квадрат 55х55 мм</v>
      </c>
      <c r="E269" s="7" t="str">
        <f>IF(Смета!D251&gt;0,Смета!D251,0)</f>
        <v>шт</v>
      </c>
      <c r="F269" s="7">
        <f>IFERROR(IF(Дата_КС2=S$3,Смета!Q251,0)+IF(Дата_КС2=S$4,Смета!T251,0)+IF(Дата_КС2=S$5,Смета!W251,0)+IF(Дата_КС2=S$6,Смета!Z251,0)+IF(Дата_КС2=S$7,Смета!AC251,0)+IF(Дата_КС2=S$8,Смета!AF251,0)+IF(Дата_КС2=S$9,Смета!AI251,0)+IF(Дата_КС2=S$10,Смета!AL251,0)+IF(Дата_КС2=S$11,Смета!AO251,0)+IF(Дата_КС2=S$12,Смета!AR251,0)+IF(Дата_КС2=S$13,Смета!AU251,0)+IF(Дата_КС2=S$14,Смета!AX251,0),0)</f>
        <v>0</v>
      </c>
      <c r="G269" s="7">
        <f>IF(Смета!E251&gt;0,Смета!E251,0)</f>
        <v>2.46</v>
      </c>
      <c r="H269" s="7">
        <f>ROUND(F269*G269,2)</f>
        <v>0</v>
      </c>
      <c r="I269">
        <f>IF(J269=1,1,K269)</f>
        <v>0</v>
      </c>
      <c r="K269">
        <f>IF(AND(B269&gt;0,B269&lt;&gt;"ЗАГ"),1,IF(C269=0,SUM(B270:INDEX(B270:B$2002,INDEX(MATCH("ЗАГ",B270:B$2002&amp;"",),))),0))</f>
        <v>0</v>
      </c>
      <c r="R269" s="7">
        <f>IFERROR(IF(F269&gt;0,IF(IFERROR((Смета!H251*1),0)&gt;0,ROUND(F269*G269,2),0),0),0)</f>
        <v>0</v>
      </c>
      <c r="S269" s="7">
        <f>IFERROR(IF(F269&gt;0,IF(IFERROR((Смета!G251*1),0)&gt;0,ROUND(F269*G269,2),0),0),0)</f>
        <v>0</v>
      </c>
    </row>
    <row r="270" hidden="1">
      <c r="B270">
        <f>IFERROR(IF(F270&gt;0,MAX(B$26:B269)+1,IF(AND(D270&gt;0,C270=0),"ЗАГ",0)),0)</f>
        <v>0</v>
      </c>
      <c r="C270">
        <f>IF(Смета!B252&gt;0,Смета!B252,0)</f>
        <v>223</v>
      </c>
      <c r="D270" t="str">
        <f>IF(Смета!C252&gt;0,Смета!C252,0)</f>
        <v>Коробка установочная 68мм (С3М2)</v>
      </c>
      <c r="E270" s="7" t="str">
        <f>IF(Смета!D252&gt;0,Смета!D252,0)</f>
        <v>шт</v>
      </c>
      <c r="F270" s="7">
        <f>IFERROR(IF(Дата_КС2=S$3,Смета!Q252,0)+IF(Дата_КС2=S$4,Смета!T252,0)+IF(Дата_КС2=S$5,Смета!W252,0)+IF(Дата_КС2=S$6,Смета!Z252,0)+IF(Дата_КС2=S$7,Смета!AC252,0)+IF(Дата_КС2=S$8,Смета!AF252,0)+IF(Дата_КС2=S$9,Смета!AI252,0)+IF(Дата_КС2=S$10,Смета!AL252,0)+IF(Дата_КС2=S$11,Смета!AO252,0)+IF(Дата_КС2=S$12,Смета!AR252,0)+IF(Дата_КС2=S$13,Смета!AU252,0)+IF(Дата_КС2=S$14,Смета!AX252,0),0)</f>
        <v>0</v>
      </c>
      <c r="G270" s="7">
        <f>IF(Смета!E252&gt;0,Смета!E252,0)</f>
        <v>12.81</v>
      </c>
      <c r="H270" s="7">
        <f>ROUND(F270*G270,2)</f>
        <v>0</v>
      </c>
      <c r="I270">
        <f>IF(J270=1,1,K270)</f>
        <v>0</v>
      </c>
      <c r="K270">
        <f>IF(AND(B270&gt;0,B270&lt;&gt;"ЗАГ"),1,IF(C270=0,SUM(B271:INDEX(B271:B$2002,INDEX(MATCH("ЗАГ",B271:B$2002&amp;"",),))),0))</f>
        <v>0</v>
      </c>
      <c r="R270" s="7">
        <f>IFERROR(IF(F270&gt;0,IF(IFERROR((Смета!H252*1),0)&gt;0,ROUND(F270*G270,2),0),0),0)</f>
        <v>0</v>
      </c>
      <c r="S270" s="7">
        <f>IFERROR(IF(F270&gt;0,IF(IFERROR((Смета!G252*1),0)&gt;0,ROUND(F270*G270,2),0),0),0)</f>
        <v>0</v>
      </c>
    </row>
    <row r="271" hidden="1" ht="30" customHeight="1">
      <c r="B271">
        <f>IFERROR(IF(F271&gt;0,MAX(B$26:B270)+1,IF(AND(D271&gt;0,C271=0),"ЗАГ",0)),0)</f>
        <v>0</v>
      </c>
      <c r="C271">
        <f>IF(Смета!B253&gt;0,Смета!B253,0)</f>
        <v>224</v>
      </c>
      <c r="D271" t="str">
        <f>IF(Смета!C253&gt;0,Смета!C253,0)</f>
        <v>Высверливание отверстия в кирпиче и вмазывание установочной коробки</v>
      </c>
      <c r="E271" s="7" t="str">
        <f>IF(Смета!D253&gt;0,Смета!D253,0)</f>
        <v>шт</v>
      </c>
      <c r="F271" s="7">
        <f>IFERROR(IF(Дата_КС2=S$3,Смета!Q253,0)+IF(Дата_КС2=S$4,Смета!T253,0)+IF(Дата_КС2=S$5,Смета!W253,0)+IF(Дата_КС2=S$6,Смета!Z253,0)+IF(Дата_КС2=S$7,Смета!AC253,0)+IF(Дата_КС2=S$8,Смета!AF253,0)+IF(Дата_КС2=S$9,Смета!AI253,0)+IF(Дата_КС2=S$10,Смета!AL253,0)+IF(Дата_КС2=S$11,Смета!AO253,0)+IF(Дата_КС2=S$12,Смета!AR253,0)+IF(Дата_КС2=S$13,Смета!AU253,0)+IF(Дата_КС2=S$14,Смета!AX253,0),0)</f>
        <v>0</v>
      </c>
      <c r="G271" s="7">
        <f>IF(Смета!E253&gt;0,Смета!E253,0)</f>
        <v>320.25</v>
      </c>
      <c r="H271" s="7">
        <f>ROUND(F271*G271,2)</f>
        <v>0</v>
      </c>
      <c r="I271">
        <f>IF(J271=1,1,K271)</f>
        <v>0</v>
      </c>
      <c r="K271">
        <f>IF(AND(B271&gt;0,B271&lt;&gt;"ЗАГ"),1,IF(C271=0,SUM(B272:INDEX(B272:B$2002,INDEX(MATCH("ЗАГ",B272:B$2002&amp;"",),))),0))</f>
        <v>0</v>
      </c>
      <c r="R271" s="7">
        <f>IFERROR(IF(F271&gt;0,IF(IFERROR((Смета!H253*1),0)&gt;0,ROUND(F271*G271,2),0),0),0)</f>
        <v>0</v>
      </c>
      <c r="S271" s="7">
        <f>IFERROR(IF(F271&gt;0,IF(IFERROR((Смета!G253*1),0)&gt;0,ROUND(F271*G271,2),0),0),0)</f>
        <v>0</v>
      </c>
    </row>
    <row r="272" hidden="1">
      <c r="B272">
        <f>IFERROR(IF(F272&gt;0,MAX(B$26:B271)+1,IF(AND(D272&gt;0,C272=0),"ЗАГ",0)),0)</f>
        <v>0</v>
      </c>
      <c r="C272">
        <f>IF(Смета!B254&gt;0,Смета!B254,0)</f>
        <v>225</v>
      </c>
      <c r="D272" t="str">
        <f>IF(Смета!C254&gt;0,Смета!C254,0)</f>
        <v>Крышка КОН-1М-04</v>
      </c>
      <c r="E272" s="7" t="str">
        <f>IF(Смета!D254&gt;0,Смета!D254,0)</f>
        <v>шт</v>
      </c>
      <c r="F272" s="7">
        <f>IFERROR(IF(Дата_КС2=S$3,Смета!Q254,0)+IF(Дата_КС2=S$4,Смета!T254,0)+IF(Дата_КС2=S$5,Смета!W254,0)+IF(Дата_КС2=S$6,Смета!Z254,0)+IF(Дата_КС2=S$7,Смета!AC254,0)+IF(Дата_КС2=S$8,Смета!AF254,0)+IF(Дата_КС2=S$9,Смета!AI254,0)+IF(Дата_КС2=S$10,Смета!AL254,0)+IF(Дата_КС2=S$11,Смета!AO254,0)+IF(Дата_КС2=S$12,Смета!AR254,0)+IF(Дата_КС2=S$13,Смета!AU254,0)+IF(Дата_КС2=S$14,Смета!AX254,0),0)</f>
        <v>0</v>
      </c>
      <c r="G272" s="7">
        <f>IF(Смета!E254&gt;0,Смета!E254,0)</f>
        <v>58.21</v>
      </c>
      <c r="H272" s="7">
        <f>ROUND(F272*G272,2)</f>
        <v>0</v>
      </c>
      <c r="I272">
        <f>IF(J272=1,1,K272)</f>
        <v>0</v>
      </c>
      <c r="K272">
        <f>IF(AND(B272&gt;0,B272&lt;&gt;"ЗАГ"),1,IF(C272=0,SUM(B273:INDEX(B273:B$2002,INDEX(MATCH("ЗАГ",B273:B$2002&amp;"",),))),0))</f>
        <v>0</v>
      </c>
      <c r="R272" s="7">
        <f>IFERROR(IF(F272&gt;0,IF(IFERROR((Смета!H254*1),0)&gt;0,ROUND(F272*G272,2),0),0),0)</f>
        <v>0</v>
      </c>
      <c r="S272" s="7">
        <f>IFERROR(IF(F272&gt;0,IF(IFERROR((Смета!G254*1),0)&gt;0,ROUND(F272*G272,2),0),0),0)</f>
        <v>0</v>
      </c>
    </row>
    <row r="273" hidden="1">
      <c r="B273">
        <f>IFERROR(IF(F273&gt;0,MAX(B$26:B272)+1,IF(AND(D273&gt;0,C273=0),"ЗАГ",0)),0)</f>
        <v>0</v>
      </c>
      <c r="C273">
        <f>IF(Смета!B255&gt;0,Смета!B255,0)</f>
        <v>226</v>
      </c>
      <c r="D273" t="str">
        <f>IF(Смета!C255&gt;0,Смета!C255,0)</f>
        <v>Монтаж крышки КОН-1М-04</v>
      </c>
      <c r="E273" s="7" t="str">
        <f>IF(Смета!D255&gt;0,Смета!D255,0)</f>
        <v>шт</v>
      </c>
      <c r="F273" s="7">
        <f>IFERROR(IF(Дата_КС2=S$3,Смета!Q255,0)+IF(Дата_КС2=S$4,Смета!T255,0)+IF(Дата_КС2=S$5,Смета!W255,0)+IF(Дата_КС2=S$6,Смета!Z255,0)+IF(Дата_КС2=S$7,Смета!AC255,0)+IF(Дата_КС2=S$8,Смета!AF255,0)+IF(Дата_КС2=S$9,Смета!AI255,0)+IF(Дата_КС2=S$10,Смета!AL255,0)+IF(Дата_КС2=S$11,Смета!AO255,0)+IF(Дата_КС2=S$12,Смета!AR255,0)+IF(Дата_КС2=S$13,Смета!AU255,0)+IF(Дата_КС2=S$14,Смета!AX255,0),0)</f>
        <v>0</v>
      </c>
      <c r="G273" s="7">
        <f>IF(Смета!E255&gt;0,Смета!E255,0)</f>
        <v>80.06</v>
      </c>
      <c r="H273" s="7">
        <f>ROUND(F273*G273,2)</f>
        <v>0</v>
      </c>
      <c r="I273">
        <f>IF(J273=1,1,K273)</f>
        <v>0</v>
      </c>
      <c r="K273">
        <f>IF(AND(B273&gt;0,B273&lt;&gt;"ЗАГ"),1,IF(C273=0,SUM(B274:INDEX(B274:B$2002,INDEX(MATCH("ЗАГ",B274:B$2002&amp;"",),))),0))</f>
        <v>0</v>
      </c>
      <c r="R273" s="7">
        <f>IFERROR(IF(F273&gt;0,IF(IFERROR((Смета!H255*1),0)&gt;0,ROUND(F273*G273,2),0),0),0)</f>
        <v>0</v>
      </c>
      <c r="S273" s="7">
        <f>IFERROR(IF(F273&gt;0,IF(IFERROR((Смета!G255*1),0)&gt;0,ROUND(F273*G273,2),0),0),0)</f>
        <v>0</v>
      </c>
    </row>
    <row r="274" hidden="1">
      <c r="B274">
        <f>IFERROR(IF(F274&gt;0,MAX(B$26:B273)+1,IF(AND(D274&gt;0,C274=0),"ЗАГ",0)),0)</f>
        <v>0</v>
      </c>
      <c r="C274">
        <f>IF(Смета!B256&gt;0,Смета!B256,0)</f>
        <v>227</v>
      </c>
      <c r="D274" t="str">
        <f>IF(Смета!C256&gt;0,Смета!C256,0)</f>
        <v>Подрозетник Ф65мм</v>
      </c>
      <c r="E274" s="7" t="str">
        <f>IF(Смета!D256&gt;0,Смета!D256,0)</f>
        <v>шт</v>
      </c>
      <c r="F274" s="7">
        <f>IFERROR(IF(Дата_КС2=S$3,Смета!Q256,0)+IF(Дата_КС2=S$4,Смета!T256,0)+IF(Дата_КС2=S$5,Смета!W256,0)+IF(Дата_КС2=S$6,Смета!Z256,0)+IF(Дата_КС2=S$7,Смета!AC256,0)+IF(Дата_КС2=S$8,Смета!AF256,0)+IF(Дата_КС2=S$9,Смета!AI256,0)+IF(Дата_КС2=S$10,Смета!AL256,0)+IF(Дата_КС2=S$11,Смета!AO256,0)+IF(Дата_КС2=S$12,Смета!AR256,0)+IF(Дата_КС2=S$13,Смета!AU256,0)+IF(Дата_КС2=S$14,Смета!AX256,0),0)</f>
        <v>0</v>
      </c>
      <c r="G274" s="7">
        <f>IF(Смета!E256&gt;0,Смета!E256,0)</f>
        <v>53.38</v>
      </c>
      <c r="H274" s="7">
        <f>ROUND(F274*G274,2)</f>
        <v>0</v>
      </c>
      <c r="I274">
        <f>IF(J274=1,1,K274)</f>
        <v>0</v>
      </c>
      <c r="K274">
        <f>IF(AND(B274&gt;0,B274&lt;&gt;"ЗАГ"),1,IF(C274=0,SUM(B275:INDEX(B275:B$2002,INDEX(MATCH("ЗАГ",B275:B$2002&amp;"",),))),0))</f>
        <v>0</v>
      </c>
      <c r="R274" s="7">
        <f>IFERROR(IF(F274&gt;0,IF(IFERROR((Смета!H256*1),0)&gt;0,ROUND(F274*G274,2),0),0),0)</f>
        <v>0</v>
      </c>
      <c r="S274" s="7">
        <f>IFERROR(IF(F274&gt;0,IF(IFERROR((Смета!G256*1),0)&gt;0,ROUND(F274*G274,2),0),0),0)</f>
        <v>0</v>
      </c>
    </row>
    <row r="275" hidden="1">
      <c r="B275">
        <f>IFERROR(IF(F275&gt;0,MAX(B$26:B274)+1,IF(AND(D275&gt;0,C275=0),"ЗАГ",0)),0)</f>
        <v>0</v>
      </c>
      <c r="C275">
        <f>IF(Смета!B257&gt;0,Смета!B257,0)</f>
        <v>228</v>
      </c>
      <c r="D275" t="str">
        <f>IF(Смета!C257&gt;0,Смета!C257,0)</f>
        <v>Подрозетник Ф100мм</v>
      </c>
      <c r="E275" s="7" t="str">
        <f>IF(Смета!D257&gt;0,Смета!D257,0)</f>
        <v>шт</v>
      </c>
      <c r="F275" s="7">
        <f>IFERROR(IF(Дата_КС2=S$3,Смета!Q257,0)+IF(Дата_КС2=S$4,Смета!T257,0)+IF(Дата_КС2=S$5,Смета!W257,0)+IF(Дата_КС2=S$6,Смета!Z257,0)+IF(Дата_КС2=S$7,Смета!AC257,0)+IF(Дата_КС2=S$8,Смета!AF257,0)+IF(Дата_КС2=S$9,Смета!AI257,0)+IF(Дата_КС2=S$10,Смета!AL257,0)+IF(Дата_КС2=S$11,Смета!AO257,0)+IF(Дата_КС2=S$12,Смета!AR257,0)+IF(Дата_КС2=S$13,Смета!AU257,0)+IF(Дата_КС2=S$14,Смета!AX257,0),0)</f>
        <v>0</v>
      </c>
      <c r="G275" s="7">
        <f>IF(Смета!E257&gt;0,Смета!E257,0)</f>
        <v>64.05</v>
      </c>
      <c r="H275" s="7">
        <f>ROUND(F275*G275,2)</f>
        <v>0</v>
      </c>
      <c r="I275">
        <f>IF(J275=1,1,K275)</f>
        <v>0</v>
      </c>
      <c r="K275">
        <f>IF(AND(B275&gt;0,B275&lt;&gt;"ЗАГ"),1,IF(C275=0,SUM(B276:INDEX(B276:B$2002,INDEX(MATCH("ЗАГ",B276:B$2002&amp;"",),))),0))</f>
        <v>0</v>
      </c>
      <c r="R275" s="7">
        <f>IFERROR(IF(F275&gt;0,IF(IFERROR((Смета!H257*1),0)&gt;0,ROUND(F275*G275,2),0),0),0)</f>
        <v>0</v>
      </c>
      <c r="S275" s="7">
        <f>IFERROR(IF(F275&gt;0,IF(IFERROR((Смета!G257*1),0)&gt;0,ROUND(F275*G275,2),0),0),0)</f>
        <v>0</v>
      </c>
    </row>
    <row r="276" hidden="1">
      <c r="B276">
        <f>IFERROR(IF(F276&gt;0,MAX(B$26:B275)+1,IF(AND(D276&gt;0,C276=0),"ЗАГ",0)),0)</f>
        <v>0</v>
      </c>
      <c r="C276">
        <f>IF(Смета!B258&gt;0,Смета!B258,0)</f>
        <v>229</v>
      </c>
      <c r="D276" t="str">
        <f>IF(Смета!C258&gt;0,Смета!C258,0)</f>
        <v>Монтаж подрозетника</v>
      </c>
      <c r="E276" s="7" t="str">
        <f>IF(Смета!D258&gt;0,Смета!D258,0)</f>
        <v>шт</v>
      </c>
      <c r="F276" s="7">
        <f>IFERROR(IF(Дата_КС2=S$3,Смета!Q258,0)+IF(Дата_КС2=S$4,Смета!T258,0)+IF(Дата_КС2=S$5,Смета!W258,0)+IF(Дата_КС2=S$6,Смета!Z258,0)+IF(Дата_КС2=S$7,Смета!AC258,0)+IF(Дата_КС2=S$8,Смета!AF258,0)+IF(Дата_КС2=S$9,Смета!AI258,0)+IF(Дата_КС2=S$10,Смета!AL258,0)+IF(Дата_КС2=S$11,Смета!AO258,0)+IF(Дата_КС2=S$12,Смета!AR258,0)+IF(Дата_КС2=S$13,Смета!AU258,0)+IF(Дата_КС2=S$14,Смета!AX258,0),0)</f>
        <v>0</v>
      </c>
      <c r="G276" s="7">
        <f>IF(Смета!E258&gt;0,Смета!E258,0)</f>
        <v>80.06</v>
      </c>
      <c r="H276" s="7">
        <f>ROUND(F276*G276,2)</f>
        <v>0</v>
      </c>
      <c r="I276">
        <f>IF(J276=1,1,K276)</f>
        <v>0</v>
      </c>
      <c r="K276">
        <f>IF(AND(B276&gt;0,B276&lt;&gt;"ЗАГ"),1,IF(C276=0,SUM(B277:INDEX(B277:B$2002,INDEX(MATCH("ЗАГ",B277:B$2002&amp;"",),))),0))</f>
        <v>0</v>
      </c>
      <c r="R276" s="7">
        <f>IFERROR(IF(F276&gt;0,IF(IFERROR((Смета!H258*1),0)&gt;0,ROUND(F276*G276,2),0),0),0)</f>
        <v>0</v>
      </c>
      <c r="S276" s="7">
        <f>IFERROR(IF(F276&gt;0,IF(IFERROR((Смета!G258*1),0)&gt;0,ROUND(F276*G276,2),0),0),0)</f>
        <v>0</v>
      </c>
    </row>
    <row r="277" hidden="1">
      <c r="B277" t="str">
        <f>IFERROR(IF(F277&gt;0,MAX(B$26:B276)+1,IF(AND(D277&gt;0,C277=0),"ЗАГ",0)),0)</f>
        <v>ЗАГ</v>
      </c>
      <c r="C277">
        <f>IF(Смета!B259&gt;0,Смета!B259,0)</f>
        <v>0</v>
      </c>
      <c r="D277" t="str">
        <f>IF(Смета!C259&gt;0,Смета!C259,0)</f>
        <v>6. Материалы</v>
      </c>
      <c r="E277" s="7">
        <f>IF(Смета!D259&gt;0,Смета!D259,0)</f>
        <v>0</v>
      </c>
      <c r="F277" s="7">
        <f>IFERROR(IF(Дата_КС2=S$3,Смета!Q259,0)+IF(Дата_КС2=S$4,Смета!T259,0)+IF(Дата_КС2=S$5,Смета!W259,0)+IF(Дата_КС2=S$6,Смета!Z259,0)+IF(Дата_КС2=S$7,Смета!AC259,0)+IF(Дата_КС2=S$8,Смета!AF259,0)+IF(Дата_КС2=S$9,Смета!AI259,0)+IF(Дата_КС2=S$10,Смета!AL259,0)+IF(Дата_КС2=S$11,Смета!AO259,0)+IF(Дата_КС2=S$12,Смета!AR259,0)+IF(Дата_КС2=S$13,Смета!AU259,0)+IF(Дата_КС2=S$14,Смета!AX259,0),0)</f>
        <v>0</v>
      </c>
      <c r="G277" s="7">
        <f>IF(Смета!E259&gt;0,Смета!E259,0)</f>
        <v>0</v>
      </c>
      <c r="H277" s="7">
        <f>ROUND(F277*G277,2)</f>
        <v>0</v>
      </c>
      <c r="I277">
        <f>IF(J277=1,1,K277)</f>
        <v>0</v>
      </c>
      <c r="K277">
        <f>IF(AND(B277&gt;0,B277&lt;&gt;"ЗАГ"),1,IF(C277=0,SUM(B278:INDEX(B278:B$2002,INDEX(MATCH("ЗАГ",B278:B$2002&amp;"",),))),0))</f>
        <v>0</v>
      </c>
      <c r="R277" s="7">
        <f>IFERROR(IF(F277&gt;0,IF(IFERROR((Смета!H259*1),0)&gt;0,ROUND(F277*G277,2),0),0),0)</f>
        <v>0</v>
      </c>
      <c r="S277" s="7">
        <f>IFERROR(IF(F277&gt;0,IF(IFERROR((Смета!G259*1),0)&gt;0,ROUND(F277*G277,2),0),0),0)</f>
        <v>0</v>
      </c>
    </row>
    <row r="278" hidden="1">
      <c r="B278">
        <f>IFERROR(IF(F278&gt;0,MAX(B$26:B277)+1,IF(AND(D278&gt;0,C278=0),"ЗАГ",0)),0)</f>
        <v>0</v>
      </c>
      <c r="C278">
        <f>IF(Смета!B260&gt;0,Смета!B260,0)</f>
        <v>230</v>
      </c>
      <c r="D278" t="str">
        <f>IF(Смета!C260&gt;0,Смета!C260,0)</f>
        <v>Пена монтажная Roof Complect огнеупорная (890гр)</v>
      </c>
      <c r="E278" s="7" t="str">
        <f>IF(Смета!D260&gt;0,Смета!D260,0)</f>
        <v>шт</v>
      </c>
      <c r="F278" s="7">
        <f>IFERROR(IF(Дата_КС2=S$3,Смета!Q260,0)+IF(Дата_КС2=S$4,Смета!T260,0)+IF(Дата_КС2=S$5,Смета!W260,0)+IF(Дата_КС2=S$6,Смета!Z260,0)+IF(Дата_КС2=S$7,Смета!AC260,0)+IF(Дата_КС2=S$8,Смета!AF260,0)+IF(Дата_КС2=S$9,Смета!AI260,0)+IF(Дата_КС2=S$10,Смета!AL260,0)+IF(Дата_КС2=S$11,Смета!AO260,0)+IF(Дата_КС2=S$12,Смета!AR260,0)+IF(Дата_КС2=S$13,Смета!AU260,0)+IF(Дата_КС2=S$14,Смета!AX260,0),0)</f>
        <v>0</v>
      </c>
      <c r="G278" s="7">
        <f>IF(Смета!E260&gt;0,Смета!E260,0)</f>
        <v>640.5</v>
      </c>
      <c r="H278" s="7">
        <f>ROUND(F278*G278,2)</f>
        <v>0</v>
      </c>
      <c r="I278">
        <f>IF(J278=1,1,K278)</f>
        <v>0</v>
      </c>
      <c r="K278">
        <f>IF(AND(B278&gt;0,B278&lt;&gt;"ЗАГ"),1,IF(C278=0,SUM(B279:INDEX(B279:B$2002,INDEX(MATCH("ЗАГ",B279:B$2002&amp;"",),))),0))</f>
        <v>0</v>
      </c>
      <c r="R278" s="7">
        <f>IFERROR(IF(F278&gt;0,IF(IFERROR((Смета!H260*1),0)&gt;0,ROUND(F278*G278,2),0),0),0)</f>
        <v>0</v>
      </c>
      <c r="S278" s="7">
        <f>IFERROR(IF(F278&gt;0,IF(IFERROR((Смета!G260*1),0)&gt;0,ROUND(F278*G278,2),0),0),0)</f>
        <v>0</v>
      </c>
    </row>
    <row r="279" hidden="1">
      <c r="B279">
        <f>IFERROR(IF(F279&gt;0,MAX(B$26:B278)+1,IF(AND(D279&gt;0,C279=0),"ЗАГ",0)),0)</f>
        <v>0</v>
      </c>
      <c r="C279">
        <f>IF(Смета!B261&gt;0,Смета!B261,0)</f>
        <v>231</v>
      </c>
      <c r="D279" t="str">
        <f>IF(Смета!C261&gt;0,Смета!C261,0)</f>
        <v>Герметик огнезащитный ведро 10кг</v>
      </c>
      <c r="E279" s="7" t="str">
        <f>IF(Смета!D261&gt;0,Смета!D261,0)</f>
        <v>шт</v>
      </c>
      <c r="F279" s="7">
        <f>IFERROR(IF(Дата_КС2=S$3,Смета!Q261,0)+IF(Дата_КС2=S$4,Смета!T261,0)+IF(Дата_КС2=S$5,Смета!W261,0)+IF(Дата_КС2=S$6,Смета!Z261,0)+IF(Дата_КС2=S$7,Смета!AC261,0)+IF(Дата_КС2=S$8,Смета!AF261,0)+IF(Дата_КС2=S$9,Смета!AI261,0)+IF(Дата_КС2=S$10,Смета!AL261,0)+IF(Дата_КС2=S$11,Смета!AO261,0)+IF(Дата_КС2=S$12,Смета!AR261,0)+IF(Дата_КС2=S$13,Смета!AU261,0)+IF(Дата_КС2=S$14,Смета!AX261,0),0)</f>
        <v>0</v>
      </c>
      <c r="G279" s="7">
        <f>IF(Смета!E261&gt;0,Смета!E261,0)</f>
        <v>2028.25</v>
      </c>
      <c r="H279" s="7">
        <f>ROUND(F279*G279,2)</f>
        <v>0</v>
      </c>
      <c r="I279">
        <f>IF(J279=1,1,K279)</f>
        <v>0</v>
      </c>
      <c r="K279">
        <f>IF(AND(B279&gt;0,B279&lt;&gt;"ЗАГ"),1,IF(C279=0,SUM(B280:INDEX(B280:B$2002,INDEX(MATCH("ЗАГ",B280:B$2002&amp;"",),))),0))</f>
        <v>0</v>
      </c>
      <c r="R279" s="7">
        <f>IFERROR(IF(F279&gt;0,IF(IFERROR((Смета!H261*1),0)&gt;0,ROUND(F279*G279,2),0),0),0)</f>
        <v>0</v>
      </c>
      <c r="S279" s="7">
        <f>IFERROR(IF(F279&gt;0,IF(IFERROR((Смета!G261*1),0)&gt;0,ROUND(F279*G279,2),0),0),0)</f>
        <v>0</v>
      </c>
    </row>
    <row r="280">
      <c r="B280" t="str">
        <f>IFERROR(IF(F280&gt;0,MAX(B$26:B279)+1,IF(AND(D280&gt;0,C280=0),"ЗАГ",0)),0)</f>
        <v>ЗАГ</v>
      </c>
      <c r="C280">
        <f>IF(Смета!B262&gt;0,Смета!B262,0)</f>
        <v>0</v>
      </c>
      <c r="D280" t="str">
        <f>IF(Смета!C262&gt;0,Смета!C262,0)</f>
        <v>Ось 1-3/Ж-К (4.БСУ2М секция №2)</v>
      </c>
      <c r="E280" s="7">
        <f>IF(Смета!D262&gt;0,Смета!D262,0)</f>
        <v>0</v>
      </c>
      <c r="F280" s="7">
        <f>IFERROR(IF(Дата_КС2=S$3,Смета!Q262,0)+IF(Дата_КС2=S$4,Смета!T262,0)+IF(Дата_КС2=S$5,Смета!W262,0)+IF(Дата_КС2=S$6,Смета!Z262,0)+IF(Дата_КС2=S$7,Смета!AC262,0)+IF(Дата_КС2=S$8,Смета!AF262,0)+IF(Дата_КС2=S$9,Смета!AI262,0)+IF(Дата_КС2=S$10,Смета!AL262,0)+IF(Дата_КС2=S$11,Смета!AO262,0)+IF(Дата_КС2=S$12,Смета!AR262,0)+IF(Дата_КС2=S$13,Смета!AU262,0)+IF(Дата_КС2=S$14,Смета!AX262,0),0)</f>
        <v>0</v>
      </c>
      <c r="G280" s="7">
        <f>IF(Смета!E262&gt;0,Смета!E262,0)</f>
        <v>0</v>
      </c>
      <c r="H280" s="7">
        <f>ROUND(F280*G280,2)</f>
        <v>0</v>
      </c>
      <c r="I280">
        <f>IF(J280=1,1,K280)</f>
        <v>1</v>
      </c>
      <c r="J280">
        <v>1</v>
      </c>
      <c r="K280">
        <f>IF(AND(B280&gt;0,B280&lt;&gt;"ЗАГ"),1,IF(C280=0,SUM(B281:INDEX(B281:B$2002,INDEX(MATCH("ЗАГ",B281:B$2002&amp;"",),))),0))</f>
        <v>0</v>
      </c>
      <c r="R280" s="7">
        <f>IFERROR(IF(F280&gt;0,IF(IFERROR((Смета!H262*1),0)&gt;0,ROUND(F280*G280,2),0),0),0)</f>
        <v>0</v>
      </c>
      <c r="S280" s="7">
        <f>IFERROR(IF(F280&gt;0,IF(IFERROR((Смета!G262*1),0)&gt;0,ROUND(F280*G280,2),0),0),0)</f>
        <v>0</v>
      </c>
    </row>
    <row r="281">
      <c r="B281" t="str">
        <f>IFERROR(IF(F281&gt;0,MAX(B$26:B280)+1,IF(AND(D281&gt;0,C281=0),"ЗАГ",0)),0)</f>
        <v>ЗАГ</v>
      </c>
      <c r="C281">
        <f>IF(Смета!B263&gt;0,Смета!B263,0)</f>
        <v>0</v>
      </c>
      <c r="D281" t="str">
        <f>IF(Смета!C263&gt;0,Смета!C263,0)</f>
        <v>1.Низковольтное оборудование</v>
      </c>
      <c r="E281" s="7">
        <f>IF(Смета!D263&gt;0,Смета!D263,0)</f>
        <v>0</v>
      </c>
      <c r="F281" s="7">
        <f>IFERROR(IF(Дата_КС2=S$3,Смета!Q263,0)+IF(Дата_КС2=S$4,Смета!T263,0)+IF(Дата_КС2=S$5,Смета!W263,0)+IF(Дата_КС2=S$6,Смета!Z263,0)+IF(Дата_КС2=S$7,Смета!AC263,0)+IF(Дата_КС2=S$8,Смета!AF263,0)+IF(Дата_КС2=S$9,Смета!AI263,0)+IF(Дата_КС2=S$10,Смета!AL263,0)+IF(Дата_КС2=S$11,Смета!AO263,0)+IF(Дата_КС2=S$12,Смета!AR263,0)+IF(Дата_КС2=S$13,Смета!AU263,0)+IF(Дата_КС2=S$14,Смета!AX263,0),0)</f>
        <v>0</v>
      </c>
      <c r="G281" s="7">
        <f>IF(Смета!E263&gt;0,Смета!E263,0)</f>
        <v>0</v>
      </c>
      <c r="H281" s="7">
        <f>ROUND(F281*G281,2)</f>
        <v>0</v>
      </c>
      <c r="I281">
        <f>IF(J281=1,1,K281)</f>
        <v>26</v>
      </c>
      <c r="K281">
        <f>IF(AND(B281&gt;0,B281&lt;&gt;"ЗАГ"),1,IF(C281=0,SUM(B282:INDEX(B282:B$2002,INDEX(MATCH("ЗАГ",B282:B$2002&amp;"",),))),0))</f>
        <v>26</v>
      </c>
      <c r="R281" s="7">
        <f>IFERROR(IF(F281&gt;0,IF(IFERROR((Смета!H263*1),0)&gt;0,ROUND(F281*G281,2),0),0),0)</f>
        <v>0</v>
      </c>
      <c r="S281" s="7">
        <f>IFERROR(IF(F281&gt;0,IF(IFERROR((Смета!G263*1),0)&gt;0,ROUND(F281*G281,2),0),0),0)</f>
        <v>0</v>
      </c>
    </row>
    <row r="282" hidden="1">
      <c r="B282">
        <f>IFERROR(IF(F282&gt;0,MAX(B$26:B281)+1,IF(AND(D282&gt;0,C282=0),"ЗАГ",0)),0)</f>
        <v>0</v>
      </c>
      <c r="C282">
        <f>IF(Смета!B264&gt;0,Смета!B264,0)</f>
        <v>232</v>
      </c>
      <c r="D282" t="str">
        <f>IF(Смета!C264&gt;0,Смета!C264,0)</f>
        <v>ЩК в комплекте</v>
      </c>
      <c r="E282" s="7" t="str">
        <f>IF(Смета!D264&gt;0,Смета!D264,0)</f>
        <v>шт</v>
      </c>
      <c r="F282" s="7">
        <f>IFERROR(IF(Дата_КС2=S$3,Смета!Q264,0)+IF(Дата_КС2=S$4,Смета!T264,0)+IF(Дата_КС2=S$5,Смета!W264,0)+IF(Дата_КС2=S$6,Смета!Z264,0)+IF(Дата_КС2=S$7,Смета!AC264,0)+IF(Дата_КС2=S$8,Смета!AF264,0)+IF(Дата_КС2=S$9,Смета!AI264,0)+IF(Дата_КС2=S$10,Смета!AL264,0)+IF(Дата_КС2=S$11,Смета!AO264,0)+IF(Дата_КС2=S$12,Смета!AR264,0)+IF(Дата_КС2=S$13,Смета!AU264,0)+IF(Дата_КС2=S$14,Смета!AX264,0),0)</f>
        <v>0</v>
      </c>
      <c r="G282" s="7">
        <f>IF(Смета!E264&gt;0,Смета!E264,0)</f>
        <v>6351.63</v>
      </c>
      <c r="H282" s="7">
        <f>ROUND(F282*G282,2)</f>
        <v>0</v>
      </c>
      <c r="I282">
        <f>IF(J282=1,1,K282)</f>
        <v>0</v>
      </c>
      <c r="K282">
        <f>IF(AND(B282&gt;0,B282&lt;&gt;"ЗАГ"),1,IF(C282=0,SUM(B283:INDEX(B283:B$2002,INDEX(MATCH("ЗАГ",B283:B$2002&amp;"",),))),0))</f>
        <v>0</v>
      </c>
      <c r="R282" s="7">
        <f>IFERROR(IF(F282&gt;0,IF(IFERROR((Смета!H264*1),0)&gt;0,ROUND(F282*G282,2),0),0),0)</f>
        <v>0</v>
      </c>
      <c r="S282" s="7">
        <f>IFERROR(IF(F282&gt;0,IF(IFERROR((Смета!G264*1),0)&gt;0,ROUND(F282*G282,2),0),0),0)</f>
        <v>0</v>
      </c>
    </row>
    <row r="283" hidden="1" ht="30" customHeight="1">
      <c r="B283">
        <f>IFERROR(IF(F283&gt;0,MAX(B$26:B282)+1,IF(AND(D283&gt;0,C283=0),"ЗАГ",0)),0)</f>
        <v>0</v>
      </c>
      <c r="C283">
        <f>IF(Смета!B265&gt;0,Смета!B265,0)</f>
        <v>233</v>
      </c>
      <c r="D283" t="str">
        <f>IF(Смета!C265&gt;0,Смета!C265,0)</f>
        <v>Счетчик электронный, 230В, 5(80)А, 1/2 кл.точности СЕ207 R7 849.2.ОА.QUVLF SPds</v>
      </c>
      <c r="E283" s="7" t="str">
        <f>IF(Смета!D265&gt;0,Смета!D265,0)</f>
        <v>шт</v>
      </c>
      <c r="F283" s="7">
        <f>IFERROR(IF(Дата_КС2=S$3,Смета!Q265,0)+IF(Дата_КС2=S$4,Смета!T265,0)+IF(Дата_КС2=S$5,Смета!W265,0)+IF(Дата_КС2=S$6,Смета!Z265,0)+IF(Дата_КС2=S$7,Смета!AC265,0)+IF(Дата_КС2=S$8,Смета!AF265,0)+IF(Дата_КС2=S$9,Смета!AI265,0)+IF(Дата_КС2=S$10,Смета!AL265,0)+IF(Дата_КС2=S$11,Смета!AO265,0)+IF(Дата_КС2=S$12,Смета!AR265,0)+IF(Дата_КС2=S$13,Смета!AU265,0)+IF(Дата_КС2=S$14,Смета!AX265,0),0)</f>
        <v>0</v>
      </c>
      <c r="G283" s="7">
        <f>IF(Смета!E265&gt;0,Смета!E265,0)</f>
        <v>0</v>
      </c>
      <c r="H283" s="7">
        <f>ROUND(F283*G283,2)</f>
        <v>0</v>
      </c>
      <c r="I283">
        <f>IF(J283=1,1,K283)</f>
        <v>0</v>
      </c>
      <c r="K283">
        <f>IF(AND(B283&gt;0,B283&lt;&gt;"ЗАГ"),1,IF(C283=0,SUM(B284:INDEX(B284:B$2002,INDEX(MATCH("ЗАГ",B284:B$2002&amp;"",),))),0))</f>
        <v>0</v>
      </c>
      <c r="R283" s="7">
        <f>IFERROR(IF(F283&gt;0,IF(IFERROR((Смета!H265*1),0)&gt;0,ROUND(F283*G283,2),0),0),0)</f>
        <v>0</v>
      </c>
      <c r="S283" s="7">
        <f>IFERROR(IF(F283&gt;0,IF(IFERROR((Смета!G265*1),0)&gt;0,ROUND(F283*G283,2),0),0),0)</f>
        <v>0</v>
      </c>
    </row>
    <row r="284" hidden="1">
      <c r="B284">
        <f>IFERROR(IF(F284&gt;0,MAX(B$26:B283)+1,IF(AND(D284&gt;0,C284=0),"ЗАГ",0)),0)</f>
        <v>0</v>
      </c>
      <c r="C284">
        <f>IF(Смета!B266&gt;0,Смета!B266,0)</f>
        <v>234</v>
      </c>
      <c r="D284" t="str">
        <f>IF(Смета!C266&gt;0,Смета!C266,0)</f>
        <v>Монтаж и подключение ЩК</v>
      </c>
      <c r="E284" s="7" t="str">
        <f>IF(Смета!D266&gt;0,Смета!D266,0)</f>
        <v>шт</v>
      </c>
      <c r="F284" s="7">
        <f>IFERROR(IF(Дата_КС2=S$3,Смета!Q266,0)+IF(Дата_КС2=S$4,Смета!T266,0)+IF(Дата_КС2=S$5,Смета!W266,0)+IF(Дата_КС2=S$6,Смета!Z266,0)+IF(Дата_КС2=S$7,Смета!AC266,0)+IF(Дата_КС2=S$8,Смета!AF266,0)+IF(Дата_КС2=S$9,Смета!AI266,0)+IF(Дата_КС2=S$10,Смета!AL266,0)+IF(Дата_КС2=S$11,Смета!AO266,0)+IF(Дата_КС2=S$12,Смета!AR266,0)+IF(Дата_КС2=S$13,Смета!AU266,0)+IF(Дата_КС2=S$14,Смета!AX266,0),0)</f>
        <v>0</v>
      </c>
      <c r="G284" s="7">
        <f>IF(Смета!E266&gt;0,Смета!E266,0)</f>
        <v>2668.75</v>
      </c>
      <c r="H284" s="7">
        <f>ROUND(F284*G284,2)</f>
        <v>0</v>
      </c>
      <c r="I284">
        <f>IF(J284=1,1,K284)</f>
        <v>0</v>
      </c>
      <c r="K284">
        <f>IF(AND(B284&gt;0,B284&lt;&gt;"ЗАГ"),1,IF(C284=0,SUM(B285:INDEX(B285:B$2002,INDEX(MATCH("ЗАГ",B285:B$2002&amp;"",),))),0))</f>
        <v>0</v>
      </c>
      <c r="R284" s="7">
        <f>IFERROR(IF(F284&gt;0,IF(IFERROR((Смета!H266*1),0)&gt;0,ROUND(F284*G284,2),0),0),0)</f>
        <v>0</v>
      </c>
      <c r="S284" s="7">
        <f>IFERROR(IF(F284&gt;0,IF(IFERROR((Смета!G266*1),0)&gt;0,ROUND(F284*G284,2),0),0),0)</f>
        <v>0</v>
      </c>
    </row>
    <row r="285" hidden="1">
      <c r="B285">
        <f>IFERROR(IF(F285&gt;0,MAX(B$26:B284)+1,IF(AND(D285&gt;0,C285=0),"ЗАГ",0)),0)</f>
        <v>0</v>
      </c>
      <c r="C285">
        <f>IF(Смета!B267&gt;0,Смета!B267,0)</f>
        <v>235</v>
      </c>
      <c r="D285" t="str">
        <f>IF(Смета!C267&gt;0,Смета!C267,0)</f>
        <v>Кабель-канал 60х40 ЭЛЕКОР белый (18м) IEK</v>
      </c>
      <c r="E285" s="7" t="str">
        <f>IF(Смета!D267&gt;0,Смета!D267,0)</f>
        <v>м</v>
      </c>
      <c r="F285" s="7">
        <f>IFERROR(IF(Дата_КС2=S$3,Смета!Q267,0)+IF(Дата_КС2=S$4,Смета!T267,0)+IF(Дата_КС2=S$5,Смета!W267,0)+IF(Дата_КС2=S$6,Смета!Z267,0)+IF(Дата_КС2=S$7,Смета!AC267,0)+IF(Дата_КС2=S$8,Смета!AF267,0)+IF(Дата_КС2=S$9,Смета!AI267,0)+IF(Дата_КС2=S$10,Смета!AL267,0)+IF(Дата_КС2=S$11,Смета!AO267,0)+IF(Дата_КС2=S$12,Смета!AR267,0)+IF(Дата_КС2=S$13,Смета!AU267,0)+IF(Дата_КС2=S$14,Смета!AX267,0),0)</f>
        <v>0</v>
      </c>
      <c r="G285" s="7">
        <f>IF(Смета!E267&gt;0,Смета!E267,0)</f>
        <v>264.6</v>
      </c>
      <c r="H285" s="7">
        <f>ROUND(F285*G285,2)</f>
        <v>0</v>
      </c>
      <c r="I285">
        <f>IF(J285=1,1,K285)</f>
        <v>0</v>
      </c>
      <c r="K285">
        <f>IF(AND(B285&gt;0,B285&lt;&gt;"ЗАГ"),1,IF(C285=0,SUM(B286:INDEX(B286:B$2002,INDEX(MATCH("ЗАГ",B286:B$2002&amp;"",),))),0))</f>
        <v>0</v>
      </c>
      <c r="R285" s="7">
        <f>IFERROR(IF(F285&gt;0,IF(IFERROR((Смета!H267*1),0)&gt;0,ROUND(F285*G285,2),0),0),0)</f>
        <v>0</v>
      </c>
      <c r="S285" s="7">
        <f>IFERROR(IF(F285&gt;0,IF(IFERROR((Смета!G267*1),0)&gt;0,ROUND(F285*G285,2),0),0),0)</f>
        <v>0</v>
      </c>
    </row>
    <row r="286" hidden="1">
      <c r="B286">
        <f>IFERROR(IF(F286&gt;0,MAX(B$26:B285)+1,IF(AND(D286&gt;0,C286=0),"ЗАГ",0)),0)</f>
        <v>0</v>
      </c>
      <c r="C286">
        <f>IF(Смета!B268&gt;0,Смета!B268,0)</f>
        <v>236</v>
      </c>
      <c r="D286" t="str">
        <f>IF(Смета!C268&gt;0,Смета!C268,0)</f>
        <v>Монтаж кабель-канала</v>
      </c>
      <c r="E286" s="7" t="str">
        <f>IF(Смета!D268&gt;0,Смета!D268,0)</f>
        <v>м</v>
      </c>
      <c r="F286" s="7">
        <f>IFERROR(IF(Дата_КС2=S$3,Смета!Q268,0)+IF(Дата_КС2=S$4,Смета!T268,0)+IF(Дата_КС2=S$5,Смета!W268,0)+IF(Дата_КС2=S$6,Смета!Z268,0)+IF(Дата_КС2=S$7,Смета!AC268,0)+IF(Дата_КС2=S$8,Смета!AF268,0)+IF(Дата_КС2=S$9,Смета!AI268,0)+IF(Дата_КС2=S$10,Смета!AL268,0)+IF(Дата_КС2=S$11,Смета!AO268,0)+IF(Дата_КС2=S$12,Смета!AR268,0)+IF(Дата_КС2=S$13,Смета!AU268,0)+IF(Дата_КС2=S$14,Смета!AX268,0),0)</f>
        <v>0</v>
      </c>
      <c r="G286" s="7">
        <f>IF(Смета!E268&gt;0,Смета!E268,0)</f>
        <v>330.75</v>
      </c>
      <c r="H286" s="7">
        <f>ROUND(F286*G286,2)</f>
        <v>0</v>
      </c>
      <c r="I286">
        <f>IF(J286=1,1,K286)</f>
        <v>0</v>
      </c>
      <c r="K286">
        <f>IF(AND(B286&gt;0,B286&lt;&gt;"ЗАГ"),1,IF(C286=0,SUM(B287:INDEX(B287:B$2002,INDEX(MATCH("ЗАГ",B287:B$2002&amp;"",),))),0))</f>
        <v>0</v>
      </c>
      <c r="R286" s="7">
        <f>IFERROR(IF(F286&gt;0,IF(IFERROR((Смета!H268*1),0)&gt;0,ROUND(F286*G286,2),0),0),0)</f>
        <v>0</v>
      </c>
      <c r="S286" s="7">
        <f>IFERROR(IF(F286&gt;0,IF(IFERROR((Смета!G268*1),0)&gt;0,ROUND(F286*G286,2),0),0),0)</f>
        <v>0</v>
      </c>
    </row>
    <row r="287">
      <c r="B287">
        <f>IFERROR(IF(F287&gt;0,MAX(B$26:B286)+1,IF(AND(D287&gt;0,C287=0),"ЗАГ",0)),0)</f>
        <v>5</v>
      </c>
      <c r="C287">
        <f>IF(Смета!B269&gt;0,Смета!B269,0)</f>
        <v>237</v>
      </c>
      <c r="D287" t="str">
        <f>IF(Смета!C269&gt;0,Смета!C269,0)</f>
        <v>Корпус щита этажного ЩЭ</v>
      </c>
      <c r="E287" s="7" t="str">
        <f>IF(Смета!D269&gt;0,Смета!D269,0)</f>
        <v>шт</v>
      </c>
      <c r="F287" s="7">
        <f>IFERROR(IF(Дата_КС2=S$3,Смета!Q269,0)+IF(Дата_КС2=S$4,Смета!T269,0)+IF(Дата_КС2=S$5,Смета!W269,0)+IF(Дата_КС2=S$6,Смета!Z269,0)+IF(Дата_КС2=S$7,Смета!AC269,0)+IF(Дата_КС2=S$8,Смета!AF269,0)+IF(Дата_КС2=S$9,Смета!AI269,0)+IF(Дата_КС2=S$10,Смета!AL269,0)+IF(Дата_КС2=S$11,Смета!AO269,0)+IF(Дата_КС2=S$12,Смета!AR269,0)+IF(Дата_КС2=S$13,Смета!AU269,0)+IF(Дата_КС2=S$14,Смета!AX269,0),0)</f>
        <v>8</v>
      </c>
      <c r="G287" s="7">
        <f>IF(Смета!E269&gt;0,Смета!E269,0)</f>
        <v>8486.63</v>
      </c>
      <c r="H287" s="7">
        <f>ROUND(F287*G287,2)</f>
        <v>67893.04</v>
      </c>
      <c r="I287">
        <f>IF(J287=1,1,K287)</f>
        <v>1</v>
      </c>
      <c r="K287">
        <f>IF(AND(B287&gt;0,B287&lt;&gt;"ЗАГ"),1,IF(C287=0,SUM(B288:INDEX(B288:B$2002,INDEX(MATCH("ЗАГ",B288:B$2002&amp;"",),))),0))</f>
        <v>1</v>
      </c>
      <c r="R287" s="7">
        <f>IFERROR(IF(F287&gt;0,IF(IFERROR((Смета!H269*1),0)&gt;0,ROUND(F287*G287,2),0),0),0)</f>
        <v>0</v>
      </c>
      <c r="S287" s="7">
        <f>IFERROR(IF(F287&gt;0,IF(IFERROR((Смета!G269*1),0)&gt;0,ROUND(F287*G287,2),0),0),0)</f>
        <v>67893.04</v>
      </c>
    </row>
    <row r="288">
      <c r="B288">
        <f>IFERROR(IF(F288&gt;0,MAX(B$26:B287)+1,IF(AND(D288&gt;0,C288=0),"ЗАГ",0)),0)</f>
        <v>6</v>
      </c>
      <c r="C288">
        <f>IF(Смета!B270&gt;0,Смета!B270,0)</f>
        <v>238</v>
      </c>
      <c r="D288" t="str">
        <f>IF(Смета!C270&gt;0,Смета!C270,0)</f>
        <v>Монтаж Корпуса щита этажного</v>
      </c>
      <c r="E288" s="7" t="str">
        <f>IF(Смета!D270&gt;0,Смета!D270,0)</f>
        <v>шт</v>
      </c>
      <c r="F288" s="7">
        <f>IFERROR(IF(Дата_КС2=S$3,Смета!Q270,0)+IF(Дата_КС2=S$4,Смета!T270,0)+IF(Дата_КС2=S$5,Смета!W270,0)+IF(Дата_КС2=S$6,Смета!Z270,0)+IF(Дата_КС2=S$7,Смета!AC270,0)+IF(Дата_КС2=S$8,Смета!AF270,0)+IF(Дата_КС2=S$9,Смета!AI270,0)+IF(Дата_КС2=S$10,Смета!AL270,0)+IF(Дата_КС2=S$11,Смета!AO270,0)+IF(Дата_КС2=S$12,Смета!AR270,0)+IF(Дата_КС2=S$13,Смета!AU270,0)+IF(Дата_КС2=S$14,Смета!AX270,0),0)</f>
        <v>8</v>
      </c>
      <c r="G288" s="7">
        <f>IF(Смета!E270&gt;0,Смета!E270,0)</f>
        <v>918.05</v>
      </c>
      <c r="H288" s="7">
        <f>ROUND(F288*G288,2)</f>
        <v>7344.4</v>
      </c>
      <c r="I288">
        <f>IF(J288=1,1,K288)</f>
        <v>1</v>
      </c>
      <c r="K288">
        <f>IF(AND(B288&gt;0,B288&lt;&gt;"ЗАГ"),1,IF(C288=0,SUM(B289:INDEX(B289:B$2002,INDEX(MATCH("ЗАГ",B289:B$2002&amp;"",),))),0))</f>
        <v>1</v>
      </c>
      <c r="R288" s="7">
        <f>IFERROR(IF(F288&gt;0,IF(IFERROR((Смета!H270*1),0)&gt;0,ROUND(F288*G288,2),0),0),0)</f>
        <v>7344.4</v>
      </c>
      <c r="S288" s="7">
        <f>IFERROR(IF(F288&gt;0,IF(IFERROR((Смета!G270*1),0)&gt;0,ROUND(F288*G288,2),0),0),0)</f>
        <v>0</v>
      </c>
    </row>
    <row r="289">
      <c r="B289">
        <f>IFERROR(IF(F289&gt;0,MAX(B$26:B288)+1,IF(AND(D289&gt;0,C289=0),"ЗАГ",0)),0)</f>
        <v>7</v>
      </c>
      <c r="C289">
        <f>IF(Смета!B271&gt;0,Смета!B271,0)</f>
        <v>239</v>
      </c>
      <c r="D289" t="str">
        <f>IF(Смета!C271&gt;0,Смета!C271,0)</f>
        <v>Панель из листовой стали 330х980</v>
      </c>
      <c r="E289" s="7" t="str">
        <f>IF(Смета!D271&gt;0,Смета!D271,0)</f>
        <v>шт</v>
      </c>
      <c r="F289" s="7">
        <f>IFERROR(IF(Дата_КС2=S$3,Смета!Q271,0)+IF(Дата_КС2=S$4,Смета!T271,0)+IF(Дата_КС2=S$5,Смета!W271,0)+IF(Дата_КС2=S$6,Смета!Z271,0)+IF(Дата_КС2=S$7,Смета!AC271,0)+IF(Дата_КС2=S$8,Смета!AF271,0)+IF(Дата_КС2=S$9,Смета!AI271,0)+IF(Дата_КС2=S$10,Смета!AL271,0)+IF(Дата_КС2=S$11,Смета!AO271,0)+IF(Дата_КС2=S$12,Смета!AR271,0)+IF(Дата_КС2=S$13,Смета!AU271,0)+IF(Дата_КС2=S$14,Смета!AX271,0),0)</f>
        <v>8</v>
      </c>
      <c r="G289" s="7">
        <f>IF(Смета!E271&gt;0,Смета!E271,0)</f>
        <v>1761.38</v>
      </c>
      <c r="H289" s="7">
        <f>ROUND(F289*G289,2)</f>
        <v>14091.04</v>
      </c>
      <c r="I289">
        <f>IF(J289=1,1,K289)</f>
        <v>1</v>
      </c>
      <c r="K289">
        <f>IF(AND(B289&gt;0,B289&lt;&gt;"ЗАГ"),1,IF(C289=0,SUM(B290:INDEX(B290:B$2002,INDEX(MATCH("ЗАГ",B290:B$2002&amp;"",),))),0))</f>
        <v>1</v>
      </c>
      <c r="R289" s="7">
        <f>IFERROR(IF(F289&gt;0,IF(IFERROR((Смета!H271*1),0)&gt;0,ROUND(F289*G289,2),0),0),0)</f>
        <v>0</v>
      </c>
      <c r="S289" s="7">
        <f>IFERROR(IF(F289&gt;0,IF(IFERROR((Смета!G271*1),0)&gt;0,ROUND(F289*G289,2),0),0),0)</f>
        <v>14091.04</v>
      </c>
    </row>
    <row r="290">
      <c r="B290">
        <f>IFERROR(IF(F290&gt;0,MAX(B$26:B289)+1,IF(AND(D290&gt;0,C290=0),"ЗАГ",0)),0)</f>
        <v>8</v>
      </c>
      <c r="C290">
        <f>IF(Смета!B272&gt;0,Смета!B272,0)</f>
        <v>240</v>
      </c>
      <c r="D290" t="str">
        <f>IF(Смета!C272&gt;0,Смета!C272,0)</f>
        <v>Монтаж панели</v>
      </c>
      <c r="E290" s="7" t="str">
        <f>IF(Смета!D272&gt;0,Смета!D272,0)</f>
        <v>шт</v>
      </c>
      <c r="F290" s="7">
        <f>IFERROR(IF(Дата_КС2=S$3,Смета!Q272,0)+IF(Дата_КС2=S$4,Смета!T272,0)+IF(Дата_КС2=S$5,Смета!W272,0)+IF(Дата_КС2=S$6,Смета!Z272,0)+IF(Дата_КС2=S$7,Смета!AC272,0)+IF(Дата_КС2=S$8,Смета!AF272,0)+IF(Дата_КС2=S$9,Смета!AI272,0)+IF(Дата_КС2=S$10,Смета!AL272,0)+IF(Дата_КС2=S$11,Смета!AO272,0)+IF(Дата_КС2=S$12,Смета!AR272,0)+IF(Дата_КС2=S$13,Смета!AU272,0)+IF(Дата_КС2=S$14,Смета!AX272,0),0)</f>
        <v>8</v>
      </c>
      <c r="G290" s="7">
        <f>IF(Смета!E272&gt;0,Смета!E272,0)</f>
        <v>560.44</v>
      </c>
      <c r="H290" s="7">
        <f>ROUND(F290*G290,2)</f>
        <v>4483.52</v>
      </c>
      <c r="I290">
        <f>IF(J290=1,1,K290)</f>
        <v>1</v>
      </c>
      <c r="K290">
        <f>IF(AND(B290&gt;0,B290&lt;&gt;"ЗАГ"),1,IF(C290=0,SUM(B291:INDEX(B291:B$2002,INDEX(MATCH("ЗАГ",B291:B$2002&amp;"",),))),0))</f>
        <v>1</v>
      </c>
      <c r="R290" s="7">
        <f>IFERROR(IF(F290&gt;0,IF(IFERROR((Смета!H272*1),0)&gt;0,ROUND(F290*G290,2),0),0),0)</f>
        <v>4483.52</v>
      </c>
      <c r="S290" s="7">
        <f>IFERROR(IF(F290&gt;0,IF(IFERROR((Смета!G272*1),0)&gt;0,ROUND(F290*G290,2),0),0),0)</f>
        <v>0</v>
      </c>
    </row>
    <row r="291" hidden="1">
      <c r="B291" t="str">
        <f>IFERROR(IF(F291&gt;0,MAX(B$26:B290)+1,IF(AND(D291&gt;0,C291=0),"ЗАГ",0)),0)</f>
        <v>ЗАГ</v>
      </c>
      <c r="C291">
        <f>IF(Смета!B273&gt;0,Смета!B273,0)</f>
        <v>0</v>
      </c>
      <c r="D291" t="str">
        <f>IF(Смета!C273&gt;0,Смета!C273,0)</f>
        <v>Щит этажный на 1 квартиру состоит (на 4 ЩЭ):</v>
      </c>
      <c r="E291" s="7">
        <f>IF(Смета!D273&gt;0,Смета!D273,0)</f>
        <v>0</v>
      </c>
      <c r="F291" s="7">
        <f>IFERROR(IF(Дата_КС2=S$3,Смета!Q273,0)+IF(Дата_КС2=S$4,Смета!T273,0)+IF(Дата_КС2=S$5,Смета!W273,0)+IF(Дата_КС2=S$6,Смета!Z273,0)+IF(Дата_КС2=S$7,Смета!AC273,0)+IF(Дата_КС2=S$8,Смета!AF273,0)+IF(Дата_КС2=S$9,Смета!AI273,0)+IF(Дата_КС2=S$10,Смета!AL273,0)+IF(Дата_КС2=S$11,Смета!AO273,0)+IF(Дата_КС2=S$12,Смета!AR273,0)+IF(Дата_КС2=S$13,Смета!AU273,0)+IF(Дата_КС2=S$14,Смета!AX273,0),0)</f>
        <v>0</v>
      </c>
      <c r="G291" s="7">
        <f>IF(Смета!E273&gt;0,Смета!E273,0)</f>
        <v>0</v>
      </c>
      <c r="H291" s="7">
        <f>ROUND(F291*G291,2)</f>
        <v>0</v>
      </c>
      <c r="I291">
        <f>IF(J291=1,1,K291)</f>
        <v>0</v>
      </c>
      <c r="K291">
        <f>IF(AND(B291&gt;0,B291&lt;&gt;"ЗАГ"),1,IF(C291=0,SUM(B292:INDEX(B292:B$2002,INDEX(MATCH("ЗАГ",B292:B$2002&amp;"",),))),0))</f>
        <v>0</v>
      </c>
      <c r="R291" s="7">
        <f>IFERROR(IF(F291&gt;0,IF(IFERROR((Смета!H273*1),0)&gt;0,ROUND(F291*G291,2),0),0),0)</f>
        <v>0</v>
      </c>
      <c r="S291" s="7">
        <f>IFERROR(IF(F291&gt;0,IF(IFERROR((Смета!G273*1),0)&gt;0,ROUND(F291*G291,2),0),0),0)</f>
        <v>0</v>
      </c>
    </row>
    <row r="292" hidden="1" ht="30" customHeight="1">
      <c r="B292">
        <f>IFERROR(IF(F292&gt;0,MAX(B$26:B291)+1,IF(AND(D292&gt;0,C292=0),"ЗАГ",0)),0)</f>
        <v>0</v>
      </c>
      <c r="C292">
        <f>IF(Смета!B274&gt;0,Смета!B274,0)</f>
        <v>241</v>
      </c>
      <c r="D292" t="str">
        <f>IF(Смета!C274&gt;0,Смета!C274,0)</f>
        <v>Выключатель автоматический двухполюсный 50А С ВА47-29 4.5кА (MVA20-2-050-C)</v>
      </c>
      <c r="E292" s="7" t="str">
        <f>IF(Смета!D274&gt;0,Смета!D274,0)</f>
        <v>шт</v>
      </c>
      <c r="F292" s="7">
        <f>IFERROR(IF(Дата_КС2=S$3,Смета!Q274,0)+IF(Дата_КС2=S$4,Смета!T274,0)+IF(Дата_КС2=S$5,Смета!W274,0)+IF(Дата_КС2=S$6,Смета!Z274,0)+IF(Дата_КС2=S$7,Смета!AC274,0)+IF(Дата_КС2=S$8,Смета!AF274,0)+IF(Дата_КС2=S$9,Смета!AI274,0)+IF(Дата_КС2=S$10,Смета!AL274,0)+IF(Дата_КС2=S$11,Смета!AO274,0)+IF(Дата_КС2=S$12,Смета!AR274,0)+IF(Дата_КС2=S$13,Смета!AU274,0)+IF(Дата_КС2=S$14,Смета!AX274,0),0)</f>
        <v>0</v>
      </c>
      <c r="G292" s="7">
        <f>IF(Смета!E274&gt;0,Смета!E274,0)</f>
        <v>461.93</v>
      </c>
      <c r="H292" s="7">
        <f>ROUND(F292*G292,2)</f>
        <v>0</v>
      </c>
      <c r="I292">
        <f>IF(J292=1,1,K292)</f>
        <v>0</v>
      </c>
      <c r="K292">
        <f>IF(AND(B292&gt;0,B292&lt;&gt;"ЗАГ"),1,IF(C292=0,SUM(B293:INDEX(B293:B$2002,INDEX(MATCH("ЗАГ",B293:B$2002&amp;"",),))),0))</f>
        <v>0</v>
      </c>
      <c r="R292" s="7">
        <f>IFERROR(IF(F292&gt;0,IF(IFERROR((Смета!H274*1),0)&gt;0,ROUND(F292*G292,2),0),0),0)</f>
        <v>0</v>
      </c>
      <c r="S292" s="7">
        <f>IFERROR(IF(F292&gt;0,IF(IFERROR((Смета!G274*1),0)&gt;0,ROUND(F292*G292,2),0),0),0)</f>
        <v>0</v>
      </c>
    </row>
    <row r="293" hidden="1">
      <c r="B293">
        <f>IFERROR(IF(F293&gt;0,MAX(B$26:B292)+1,IF(AND(D293&gt;0,C293=0),"ЗАГ",0)),0)</f>
        <v>0</v>
      </c>
      <c r="C293">
        <f>IF(Смета!B275&gt;0,Смета!B275,0)</f>
        <v>242</v>
      </c>
      <c r="D293" t="str">
        <f>IF(Смета!C275&gt;0,Смета!C275,0)</f>
        <v>Сжим ответвительный У-859 м50-70/о4-35 (У-859МУ3)</v>
      </c>
      <c r="E293" s="7" t="str">
        <f>IF(Смета!D275&gt;0,Смета!D275,0)</f>
        <v>шт</v>
      </c>
      <c r="F293" s="7">
        <f>IFERROR(IF(Дата_КС2=S$3,Смета!Q275,0)+IF(Дата_КС2=S$4,Смета!T275,0)+IF(Дата_КС2=S$5,Смета!W275,0)+IF(Дата_КС2=S$6,Смета!Z275,0)+IF(Дата_КС2=S$7,Смета!AC275,0)+IF(Дата_КС2=S$8,Смета!AF275,0)+IF(Дата_КС2=S$9,Смета!AI275,0)+IF(Дата_КС2=S$10,Смета!AL275,0)+IF(Дата_КС2=S$11,Смета!AO275,0)+IF(Дата_КС2=S$12,Смета!AR275,0)+IF(Дата_КС2=S$13,Смета!AU275,0)+IF(Дата_КС2=S$14,Смета!AX275,0),0)</f>
        <v>0</v>
      </c>
      <c r="G293" s="7">
        <f>IF(Смета!E275&gt;0,Смета!E275,0)</f>
        <v>98.61</v>
      </c>
      <c r="H293" s="7">
        <f>ROUND(F293*G293,2)</f>
        <v>0</v>
      </c>
      <c r="I293">
        <f>IF(J293=1,1,K293)</f>
        <v>0</v>
      </c>
      <c r="K293">
        <f>IF(AND(B293&gt;0,B293&lt;&gt;"ЗАГ"),1,IF(C293=0,SUM(B294:INDEX(B294:B$2002,INDEX(MATCH("ЗАГ",B294:B$2002&amp;"",),))),0))</f>
        <v>0</v>
      </c>
      <c r="R293" s="7">
        <f>IFERROR(IF(F293&gt;0,IF(IFERROR((Смета!H275*1),0)&gt;0,ROUND(F293*G293,2),0),0),0)</f>
        <v>0</v>
      </c>
      <c r="S293" s="7">
        <f>IFERROR(IF(F293&gt;0,IF(IFERROR((Смета!G275*1),0)&gt;0,ROUND(F293*G293,2),0),0),0)</f>
        <v>0</v>
      </c>
    </row>
    <row r="294" hidden="1">
      <c r="B294">
        <f>IFERROR(IF(F294&gt;0,MAX(B$26:B293)+1,IF(AND(D294&gt;0,C294=0),"ЗАГ",0)),0)</f>
        <v>0</v>
      </c>
      <c r="C294">
        <f>IF(Смета!B276&gt;0,Смета!B276,0)</f>
        <v>243</v>
      </c>
      <c r="D294" t="str">
        <f>IF(Смета!C276&gt;0,Смета!C276,0)</f>
        <v>Расключение щита этажного ЩЭ</v>
      </c>
      <c r="E294" s="7" t="str">
        <f>IF(Смета!D276&gt;0,Смета!D276,0)</f>
        <v>шт</v>
      </c>
      <c r="F294" s="7">
        <f>IFERROR(IF(Дата_КС2=S$3,Смета!Q276,0)+IF(Дата_КС2=S$4,Смета!T276,0)+IF(Дата_КС2=S$5,Смета!W276,0)+IF(Дата_КС2=S$6,Смета!Z276,0)+IF(Дата_КС2=S$7,Смета!AC276,0)+IF(Дата_КС2=S$8,Смета!AF276,0)+IF(Дата_КС2=S$9,Смета!AI276,0)+IF(Дата_КС2=S$10,Смета!AL276,0)+IF(Дата_КС2=S$11,Смета!AO276,0)+IF(Дата_КС2=S$12,Смета!AR276,0)+IF(Дата_КС2=S$13,Смета!AU276,0)+IF(Дата_КС2=S$14,Смета!AX276,0),0)</f>
        <v>0</v>
      </c>
      <c r="G294" s="7">
        <f>IF(Смета!E276&gt;0,Смета!E276,0)</f>
        <v>1100.63</v>
      </c>
      <c r="H294" s="7">
        <f>ROUND(F294*G294,2)</f>
        <v>0</v>
      </c>
      <c r="I294">
        <f>IF(J294=1,1,K294)</f>
        <v>0</v>
      </c>
      <c r="K294">
        <f>IF(AND(B294&gt;0,B294&lt;&gt;"ЗАГ"),1,IF(C294=0,SUM(B295:INDEX(B295:B$2002,INDEX(MATCH("ЗАГ",B295:B$2002&amp;"",),))),0))</f>
        <v>0</v>
      </c>
      <c r="R294" s="7">
        <f>IFERROR(IF(F294&gt;0,IF(IFERROR((Смета!H276*1),0)&gt;0,ROUND(F294*G294,2),0),0),0)</f>
        <v>0</v>
      </c>
      <c r="S294" s="7">
        <f>IFERROR(IF(F294&gt;0,IF(IFERROR((Смета!G276*1),0)&gt;0,ROUND(F294*G294,2),0),0),0)</f>
        <v>0</v>
      </c>
    </row>
    <row r="295" hidden="1">
      <c r="B295" t="str">
        <f>IFERROR(IF(F295&gt;0,MAX(B$26:B294)+1,IF(AND(D295&gt;0,C295=0),"ЗАГ",0)),0)</f>
        <v>ЗАГ</v>
      </c>
      <c r="C295">
        <f>IF(Смета!B277&gt;0,Смета!B277,0)</f>
        <v>0</v>
      </c>
      <c r="D295" t="str">
        <f>IF(Смета!C277&gt;0,Смета!C277,0)</f>
        <v>Щит этажный на 4 квартиры состоит (на 4 ЩЭ):</v>
      </c>
      <c r="E295" s="7">
        <f>IF(Смета!D277&gt;0,Смета!D277,0)</f>
        <v>0</v>
      </c>
      <c r="F295" s="7">
        <f>IFERROR(IF(Дата_КС2=S$3,Смета!Q277,0)+IF(Дата_КС2=S$4,Смета!T277,0)+IF(Дата_КС2=S$5,Смета!W277,0)+IF(Дата_КС2=S$6,Смета!Z277,0)+IF(Дата_КС2=S$7,Смета!AC277,0)+IF(Дата_КС2=S$8,Смета!AF277,0)+IF(Дата_КС2=S$9,Смета!AI277,0)+IF(Дата_КС2=S$10,Смета!AL277,0)+IF(Дата_КС2=S$11,Смета!AO277,0)+IF(Дата_КС2=S$12,Смета!AR277,0)+IF(Дата_КС2=S$13,Смета!AU277,0)+IF(Дата_КС2=S$14,Смета!AX277,0),0)</f>
        <v>0</v>
      </c>
      <c r="G295" s="7">
        <f>IF(Смета!E277&gt;0,Смета!E277,0)</f>
        <v>0</v>
      </c>
      <c r="H295" s="7">
        <f>ROUND(F295*G295,2)</f>
        <v>0</v>
      </c>
      <c r="I295">
        <f>IF(J295=1,1,K295)</f>
        <v>0</v>
      </c>
      <c r="K295">
        <f>IF(AND(B295&gt;0,B295&lt;&gt;"ЗАГ"),1,IF(C295=0,SUM(B296:INDEX(B296:B$2002,INDEX(MATCH("ЗАГ",B296:B$2002&amp;"",),))),0))</f>
        <v>0</v>
      </c>
      <c r="R295" s="7">
        <f>IFERROR(IF(F295&gt;0,IF(IFERROR((Смета!H277*1),0)&gt;0,ROUND(F295*G295,2),0),0),0)</f>
        <v>0</v>
      </c>
      <c r="S295" s="7">
        <f>IFERROR(IF(F295&gt;0,IF(IFERROR((Смета!G277*1),0)&gt;0,ROUND(F295*G295,2),0),0),0)</f>
        <v>0</v>
      </c>
    </row>
    <row r="296" hidden="1" ht="30" customHeight="1">
      <c r="B296">
        <f>IFERROR(IF(F296&gt;0,MAX(B$26:B295)+1,IF(AND(D296&gt;0,C296=0),"ЗАГ",0)),0)</f>
        <v>0</v>
      </c>
      <c r="C296">
        <f>IF(Смета!B278&gt;0,Смета!B278,0)</f>
        <v>244</v>
      </c>
      <c r="D296" t="str">
        <f>IF(Смета!C278&gt;0,Смета!C278,0)</f>
        <v>Выключатель автоматический двухполюсный 50А С ВА47-29 4.5кА (MVA20-2-050-C)</v>
      </c>
      <c r="E296" s="7" t="str">
        <f>IF(Смета!D278&gt;0,Смета!D278,0)</f>
        <v>шт</v>
      </c>
      <c r="F296" s="7">
        <f>IFERROR(IF(Дата_КС2=S$3,Смета!Q278,0)+IF(Дата_КС2=S$4,Смета!T278,0)+IF(Дата_КС2=S$5,Смета!W278,0)+IF(Дата_КС2=S$6,Смета!Z278,0)+IF(Дата_КС2=S$7,Смета!AC278,0)+IF(Дата_КС2=S$8,Смета!AF278,0)+IF(Дата_КС2=S$9,Смета!AI278,0)+IF(Дата_КС2=S$10,Смета!AL278,0)+IF(Дата_КС2=S$11,Смета!AO278,0)+IF(Дата_КС2=S$12,Смета!AR278,0)+IF(Дата_КС2=S$13,Смета!AU278,0)+IF(Дата_КС2=S$14,Смета!AX278,0),0)</f>
        <v>0</v>
      </c>
      <c r="G296" s="7">
        <f>IF(Смета!E278&gt;0,Смета!E278,0)</f>
        <v>461.93</v>
      </c>
      <c r="H296" s="7">
        <f>ROUND(F296*G296,2)</f>
        <v>0</v>
      </c>
      <c r="I296">
        <f>IF(J296=1,1,K296)</f>
        <v>0</v>
      </c>
      <c r="K296">
        <f>IF(AND(B296&gt;0,B296&lt;&gt;"ЗАГ"),1,IF(C296=0,SUM(B297:INDEX(B297:B$2002,INDEX(MATCH("ЗАГ",B297:B$2002&amp;"",),))),0))</f>
        <v>0</v>
      </c>
      <c r="R296" s="7">
        <f>IFERROR(IF(F296&gt;0,IF(IFERROR((Смета!H278*1),0)&gt;0,ROUND(F296*G296,2),0),0),0)</f>
        <v>0</v>
      </c>
      <c r="S296" s="7">
        <f>IFERROR(IF(F296&gt;0,IF(IFERROR((Смета!G278*1),0)&gt;0,ROUND(F296*G296,2),0),0),0)</f>
        <v>0</v>
      </c>
    </row>
    <row r="297" hidden="1">
      <c r="B297">
        <f>IFERROR(IF(F297&gt;0,MAX(B$26:B296)+1,IF(AND(D297&gt;0,C297=0),"ЗАГ",0)),0)</f>
        <v>0</v>
      </c>
      <c r="C297">
        <f>IF(Смета!B279&gt;0,Смета!B279,0)</f>
        <v>245</v>
      </c>
      <c r="D297" t="str">
        <f>IF(Смета!C279&gt;0,Смета!C279,0)</f>
        <v>Сжим ответвительный У-859 м50-70/о4-35 (У-859МУ3)</v>
      </c>
      <c r="E297" s="7" t="str">
        <f>IF(Смета!D279&gt;0,Смета!D279,0)</f>
        <v>шт</v>
      </c>
      <c r="F297" s="7">
        <f>IFERROR(IF(Дата_КС2=S$3,Смета!Q279,0)+IF(Дата_КС2=S$4,Смета!T279,0)+IF(Дата_КС2=S$5,Смета!W279,0)+IF(Дата_КС2=S$6,Смета!Z279,0)+IF(Дата_КС2=S$7,Смета!AC279,0)+IF(Дата_КС2=S$8,Смета!AF279,0)+IF(Дата_КС2=S$9,Смета!AI279,0)+IF(Дата_КС2=S$10,Смета!AL279,0)+IF(Дата_КС2=S$11,Смета!AO279,0)+IF(Дата_КС2=S$12,Смета!AR279,0)+IF(Дата_КС2=S$13,Смета!AU279,0)+IF(Дата_КС2=S$14,Смета!AX279,0),0)</f>
        <v>0</v>
      </c>
      <c r="G297" s="7">
        <f>IF(Смета!E279&gt;0,Смета!E279,0)</f>
        <v>98.61</v>
      </c>
      <c r="H297" s="7">
        <f>ROUND(F297*G297,2)</f>
        <v>0</v>
      </c>
      <c r="I297">
        <f>IF(J297=1,1,K297)</f>
        <v>0</v>
      </c>
      <c r="K297">
        <f>IF(AND(B297&gt;0,B297&lt;&gt;"ЗАГ"),1,IF(C297=0,SUM(B298:INDEX(B298:B$2002,INDEX(MATCH("ЗАГ",B298:B$2002&amp;"",),))),0))</f>
        <v>0</v>
      </c>
      <c r="R297" s="7">
        <f>IFERROR(IF(F297&gt;0,IF(IFERROR((Смета!H279*1),0)&gt;0,ROUND(F297*G297,2),0),0),0)</f>
        <v>0</v>
      </c>
      <c r="S297" s="7">
        <f>IFERROR(IF(F297&gt;0,IF(IFERROR((Смета!G279*1),0)&gt;0,ROUND(F297*G297,2),0),0),0)</f>
        <v>0</v>
      </c>
    </row>
    <row r="298" hidden="1">
      <c r="B298">
        <f>IFERROR(IF(F298&gt;0,MAX(B$26:B297)+1,IF(AND(D298&gt;0,C298=0),"ЗАГ",0)),0)</f>
        <v>0</v>
      </c>
      <c r="C298">
        <f>IF(Смета!B280&gt;0,Смета!B280,0)</f>
        <v>246</v>
      </c>
      <c r="D298" t="str">
        <f>IF(Смета!C280&gt;0,Смета!C280,0)</f>
        <v>Розетка на DIN-рейку с заземлением контактов РАр 10-3-ОП</v>
      </c>
      <c r="E298" s="7" t="str">
        <f>IF(Смета!D280&gt;0,Смета!D280,0)</f>
        <v>шт</v>
      </c>
      <c r="F298" s="7">
        <f>IFERROR(IF(Дата_КС2=S$3,Смета!Q280,0)+IF(Дата_КС2=S$4,Смета!T280,0)+IF(Дата_КС2=S$5,Смета!W280,0)+IF(Дата_КС2=S$6,Смета!Z280,0)+IF(Дата_КС2=S$7,Смета!AC280,0)+IF(Дата_КС2=S$8,Смета!AF280,0)+IF(Дата_КС2=S$9,Смета!AI280,0)+IF(Дата_КС2=S$10,Смета!AL280,0)+IF(Дата_КС2=S$11,Смета!AO280,0)+IF(Дата_КС2=S$12,Смета!AR280,0)+IF(Дата_КС2=S$13,Смета!AU280,0)+IF(Дата_КС2=S$14,Смета!AX280,0),0)</f>
        <v>0</v>
      </c>
      <c r="G298" s="7">
        <f>IF(Смета!E280&gt;0,Смета!E280,0)</f>
        <v>288.23</v>
      </c>
      <c r="H298" s="7">
        <f>ROUND(F298*G298,2)</f>
        <v>0</v>
      </c>
      <c r="I298">
        <f>IF(J298=1,1,K298)</f>
        <v>0</v>
      </c>
      <c r="K298">
        <f>IF(AND(B298&gt;0,B298&lt;&gt;"ЗАГ"),1,IF(C298=0,SUM(B299:INDEX(B299:B$2002,INDEX(MATCH("ЗАГ",B299:B$2002&amp;"",),))),0))</f>
        <v>0</v>
      </c>
      <c r="R298" s="7">
        <f>IFERROR(IF(F298&gt;0,IF(IFERROR((Смета!H280*1),0)&gt;0,ROUND(F298*G298,2),0),0),0)</f>
        <v>0</v>
      </c>
      <c r="S298" s="7">
        <f>IFERROR(IF(F298&gt;0,IF(IFERROR((Смета!G280*1),0)&gt;0,ROUND(F298*G298,2),0),0),0)</f>
        <v>0</v>
      </c>
    </row>
    <row r="299" hidden="1">
      <c r="B299">
        <f>IFERROR(IF(F299&gt;0,MAX(B$26:B298)+1,IF(AND(D299&gt;0,C299=0),"ЗАГ",0)),0)</f>
        <v>0</v>
      </c>
      <c r="C299">
        <f>IF(Смета!B281&gt;0,Смета!B281,0)</f>
        <v>247</v>
      </c>
      <c r="D299" t="str">
        <f>IF(Смета!C281&gt;0,Смета!C281,0)</f>
        <v>Расключение щита этажного ЩЭ</v>
      </c>
      <c r="E299" s="7" t="str">
        <f>IF(Смета!D281&gt;0,Смета!D281,0)</f>
        <v>шт</v>
      </c>
      <c r="F299" s="7">
        <f>IFERROR(IF(Дата_КС2=S$3,Смета!Q281,0)+IF(Дата_КС2=S$4,Смета!T281,0)+IF(Дата_КС2=S$5,Смета!W281,0)+IF(Дата_КС2=S$6,Смета!Z281,0)+IF(Дата_КС2=S$7,Смета!AC281,0)+IF(Дата_КС2=S$8,Смета!AF281,0)+IF(Дата_КС2=S$9,Смета!AI281,0)+IF(Дата_КС2=S$10,Смета!AL281,0)+IF(Дата_КС2=S$11,Смета!AO281,0)+IF(Дата_КС2=S$12,Смета!AR281,0)+IF(Дата_КС2=S$13,Смета!AU281,0)+IF(Дата_КС2=S$14,Смета!AX281,0),0)</f>
        <v>0</v>
      </c>
      <c r="G299" s="7">
        <f>IF(Смета!E281&gt;0,Смета!E281,0)</f>
        <v>3502.5</v>
      </c>
      <c r="H299" s="7">
        <f>ROUND(F299*G299,2)</f>
        <v>0</v>
      </c>
      <c r="I299">
        <f>IF(J299=1,1,K299)</f>
        <v>0</v>
      </c>
      <c r="K299">
        <f>IF(AND(B299&gt;0,B299&lt;&gt;"ЗАГ"),1,IF(C299=0,SUM(B300:INDEX(B300:B$2002,INDEX(MATCH("ЗАГ",B300:B$2002&amp;"",),))),0))</f>
        <v>0</v>
      </c>
      <c r="R299" s="7">
        <f>IFERROR(IF(F299&gt;0,IF(IFERROR((Смета!H281*1),0)&gt;0,ROUND(F299*G299,2),0),0),0)</f>
        <v>0</v>
      </c>
      <c r="S299" s="7">
        <f>IFERROR(IF(F299&gt;0,IF(IFERROR((Смета!G281*1),0)&gt;0,ROUND(F299*G299,2),0),0),0)</f>
        <v>0</v>
      </c>
    </row>
    <row r="300" hidden="1">
      <c r="B300" t="str">
        <f>IFERROR(IF(F300&gt;0,MAX(B$26:B299)+1,IF(AND(D300&gt;0,C300=0),"ЗАГ",0)),0)</f>
        <v>ЗАГ</v>
      </c>
      <c r="C300">
        <f>IF(Смета!B282&gt;0,Смета!B282,0)</f>
        <v>0</v>
      </c>
      <c r="D300" t="str">
        <f>IF(Смета!C282&gt;0,Смета!C282,0)</f>
        <v>2.Светотехническая продукция</v>
      </c>
      <c r="E300" s="7">
        <f>IF(Смета!D282&gt;0,Смета!D282,0)</f>
        <v>0</v>
      </c>
      <c r="F300" s="7">
        <f>IFERROR(IF(Дата_КС2=S$3,Смета!Q282,0)+IF(Дата_КС2=S$4,Смета!T282,0)+IF(Дата_КС2=S$5,Смета!W282,0)+IF(Дата_КС2=S$6,Смета!Z282,0)+IF(Дата_КС2=S$7,Смета!AC282,0)+IF(Дата_КС2=S$8,Смета!AF282,0)+IF(Дата_КС2=S$9,Смета!AI282,0)+IF(Дата_КС2=S$10,Смета!AL282,0)+IF(Дата_КС2=S$11,Смета!AO282,0)+IF(Дата_КС2=S$12,Смета!AR282,0)+IF(Дата_КС2=S$13,Смета!AU282,0)+IF(Дата_КС2=S$14,Смета!AX282,0),0)</f>
        <v>0</v>
      </c>
      <c r="G300" s="7">
        <f>IF(Смета!E282&gt;0,Смета!E282,0)</f>
        <v>0</v>
      </c>
      <c r="H300" s="7">
        <f>ROUND(F300*G300,2)</f>
        <v>0</v>
      </c>
      <c r="I300">
        <f>IF(J300=1,1,K300)</f>
        <v>0</v>
      </c>
      <c r="K300">
        <f>IF(AND(B300&gt;0,B300&lt;&gt;"ЗАГ"),1,IF(C300=0,SUM(B301:INDEX(B301:B$2002,INDEX(MATCH("ЗАГ",B301:B$2002&amp;"",),))),0))</f>
        <v>0</v>
      </c>
      <c r="R300" s="7">
        <f>IFERROR(IF(F300&gt;0,IF(IFERROR((Смета!H282*1),0)&gt;0,ROUND(F300*G300,2),0),0),0)</f>
        <v>0</v>
      </c>
      <c r="S300" s="7">
        <f>IFERROR(IF(F300&gt;0,IF(IFERROR((Смета!G282*1),0)&gt;0,ROUND(F300*G300,2),0),0),0)</f>
        <v>0</v>
      </c>
    </row>
    <row r="301" hidden="1">
      <c r="B301">
        <f>IFERROR(IF(F301&gt;0,MAX(B$26:B300)+1,IF(AND(D301&gt;0,C301=0),"ЗАГ",0)),0)</f>
        <v>0</v>
      </c>
      <c r="C301">
        <f>IF(Смета!B283&gt;0,Смета!B283,0)</f>
        <v>248</v>
      </c>
      <c r="D301" t="str">
        <f>IF(Смета!C283&gt;0,Смета!C283,0)</f>
        <v>Патрон подвесной Е27 пластик белый</v>
      </c>
      <c r="E301" s="7" t="str">
        <f>IF(Смета!D283&gt;0,Смета!D283,0)</f>
        <v>шт</v>
      </c>
      <c r="F301" s="7">
        <f>IFERROR(IF(Дата_КС2=S$3,Смета!Q283,0)+IF(Дата_КС2=S$4,Смета!T283,0)+IF(Дата_КС2=S$5,Смета!W283,0)+IF(Дата_КС2=S$6,Смета!Z283,0)+IF(Дата_КС2=S$7,Смета!AC283,0)+IF(Дата_КС2=S$8,Смета!AF283,0)+IF(Дата_КС2=S$9,Смета!AI283,0)+IF(Дата_КС2=S$10,Смета!AL283,0)+IF(Дата_КС2=S$11,Смета!AO283,0)+IF(Дата_КС2=S$12,Смета!AR283,0)+IF(Дата_КС2=S$13,Смета!AU283,0)+IF(Дата_КС2=S$14,Смета!AX283,0),0)</f>
        <v>0</v>
      </c>
      <c r="G301" s="7">
        <f>IF(Смета!E283&gt;0,Смета!E283,0)</f>
        <v>24.55</v>
      </c>
      <c r="H301" s="7">
        <f>ROUND(F301*G301,2)</f>
        <v>0</v>
      </c>
      <c r="I301">
        <f>IF(J301=1,1,K301)</f>
        <v>0</v>
      </c>
      <c r="K301">
        <f>IF(AND(B301&gt;0,B301&lt;&gt;"ЗАГ"),1,IF(C301=0,SUM(B302:INDEX(B302:B$2002,INDEX(MATCH("ЗАГ",B302:B$2002&amp;"",),))),0))</f>
        <v>0</v>
      </c>
      <c r="R301" s="7">
        <f>IFERROR(IF(F301&gt;0,IF(IFERROR((Смета!H283*1),0)&gt;0,ROUND(F301*G301,2),0),0),0)</f>
        <v>0</v>
      </c>
      <c r="S301" s="7">
        <f>IFERROR(IF(F301&gt;0,IF(IFERROR((Смета!G283*1),0)&gt;0,ROUND(F301*G301,2),0),0),0)</f>
        <v>0</v>
      </c>
    </row>
    <row r="302" hidden="1">
      <c r="B302">
        <f>IFERROR(IF(F302&gt;0,MAX(B$26:B301)+1,IF(AND(D302&gt;0,C302=0),"ЗАГ",0)),0)</f>
        <v>0</v>
      </c>
      <c r="C302">
        <f>IF(Смета!B284&gt;0,Смета!B284,0)</f>
        <v>249</v>
      </c>
      <c r="D302" t="str">
        <f>IF(Смета!C284&gt;0,Смета!C284,0)</f>
        <v>Подключение подвесного патрона</v>
      </c>
      <c r="E302" s="7" t="str">
        <f>IF(Смета!D284&gt;0,Смета!D284,0)</f>
        <v>шт</v>
      </c>
      <c r="F302" s="7">
        <f>IFERROR(IF(Дата_КС2=S$3,Смета!Q284,0)+IF(Дата_КС2=S$4,Смета!T284,0)+IF(Дата_КС2=S$5,Смета!W284,0)+IF(Дата_КС2=S$6,Смета!Z284,0)+IF(Дата_КС2=S$7,Смета!AC284,0)+IF(Дата_КС2=S$8,Смета!AF284,0)+IF(Дата_КС2=S$9,Смета!AI284,0)+IF(Дата_КС2=S$10,Смета!AL284,0)+IF(Дата_КС2=S$11,Смета!AO284,0)+IF(Дата_КС2=S$12,Смета!AR284,0)+IF(Дата_КС2=S$13,Смета!AU284,0)+IF(Дата_КС2=S$14,Смета!AX284,0),0)</f>
        <v>0</v>
      </c>
      <c r="G302" s="7">
        <f>IF(Смета!E284&gt;0,Смета!E284,0)</f>
        <v>213.5</v>
      </c>
      <c r="H302" s="7">
        <f>ROUND(F302*G302,2)</f>
        <v>0</v>
      </c>
      <c r="I302">
        <f>IF(J302=1,1,K302)</f>
        <v>0</v>
      </c>
      <c r="K302">
        <f>IF(AND(B302&gt;0,B302&lt;&gt;"ЗАГ"),1,IF(C302=0,SUM(B303:INDEX(B303:B$2002,INDEX(MATCH("ЗАГ",B303:B$2002&amp;"",),))),0))</f>
        <v>0</v>
      </c>
      <c r="R302" s="7">
        <f>IFERROR(IF(F302&gt;0,IF(IFERROR((Смета!H284*1),0)&gt;0,ROUND(F302*G302,2),0),0),0)</f>
        <v>0</v>
      </c>
      <c r="S302" s="7">
        <f>IFERROR(IF(F302&gt;0,IF(IFERROR((Смета!G284*1),0)&gt;0,ROUND(F302*G302,2),0),0),0)</f>
        <v>0</v>
      </c>
    </row>
    <row r="303" hidden="1">
      <c r="B303">
        <f>IFERROR(IF(F303&gt;0,MAX(B$26:B302)+1,IF(AND(D303&gt;0,C303=0),"ЗАГ",0)),0)</f>
        <v>0</v>
      </c>
      <c r="C303">
        <f>IF(Смета!B285&gt;0,Смета!B285,0)</f>
        <v>250</v>
      </c>
      <c r="D303" t="str">
        <f>IF(Смета!C285&gt;0,Смета!C285,0)</f>
        <v>Лампа светодиодная LED 11вт E27 белый ECO</v>
      </c>
      <c r="E303" s="7" t="str">
        <f>IF(Смета!D285&gt;0,Смета!D285,0)</f>
        <v>шт</v>
      </c>
      <c r="F303" s="7">
        <f>IFERROR(IF(Дата_КС2=S$3,Смета!Q285,0)+IF(Дата_КС2=S$4,Смета!T285,0)+IF(Дата_КС2=S$5,Смета!W285,0)+IF(Дата_КС2=S$6,Смета!Z285,0)+IF(Дата_КС2=S$7,Смета!AC285,0)+IF(Дата_КС2=S$8,Смета!AF285,0)+IF(Дата_КС2=S$9,Смета!AI285,0)+IF(Дата_КС2=S$10,Смета!AL285,0)+IF(Дата_КС2=S$11,Смета!AO285,0)+IF(Дата_КС2=S$12,Смета!AR285,0)+IF(Дата_КС2=S$13,Смета!AU285,0)+IF(Дата_КС2=S$14,Смета!AX285,0),0)</f>
        <v>0</v>
      </c>
      <c r="G303" s="7">
        <f>IF(Смета!E285&gt;0,Смета!E285,0)</f>
        <v>96.08</v>
      </c>
      <c r="H303" s="7">
        <f>ROUND(F303*G303,2)</f>
        <v>0</v>
      </c>
      <c r="I303">
        <f>IF(J303=1,1,K303)</f>
        <v>0</v>
      </c>
      <c r="K303">
        <f>IF(AND(B303&gt;0,B303&lt;&gt;"ЗАГ"),1,IF(C303=0,SUM(B304:INDEX(B304:B$2002,INDEX(MATCH("ЗАГ",B304:B$2002&amp;"",),))),0))</f>
        <v>0</v>
      </c>
      <c r="R303" s="7">
        <f>IFERROR(IF(F303&gt;0,IF(IFERROR((Смета!H285*1),0)&gt;0,ROUND(F303*G303,2),0),0),0)</f>
        <v>0</v>
      </c>
      <c r="S303" s="7">
        <f>IFERROR(IF(F303&gt;0,IF(IFERROR((Смета!G285*1),0)&gt;0,ROUND(F303*G303,2),0),0),0)</f>
        <v>0</v>
      </c>
    </row>
    <row r="304" hidden="1" ht="30" customHeight="1">
      <c r="B304">
        <f>IFERROR(IF(F304&gt;0,MAX(B$26:B303)+1,IF(AND(D304&gt;0,C304=0),"ЗАГ",0)),0)</f>
        <v>0</v>
      </c>
      <c r="C304">
        <f>IF(Смета!B286&gt;0,Смета!B286,0)</f>
        <v>251</v>
      </c>
      <c r="D304" t="str">
        <f>IF(Смета!C286&gt;0,Смета!C286,0)</f>
        <v>358882 STREET NT22 396 черный Светильник ландшафтный светодиодный IP54 LED 4000К 18W 220V OPAL пластиковый корпус</v>
      </c>
      <c r="E304" s="7" t="str">
        <f>IF(Смета!D286&gt;0,Смета!D286,0)</f>
        <v>шт</v>
      </c>
      <c r="F304" s="7">
        <f>IFERROR(IF(Дата_КС2=S$3,Смета!Q286,0)+IF(Дата_КС2=S$4,Смета!T286,0)+IF(Дата_КС2=S$5,Смета!W286,0)+IF(Дата_КС2=S$6,Смета!Z286,0)+IF(Дата_КС2=S$7,Смета!AC286,0)+IF(Дата_КС2=S$8,Смета!AF286,0)+IF(Дата_КС2=S$9,Смета!AI286,0)+IF(Дата_КС2=S$10,Смета!AL286,0)+IF(Дата_КС2=S$11,Смета!AO286,0)+IF(Дата_КС2=S$12,Смета!AR286,0)+IF(Дата_КС2=S$13,Смета!AU286,0)+IF(Дата_КС2=S$14,Смета!AX286,0),0)</f>
        <v>0</v>
      </c>
      <c r="G304" s="7">
        <f>IF(Смета!E286&gt;0,Смета!E286,0)</f>
        <v>2500</v>
      </c>
      <c r="H304" s="7">
        <f>ROUND(F304*G304,2)</f>
        <v>0</v>
      </c>
      <c r="I304">
        <f>IF(J304=1,1,K304)</f>
        <v>0</v>
      </c>
      <c r="K304">
        <f>IF(AND(B304&gt;0,B304&lt;&gt;"ЗАГ"),1,IF(C304=0,SUM(B305:INDEX(B305:B$2002,INDEX(MATCH("ЗАГ",B305:B$2002&amp;"",),))),0))</f>
        <v>0</v>
      </c>
      <c r="R304" s="7">
        <f>IFERROR(IF(F304&gt;0,IF(IFERROR((Смета!H286*1),0)&gt;0,ROUND(F304*G304,2),0),0),0)</f>
        <v>0</v>
      </c>
      <c r="S304" s="7">
        <f>IFERROR(IF(F304&gt;0,IF(IFERROR((Смета!G286*1),0)&gt;0,ROUND(F304*G304,2),0),0),0)</f>
        <v>0</v>
      </c>
    </row>
    <row r="305" hidden="1">
      <c r="B305">
        <f>IFERROR(IF(F305&gt;0,MAX(B$26:B304)+1,IF(AND(D305&gt;0,C305=0),"ЗАГ",0)),0)</f>
        <v>0</v>
      </c>
      <c r="C305">
        <f>IF(Смета!B287&gt;0,Смета!B287,0)</f>
        <v>252</v>
      </c>
      <c r="D305" t="str">
        <f>IF(Смета!C287&gt;0,Смета!C287,0)</f>
        <v>Монтаж и подключение накладного светильника</v>
      </c>
      <c r="E305" s="7" t="str">
        <f>IF(Смета!D287&gt;0,Смета!D287,0)</f>
        <v>шт</v>
      </c>
      <c r="F305" s="7">
        <f>IFERROR(IF(Дата_КС2=S$3,Смета!Q287,0)+IF(Дата_КС2=S$4,Смета!T287,0)+IF(Дата_КС2=S$5,Смета!W287,0)+IF(Дата_КС2=S$6,Смета!Z287,0)+IF(Дата_КС2=S$7,Смета!AC287,0)+IF(Дата_КС2=S$8,Смета!AF287,0)+IF(Дата_КС2=S$9,Смета!AI287,0)+IF(Дата_КС2=S$10,Смета!AL287,0)+IF(Дата_КС2=S$11,Смета!AO287,0)+IF(Дата_КС2=S$12,Смета!AR287,0)+IF(Дата_КС2=S$13,Смета!AU287,0)+IF(Дата_КС2=S$14,Смета!AX287,0),0)</f>
        <v>0</v>
      </c>
      <c r="G305" s="7">
        <f>IF(Смета!E287&gt;0,Смета!E287,0)</f>
        <v>384.3</v>
      </c>
      <c r="H305" s="7">
        <f>ROUND(F305*G305,2)</f>
        <v>0</v>
      </c>
      <c r="I305">
        <f>IF(J305=1,1,K305)</f>
        <v>0</v>
      </c>
      <c r="K305">
        <f>IF(AND(B305&gt;0,B305&lt;&gt;"ЗАГ"),1,IF(C305=0,SUM(B306:INDEX(B306:B$2002,INDEX(MATCH("ЗАГ",B306:B$2002&amp;"",),))),0))</f>
        <v>0</v>
      </c>
      <c r="R305" s="7">
        <f>IFERROR(IF(F305&gt;0,IF(IFERROR((Смета!H287*1),0)&gt;0,ROUND(F305*G305,2),0),0),0)</f>
        <v>0</v>
      </c>
      <c r="S305" s="7">
        <f>IFERROR(IF(F305&gt;0,IF(IFERROR((Смета!G287*1),0)&gt;0,ROUND(F305*G305,2),0),0),0)</f>
        <v>0</v>
      </c>
    </row>
    <row r="306" hidden="1">
      <c r="B306">
        <f>IFERROR(IF(F306&gt;0,MAX(B$26:B305)+1,IF(AND(D306&gt;0,C306=0),"ЗАГ",0)),0)</f>
        <v>0</v>
      </c>
      <c r="C306">
        <f>IF(Смета!B288&gt;0,Смета!B288,0)</f>
        <v>253</v>
      </c>
      <c r="D306" t="str">
        <f>IF(Смета!C288&gt;0,Смета!C288,0)</f>
        <v>БРА Kink light мелисса 08438-2, 19(21)</v>
      </c>
      <c r="E306" s="7" t="str">
        <f>IF(Смета!D288&gt;0,Смета!D288,0)</f>
        <v>шт</v>
      </c>
      <c r="F306" s="7">
        <f>IFERROR(IF(Дата_КС2=S$3,Смета!Q288,0)+IF(Дата_КС2=S$4,Смета!T288,0)+IF(Дата_КС2=S$5,Смета!W288,0)+IF(Дата_КС2=S$6,Смета!Z288,0)+IF(Дата_КС2=S$7,Смета!AC288,0)+IF(Дата_КС2=S$8,Смета!AF288,0)+IF(Дата_КС2=S$9,Смета!AI288,0)+IF(Дата_КС2=S$10,Смета!AL288,0)+IF(Дата_КС2=S$11,Смета!AO288,0)+IF(Дата_КС2=S$12,Смета!AR288,0)+IF(Дата_КС2=S$13,Смета!AU288,0)+IF(Дата_КС2=S$14,Смета!AX288,0),0)</f>
        <v>0</v>
      </c>
      <c r="G306" s="7">
        <f>IF(Смета!E288&gt;0,Смета!E288,0)</f>
        <v>6950</v>
      </c>
      <c r="H306" s="7">
        <f>ROUND(F306*G306,2)</f>
        <v>0</v>
      </c>
      <c r="I306">
        <f>IF(J306=1,1,K306)</f>
        <v>0</v>
      </c>
      <c r="K306">
        <f>IF(AND(B306&gt;0,B306&lt;&gt;"ЗАГ"),1,IF(C306=0,SUM(B307:INDEX(B307:B$2002,INDEX(MATCH("ЗАГ",B307:B$2002&amp;"",),))),0))</f>
        <v>0</v>
      </c>
      <c r="R306" s="7">
        <f>IFERROR(IF(F306&gt;0,IF(IFERROR((Смета!H288*1),0)&gt;0,ROUND(F306*G306,2),0),0),0)</f>
        <v>0</v>
      </c>
      <c r="S306" s="7">
        <f>IFERROR(IF(F306&gt;0,IF(IFERROR((Смета!G288*1),0)&gt;0,ROUND(F306*G306,2),0),0),0)</f>
        <v>0</v>
      </c>
    </row>
    <row r="307" hidden="1">
      <c r="B307">
        <f>IFERROR(IF(F307&gt;0,MAX(B$26:B306)+1,IF(AND(D307&gt;0,C307=0),"ЗАГ",0)),0)</f>
        <v>0</v>
      </c>
      <c r="C307">
        <f>IF(Смета!B289&gt;0,Смета!B289,0)</f>
        <v>254</v>
      </c>
      <c r="D307" t="str">
        <f>IF(Смета!C289&gt;0,Смета!C289,0)</f>
        <v>Бра настенная</v>
      </c>
      <c r="E307" s="7" t="str">
        <f>IF(Смета!D289&gt;0,Смета!D289,0)</f>
        <v>шт</v>
      </c>
      <c r="F307" s="7">
        <f>IFERROR(IF(Дата_КС2=S$3,Смета!Q289,0)+IF(Дата_КС2=S$4,Смета!T289,0)+IF(Дата_КС2=S$5,Смета!W289,0)+IF(Дата_КС2=S$6,Смета!Z289,0)+IF(Дата_КС2=S$7,Смета!AC289,0)+IF(Дата_КС2=S$8,Смета!AF289,0)+IF(Дата_КС2=S$9,Смета!AI289,0)+IF(Дата_КС2=S$10,Смета!AL289,0)+IF(Дата_КС2=S$11,Смета!AO289,0)+IF(Дата_КС2=S$12,Смета!AR289,0)+IF(Дата_КС2=S$13,Смета!AU289,0)+IF(Дата_КС2=S$14,Смета!AX289,0),0)</f>
        <v>0</v>
      </c>
      <c r="G307" s="7">
        <f>IF(Смета!E289&gt;0,Смета!E289,0)</f>
        <v>1050</v>
      </c>
      <c r="H307" s="7">
        <f>ROUND(F307*G307,2)</f>
        <v>0</v>
      </c>
      <c r="I307">
        <f>IF(J307=1,1,K307)</f>
        <v>0</v>
      </c>
      <c r="K307">
        <f>IF(AND(B307&gt;0,B307&lt;&gt;"ЗАГ"),1,IF(C307=0,SUM(B308:INDEX(B308:B$2002,INDEX(MATCH("ЗАГ",B308:B$2002&amp;"",),))),0))</f>
        <v>0</v>
      </c>
      <c r="R307" s="7">
        <f>IFERROR(IF(F307&gt;0,IF(IFERROR((Смета!H289*1),0)&gt;0,ROUND(F307*G307,2),0),0),0)</f>
        <v>0</v>
      </c>
      <c r="S307" s="7">
        <f>IFERROR(IF(F307&gt;0,IF(IFERROR((Смета!G289*1),0)&gt;0,ROUND(F307*G307,2),0),0),0)</f>
        <v>0</v>
      </c>
    </row>
    <row r="308" hidden="1" ht="30" customHeight="1">
      <c r="B308">
        <f>IFERROR(IF(F308&gt;0,MAX(B$26:B307)+1,IF(AND(D308&gt;0,C308=0),"ЗАГ",0)),0)</f>
        <v>0</v>
      </c>
      <c r="C308">
        <f>IF(Смета!B290&gt;0,Смета!B290,0)</f>
        <v>255</v>
      </c>
      <c r="D308" t="str">
        <f>IF(Смета!C290&gt;0,Смета!C290,0)</f>
        <v>Светильник светодиодный SPO-950-3-40K-018 18Вт 4000К 1890Лм IP40 595х180х40 матовый</v>
      </c>
      <c r="E308" s="7" t="str">
        <f>IF(Смета!D290&gt;0,Смета!D290,0)</f>
        <v>шт</v>
      </c>
      <c r="F308" s="7">
        <f>IFERROR(IF(Дата_КС2=S$3,Смета!Q290,0)+IF(Дата_КС2=S$4,Смета!T290,0)+IF(Дата_КС2=S$5,Смета!W290,0)+IF(Дата_КС2=S$6,Смета!Z290,0)+IF(Дата_КС2=S$7,Смета!AC290,0)+IF(Дата_КС2=S$8,Смета!AF290,0)+IF(Дата_КС2=S$9,Смета!AI290,0)+IF(Дата_КС2=S$10,Смета!AL290,0)+IF(Дата_КС2=S$11,Смета!AO290,0)+IF(Дата_КС2=S$12,Смета!AR290,0)+IF(Дата_КС2=S$13,Смета!AU290,0)+IF(Дата_КС2=S$14,Смета!AX290,0),0)</f>
        <v>0</v>
      </c>
      <c r="G308" s="7">
        <f>IF(Смета!E290&gt;0,Смета!E290,0)</f>
        <v>1636.25</v>
      </c>
      <c r="H308" s="7">
        <f>ROUND(F308*G308,2)</f>
        <v>0</v>
      </c>
      <c r="I308">
        <f>IF(J308=1,1,K308)</f>
        <v>0</v>
      </c>
      <c r="K308">
        <f>IF(AND(B308&gt;0,B308&lt;&gt;"ЗАГ"),1,IF(C308=0,SUM(B309:INDEX(B309:B$2002,INDEX(MATCH("ЗАГ",B309:B$2002&amp;"",),))),0))</f>
        <v>0</v>
      </c>
      <c r="R308" s="7">
        <f>IFERROR(IF(F308&gt;0,IF(IFERROR((Смета!H290*1),0)&gt;0,ROUND(F308*G308,2),0),0),0)</f>
        <v>0</v>
      </c>
      <c r="S308" s="7">
        <f>IFERROR(IF(F308&gt;0,IF(IFERROR((Смета!G290*1),0)&gt;0,ROUND(F308*G308,2),0),0),0)</f>
        <v>0</v>
      </c>
    </row>
    <row r="309" hidden="1">
      <c r="B309">
        <f>IFERROR(IF(F309&gt;0,MAX(B$26:B308)+1,IF(AND(D309&gt;0,C309=0),"ЗАГ",0)),0)</f>
        <v>0</v>
      </c>
      <c r="C309">
        <f>IF(Смета!B291&gt;0,Смета!B291,0)</f>
        <v>256</v>
      </c>
      <c r="D309" t="str">
        <f>IF(Смета!C291&gt;0,Смета!C291,0)</f>
        <v>Монтаж и подключение светильника в армстронг</v>
      </c>
      <c r="E309" s="7" t="str">
        <f>IF(Смета!D291&gt;0,Смета!D291,0)</f>
        <v>шт</v>
      </c>
      <c r="F309" s="7">
        <f>IFERROR(IF(Дата_КС2=S$3,Смета!Q291,0)+IF(Дата_КС2=S$4,Смета!T291,0)+IF(Дата_КС2=S$5,Смета!W291,0)+IF(Дата_КС2=S$6,Смета!Z291,0)+IF(Дата_КС2=S$7,Смета!AC291,0)+IF(Дата_КС2=S$8,Смета!AF291,0)+IF(Дата_КС2=S$9,Смета!AI291,0)+IF(Дата_КС2=S$10,Смета!AL291,0)+IF(Дата_КС2=S$11,Смета!AO291,0)+IF(Дата_КС2=S$12,Смета!AR291,0)+IF(Дата_КС2=S$13,Смета!AU291,0)+IF(Дата_КС2=S$14,Смета!AX291,0),0)</f>
        <v>0</v>
      </c>
      <c r="G309" s="7">
        <f>IF(Смета!E291&gt;0,Смета!E291,0)</f>
        <v>400</v>
      </c>
      <c r="H309" s="7">
        <f>ROUND(F309*G309,2)</f>
        <v>0</v>
      </c>
      <c r="I309">
        <f>IF(J309=1,1,K309)</f>
        <v>0</v>
      </c>
      <c r="K309">
        <f>IF(AND(B309&gt;0,B309&lt;&gt;"ЗАГ"),1,IF(C309=0,SUM(B310:INDEX(B310:B$2002,INDEX(MATCH("ЗАГ",B310:B$2002&amp;"",),))),0))</f>
        <v>0</v>
      </c>
      <c r="R309" s="7">
        <f>IFERROR(IF(F309&gt;0,IF(IFERROR((Смета!H291*1),0)&gt;0,ROUND(F309*G309,2),0),0),0)</f>
        <v>0</v>
      </c>
      <c r="S309" s="7">
        <f>IFERROR(IF(F309&gt;0,IF(IFERROR((Смета!G291*1),0)&gt;0,ROUND(F309*G309,2),0),0),0)</f>
        <v>0</v>
      </c>
    </row>
    <row r="310" hidden="1" ht="30" customHeight="1">
      <c r="B310">
        <f>IFERROR(IF(F310&gt;0,MAX(B$26:B309)+1,IF(AND(D310&gt;0,C310=0),"ЗАГ",0)),0)</f>
        <v>0</v>
      </c>
      <c r="C310">
        <f>IF(Смета!B292&gt;0,Смета!B292,0)</f>
        <v>257</v>
      </c>
      <c r="D310" t="str">
        <f>IF(Смета!C292&gt;0,Смета!C292,0)</f>
        <v>Датчик движения ИК встраиваемый 1200w 360 гр. 6м IP20 белый (SEN86 бел.)</v>
      </c>
      <c r="E310" s="7" t="str">
        <f>IF(Смета!D292&gt;0,Смета!D292,0)</f>
        <v>шт</v>
      </c>
      <c r="F310" s="7">
        <f>IFERROR(IF(Дата_КС2=S$3,Смета!Q292,0)+IF(Дата_КС2=S$4,Смета!T292,0)+IF(Дата_КС2=S$5,Смета!W292,0)+IF(Дата_КС2=S$6,Смета!Z292,0)+IF(Дата_КС2=S$7,Смета!AC292,0)+IF(Дата_КС2=S$8,Смета!AF292,0)+IF(Дата_КС2=S$9,Смета!AI292,0)+IF(Дата_КС2=S$10,Смета!AL292,0)+IF(Дата_КС2=S$11,Смета!AO292,0)+IF(Дата_КС2=S$12,Смета!AR292,0)+IF(Дата_КС2=S$13,Смета!AU292,0)+IF(Дата_КС2=S$14,Смета!AX292,0),0)</f>
        <v>0</v>
      </c>
      <c r="G310" s="7">
        <f>IF(Смета!E292&gt;0,Смета!E292,0)</f>
        <v>450</v>
      </c>
      <c r="H310" s="7">
        <f>ROUND(F310*G310,2)</f>
        <v>0</v>
      </c>
      <c r="I310">
        <f>IF(J310=1,1,K310)</f>
        <v>0</v>
      </c>
      <c r="K310">
        <f>IF(AND(B310&gt;0,B310&lt;&gt;"ЗАГ"),1,IF(C310=0,SUM(B311:INDEX(B311:B$2002,INDEX(MATCH("ЗАГ",B311:B$2002&amp;"",),))),0))</f>
        <v>0</v>
      </c>
      <c r="R310" s="7">
        <f>IFERROR(IF(F310&gt;0,IF(IFERROR((Смета!H292*1),0)&gt;0,ROUND(F310*G310,2),0),0),0)</f>
        <v>0</v>
      </c>
      <c r="S310" s="7">
        <f>IFERROR(IF(F310&gt;0,IF(IFERROR((Смета!G292*1),0)&gt;0,ROUND(F310*G310,2),0),0),0)</f>
        <v>0</v>
      </c>
    </row>
    <row r="311" hidden="1">
      <c r="B311">
        <f>IFERROR(IF(F311&gt;0,MAX(B$26:B310)+1,IF(AND(D311&gt;0,C311=0),"ЗАГ",0)),0)</f>
        <v>0</v>
      </c>
      <c r="C311">
        <f>IF(Смета!B293&gt;0,Смета!B293,0)</f>
        <v>258</v>
      </c>
      <c r="D311" t="str">
        <f>IF(Смета!C293&gt;0,Смета!C293,0)</f>
        <v xml:space="preserve">Монтаж и подключение датчика движения </v>
      </c>
      <c r="E311" s="7" t="str">
        <f>IF(Смета!D293&gt;0,Смета!D293,0)</f>
        <v>шт</v>
      </c>
      <c r="F311" s="7">
        <f>IFERROR(IF(Дата_КС2=S$3,Смета!Q293,0)+IF(Дата_КС2=S$4,Смета!T293,0)+IF(Дата_КС2=S$5,Смета!W293,0)+IF(Дата_КС2=S$6,Смета!Z293,0)+IF(Дата_КС2=S$7,Смета!AC293,0)+IF(Дата_КС2=S$8,Смета!AF293,0)+IF(Дата_КС2=S$9,Смета!AI293,0)+IF(Дата_КС2=S$10,Смета!AL293,0)+IF(Дата_КС2=S$11,Смета!AO293,0)+IF(Дата_КС2=S$12,Смета!AR293,0)+IF(Дата_КС2=S$13,Смета!AU293,0)+IF(Дата_КС2=S$14,Смета!AX293,0),0)</f>
        <v>0</v>
      </c>
      <c r="G311" s="7">
        <f>IF(Смета!E293&gt;0,Смета!E293,0)</f>
        <v>360</v>
      </c>
      <c r="H311" s="7">
        <f>ROUND(F311*G311,2)</f>
        <v>0</v>
      </c>
      <c r="I311">
        <f>IF(J311=1,1,K311)</f>
        <v>0</v>
      </c>
      <c r="K311">
        <f>IF(AND(B311&gt;0,B311&lt;&gt;"ЗАГ"),1,IF(C311=0,SUM(B312:INDEX(B312:B$2002,INDEX(MATCH("ЗАГ",B312:B$2002&amp;"",),))),0))</f>
        <v>0</v>
      </c>
      <c r="R311" s="7">
        <f>IFERROR(IF(F311&gt;0,IF(IFERROR((Смета!H293*1),0)&gt;0,ROUND(F311*G311,2),0),0),0)</f>
        <v>0</v>
      </c>
      <c r="S311" s="7">
        <f>IFERROR(IF(F311&gt;0,IF(IFERROR((Смета!G293*1),0)&gt;0,ROUND(F311*G311,2),0),0),0)</f>
        <v>0</v>
      </c>
    </row>
    <row r="312" hidden="1" ht="30" customHeight="1">
      <c r="B312">
        <f>IFERROR(IF(F312&gt;0,MAX(B$26:B311)+1,IF(AND(D312&gt;0,C312=0),"ЗАГ",0)),0)</f>
        <v>0</v>
      </c>
      <c r="C312">
        <f>IF(Смета!B294&gt;0,Смета!B294,0)</f>
        <v>259</v>
      </c>
      <c r="D312" t="str">
        <f>IF(Смета!C294&gt;0,Смета!C294,0)</f>
        <v>Коробка распределительная 85х85х40мм для наружного монтажа IP55</v>
      </c>
      <c r="E312" s="7" t="str">
        <f>IF(Смета!D294&gt;0,Смета!D294,0)</f>
        <v>шт</v>
      </c>
      <c r="F312" s="7">
        <f>IFERROR(IF(Дата_КС2=S$3,Смета!Q294,0)+IF(Дата_КС2=S$4,Смета!T294,0)+IF(Дата_КС2=S$5,Смета!W294,0)+IF(Дата_КС2=S$6,Смета!Z294,0)+IF(Дата_КС2=S$7,Смета!AC294,0)+IF(Дата_КС2=S$8,Смета!AF294,0)+IF(Дата_КС2=S$9,Смета!AI294,0)+IF(Дата_КС2=S$10,Смета!AL294,0)+IF(Дата_КС2=S$11,Смета!AO294,0)+IF(Дата_КС2=S$12,Смета!AR294,0)+IF(Дата_КС2=S$13,Смета!AU294,0)+IF(Дата_КС2=S$14,Смета!AX294,0),0)</f>
        <v>0</v>
      </c>
      <c r="G312" s="7">
        <f>IF(Смета!E294&gt;0,Смета!E294,0)</f>
        <v>64.68</v>
      </c>
      <c r="H312" s="7">
        <f>ROUND(F312*G312,2)</f>
        <v>0</v>
      </c>
      <c r="I312">
        <f>IF(J312=1,1,K312)</f>
        <v>0</v>
      </c>
      <c r="K312">
        <f>IF(AND(B312&gt;0,B312&lt;&gt;"ЗАГ"),1,IF(C312=0,SUM(B313:INDEX(B313:B$2002,INDEX(MATCH("ЗАГ",B313:B$2002&amp;"",),))),0))</f>
        <v>0</v>
      </c>
      <c r="R312" s="7">
        <f>IFERROR(IF(F312&gt;0,IF(IFERROR((Смета!H294*1),0)&gt;0,ROUND(F312*G312,2),0),0),0)</f>
        <v>0</v>
      </c>
      <c r="S312" s="7">
        <f>IFERROR(IF(F312&gt;0,IF(IFERROR((Смета!G294*1),0)&gt;0,ROUND(F312*G312,2),0),0),0)</f>
        <v>0</v>
      </c>
    </row>
    <row r="313" hidden="1">
      <c r="B313">
        <f>IFERROR(IF(F313&gt;0,MAX(B$26:B312)+1,IF(AND(D313&gt;0,C313=0),"ЗАГ",0)),0)</f>
        <v>0</v>
      </c>
      <c r="C313">
        <f>IF(Смета!B295&gt;0,Смета!B295,0)</f>
        <v>260</v>
      </c>
      <c r="D313" t="str">
        <f>IF(Смета!C295&gt;0,Смета!C295,0)</f>
        <v>Монтаж и подключение распределительных коробок</v>
      </c>
      <c r="E313" s="7" t="str">
        <f>IF(Смета!D295&gt;0,Смета!D295,0)</f>
        <v>шт</v>
      </c>
      <c r="F313" s="7">
        <f>IFERROR(IF(Дата_КС2=S$3,Смета!Q295,0)+IF(Дата_КС2=S$4,Смета!T295,0)+IF(Дата_КС2=S$5,Смета!W295,0)+IF(Дата_КС2=S$6,Смета!Z295,0)+IF(Дата_КС2=S$7,Смета!AC295,0)+IF(Дата_КС2=S$8,Смета!AF295,0)+IF(Дата_КС2=S$9,Смета!AI295,0)+IF(Дата_КС2=S$10,Смета!AL295,0)+IF(Дата_КС2=S$11,Смета!AO295,0)+IF(Дата_КС2=S$12,Смета!AR295,0)+IF(Дата_КС2=S$13,Смета!AU295,0)+IF(Дата_КС2=S$14,Смета!AX295,0),0)</f>
        <v>0</v>
      </c>
      <c r="G313" s="7">
        <f>IF(Смета!E295&gt;0,Смета!E295,0)</f>
        <v>128.1</v>
      </c>
      <c r="H313" s="7">
        <f>ROUND(F313*G313,2)</f>
        <v>0</v>
      </c>
      <c r="I313">
        <f>IF(J313=1,1,K313)</f>
        <v>0</v>
      </c>
      <c r="K313">
        <f>IF(AND(B313&gt;0,B313&lt;&gt;"ЗАГ"),1,IF(C313=0,SUM(B314:INDEX(B314:B$2002,INDEX(MATCH("ЗАГ",B314:B$2002&amp;"",),))),0))</f>
        <v>0</v>
      </c>
      <c r="R313" s="7">
        <f>IFERROR(IF(F313&gt;0,IF(IFERROR((Смета!H295*1),0)&gt;0,ROUND(F313*G313,2),0),0),0)</f>
        <v>0</v>
      </c>
      <c r="S313" s="7">
        <f>IFERROR(IF(F313&gt;0,IF(IFERROR((Смета!G295*1),0)&gt;0,ROUND(F313*G313,2),0),0),0)</f>
        <v>0</v>
      </c>
    </row>
    <row r="314" hidden="1">
      <c r="B314" t="str">
        <f>IFERROR(IF(F314&gt;0,MAX(B$26:B313)+1,IF(AND(D314&gt;0,C314=0),"ЗАГ",0)),0)</f>
        <v>ЗАГ</v>
      </c>
      <c r="C314">
        <f>IF(Смета!B296&gt;0,Смета!B296,0)</f>
        <v>0</v>
      </c>
      <c r="D314" t="str">
        <f>IF(Смета!C296&gt;0,Смета!C296,0)</f>
        <v>Декоративная подсветка картины</v>
      </c>
      <c r="E314" s="7">
        <f>IF(Смета!D296&gt;0,Смета!D296,0)</f>
        <v>0</v>
      </c>
      <c r="F314" s="7">
        <f>IFERROR(IF(Дата_КС2=S$3,Смета!Q296,0)+IF(Дата_КС2=S$4,Смета!T296,0)+IF(Дата_КС2=S$5,Смета!W296,0)+IF(Дата_КС2=S$6,Смета!Z296,0)+IF(Дата_КС2=S$7,Смета!AC296,0)+IF(Дата_КС2=S$8,Смета!AF296,0)+IF(Дата_КС2=S$9,Смета!AI296,0)+IF(Дата_КС2=S$10,Смета!AL296,0)+IF(Дата_КС2=S$11,Смета!AO296,0)+IF(Дата_КС2=S$12,Смета!AR296,0)+IF(Дата_КС2=S$13,Смета!AU296,0)+IF(Дата_КС2=S$14,Смета!AX296,0),0)</f>
        <v>0</v>
      </c>
      <c r="G314" s="7">
        <f>IF(Смета!E296&gt;0,Смета!E296,0)</f>
        <v>0</v>
      </c>
      <c r="H314" s="7">
        <f>ROUND(F314*G314,2)</f>
        <v>0</v>
      </c>
      <c r="I314">
        <f>IF(J314=1,1,K314)</f>
        <v>0</v>
      </c>
      <c r="K314">
        <f>IF(AND(B314&gt;0,B314&lt;&gt;"ЗАГ"),1,IF(C314=0,SUM(B315:INDEX(B315:B$2002,INDEX(MATCH("ЗАГ",B315:B$2002&amp;"",),))),0))</f>
        <v>0</v>
      </c>
      <c r="R314" s="7">
        <f>IFERROR(IF(F314&gt;0,IF(IFERROR((Смета!H296*1),0)&gt;0,ROUND(F314*G314,2),0),0),0)</f>
        <v>0</v>
      </c>
      <c r="S314" s="7">
        <f>IFERROR(IF(F314&gt;0,IF(IFERROR((Смета!G296*1),0)&gt;0,ROUND(F314*G314,2),0),0),0)</f>
        <v>0</v>
      </c>
    </row>
    <row r="315" hidden="1">
      <c r="B315">
        <f>IFERROR(IF(F315&gt;0,MAX(B$26:B314)+1,IF(AND(D315&gt;0,C315=0),"ЗАГ",0)),0)</f>
        <v>0</v>
      </c>
      <c r="C315">
        <f>IF(Смета!B297&gt;0,Смета!B297,0)</f>
        <v>261</v>
      </c>
      <c r="D315" t="str">
        <f>IF(Смета!C297&gt;0,Смета!C297,0)</f>
        <v>Профиль SL-SLIM-H13M-F25-3000 ANOD ( Алюминий)</v>
      </c>
      <c r="E315" s="7" t="str">
        <f>IF(Смета!D297&gt;0,Смета!D297,0)</f>
        <v>м</v>
      </c>
      <c r="F315" s="7">
        <f>IFERROR(IF(Дата_КС2=S$3,Смета!Q297,0)+IF(Дата_КС2=S$4,Смета!T297,0)+IF(Дата_КС2=S$5,Смета!W297,0)+IF(Дата_КС2=S$6,Смета!Z297,0)+IF(Дата_КС2=S$7,Смета!AC297,0)+IF(Дата_КС2=S$8,Смета!AF297,0)+IF(Дата_КС2=S$9,Смета!AI297,0)+IF(Дата_КС2=S$10,Смета!AL297,0)+IF(Дата_КС2=S$11,Смета!AO297,0)+IF(Дата_КС2=S$12,Смета!AR297,0)+IF(Дата_КС2=S$13,Смета!AU297,0)+IF(Дата_КС2=S$14,Смета!AX297,0),0)</f>
        <v>0</v>
      </c>
      <c r="G315" s="7">
        <f>IF(Смета!E297&gt;0,Смета!E297,0)</f>
        <v>850</v>
      </c>
      <c r="H315" s="7">
        <f>ROUND(F315*G315,2)</f>
        <v>0</v>
      </c>
      <c r="I315">
        <f>IF(J315=1,1,K315)</f>
        <v>0</v>
      </c>
      <c r="K315">
        <f>IF(AND(B315&gt;0,B315&lt;&gt;"ЗАГ"),1,IF(C315=0,SUM(B316:INDEX(B316:B$2002,INDEX(MATCH("ЗАГ",B316:B$2002&amp;"",),))),0))</f>
        <v>0</v>
      </c>
      <c r="R315" s="7">
        <f>IFERROR(IF(F315&gt;0,IF(IFERROR((Смета!H297*1),0)&gt;0,ROUND(F315*G315,2),0),0),0)</f>
        <v>0</v>
      </c>
      <c r="S315" s="7">
        <f>IFERROR(IF(F315&gt;0,IF(IFERROR((Смета!G297*1),0)&gt;0,ROUND(F315*G315,2),0),0),0)</f>
        <v>0</v>
      </c>
    </row>
    <row r="316" hidden="1">
      <c r="B316">
        <f>IFERROR(IF(F316&gt;0,MAX(B$26:B315)+1,IF(AND(D316&gt;0,C316=0),"ЗАГ",0)),0)</f>
        <v>0</v>
      </c>
      <c r="C316">
        <f>IF(Смета!B298&gt;0,Смета!B298,0)</f>
        <v>262</v>
      </c>
      <c r="D316" t="str">
        <f>IF(Смета!C298&gt;0,Смета!C298,0)</f>
        <v>Монтаж профиля</v>
      </c>
      <c r="E316" s="7" t="str">
        <f>IF(Смета!D298&gt;0,Смета!D298,0)</f>
        <v>м</v>
      </c>
      <c r="F316" s="7">
        <f>IFERROR(IF(Дата_КС2=S$3,Смета!Q298,0)+IF(Дата_КС2=S$4,Смета!T298,0)+IF(Дата_КС2=S$5,Смета!W298,0)+IF(Дата_КС2=S$6,Смета!Z298,0)+IF(Дата_КС2=S$7,Смета!AC298,0)+IF(Дата_КС2=S$8,Смета!AF298,0)+IF(Дата_КС2=S$9,Смета!AI298,0)+IF(Дата_КС2=S$10,Смета!AL298,0)+IF(Дата_КС2=S$11,Смета!AO298,0)+IF(Дата_КС2=S$12,Смета!AR298,0)+IF(Дата_КС2=S$13,Смета!AU298,0)+IF(Дата_КС2=S$14,Смета!AX298,0),0)</f>
        <v>0</v>
      </c>
      <c r="G316" s="7">
        <f>IF(Смета!E298&gt;0,Смета!E298,0)</f>
        <v>800</v>
      </c>
      <c r="H316" s="7">
        <f>ROUND(F316*G316,2)</f>
        <v>0</v>
      </c>
      <c r="I316">
        <f>IF(J316=1,1,K316)</f>
        <v>0</v>
      </c>
      <c r="K316">
        <f>IF(AND(B316&gt;0,B316&lt;&gt;"ЗАГ"),1,IF(C316=0,SUM(B317:INDEX(B317:B$2002,INDEX(MATCH("ЗАГ",B317:B$2002&amp;"",),))),0))</f>
        <v>0</v>
      </c>
      <c r="R316" s="7">
        <f>IFERROR(IF(F316&gt;0,IF(IFERROR((Смета!H298*1),0)&gt;0,ROUND(F316*G316,2),0),0),0)</f>
        <v>0</v>
      </c>
      <c r="S316" s="7">
        <f>IFERROR(IF(F316&gt;0,IF(IFERROR((Смета!G298*1),0)&gt;0,ROUND(F316*G316,2),0),0),0)</f>
        <v>0</v>
      </c>
    </row>
    <row r="317" hidden="1" ht="30" customHeight="1">
      <c r="B317">
        <f>IFERROR(IF(F317&gt;0,MAX(B$26:B316)+1,IF(AND(D317&gt;0,C317=0),"ЗАГ",0)),0)</f>
        <v>0</v>
      </c>
      <c r="C317">
        <f>IF(Смета!B299&gt;0,Смета!B299,0)</f>
        <v>263</v>
      </c>
      <c r="D317" t="str">
        <f>IF(Смета!C299&gt;0,Смета!C299,0)</f>
        <v>Лента светодиодная 9,6 Вт/м 12В IP20 4000K 120LED/м RT/RTW-A120-8-11mm SMD 2835 5 м</v>
      </c>
      <c r="E317" s="7" t="str">
        <f>IF(Смета!D299&gt;0,Смета!D299,0)</f>
        <v>шт</v>
      </c>
      <c r="F317" s="7">
        <f>IFERROR(IF(Дата_КС2=S$3,Смета!Q299,0)+IF(Дата_КС2=S$4,Смета!T299,0)+IF(Дата_КС2=S$5,Смета!W299,0)+IF(Дата_КС2=S$6,Смета!Z299,0)+IF(Дата_КС2=S$7,Смета!AC299,0)+IF(Дата_КС2=S$8,Смета!AF299,0)+IF(Дата_КС2=S$9,Смета!AI299,0)+IF(Дата_КС2=S$10,Смета!AL299,0)+IF(Дата_КС2=S$11,Смета!AO299,0)+IF(Дата_КС2=S$12,Смета!AR299,0)+IF(Дата_КС2=S$13,Смета!AU299,0)+IF(Дата_КС2=S$14,Смета!AX299,0),0)</f>
        <v>0</v>
      </c>
      <c r="G317" s="7">
        <f>IF(Смета!E299&gt;0,Смета!E299,0)</f>
        <v>3150</v>
      </c>
      <c r="H317" s="7">
        <f>ROUND(F317*G317,2)</f>
        <v>0</v>
      </c>
      <c r="I317">
        <f>IF(J317=1,1,K317)</f>
        <v>0</v>
      </c>
      <c r="K317">
        <f>IF(AND(B317&gt;0,B317&lt;&gt;"ЗАГ"),1,IF(C317=0,SUM(B318:INDEX(B318:B$2002,INDEX(MATCH("ЗАГ",B318:B$2002&amp;"",),))),0))</f>
        <v>0</v>
      </c>
      <c r="R317" s="7">
        <f>IFERROR(IF(F317&gt;0,IF(IFERROR((Смета!H299*1),0)&gt;0,ROUND(F317*G317,2),0),0),0)</f>
        <v>0</v>
      </c>
      <c r="S317" s="7">
        <f>IFERROR(IF(F317&gt;0,IF(IFERROR((Смета!G299*1),0)&gt;0,ROUND(F317*G317,2),0),0),0)</f>
        <v>0</v>
      </c>
    </row>
    <row r="318" hidden="1">
      <c r="B318">
        <f>IFERROR(IF(F318&gt;0,MAX(B$26:B317)+1,IF(AND(D318&gt;0,C318=0),"ЗАГ",0)),0)</f>
        <v>0</v>
      </c>
      <c r="C318">
        <f>IF(Смета!B300&gt;0,Смета!B300,0)</f>
        <v>264</v>
      </c>
      <c r="D318" t="str">
        <f>IF(Смета!C300&gt;0,Смета!C300,0)</f>
        <v>Монтаж и подключение ленты</v>
      </c>
      <c r="E318" s="7" t="str">
        <f>IF(Смета!D300&gt;0,Смета!D300,0)</f>
        <v>м</v>
      </c>
      <c r="F318" s="7">
        <f>IFERROR(IF(Дата_КС2=S$3,Смета!Q300,0)+IF(Дата_КС2=S$4,Смета!T300,0)+IF(Дата_КС2=S$5,Смета!W300,0)+IF(Дата_КС2=S$6,Смета!Z300,0)+IF(Дата_КС2=S$7,Смета!AC300,0)+IF(Дата_КС2=S$8,Смета!AF300,0)+IF(Дата_КС2=S$9,Смета!AI300,0)+IF(Дата_КС2=S$10,Смета!AL300,0)+IF(Дата_КС2=S$11,Смета!AO300,0)+IF(Дата_КС2=S$12,Смета!AR300,0)+IF(Дата_КС2=S$13,Смета!AU300,0)+IF(Дата_КС2=S$14,Смета!AX300,0),0)</f>
        <v>0</v>
      </c>
      <c r="G318" s="7">
        <f>IF(Смета!E300&gt;0,Смета!E300,0)</f>
        <v>800</v>
      </c>
      <c r="H318" s="7">
        <f>ROUND(F318*G318,2)</f>
        <v>0</v>
      </c>
      <c r="I318">
        <f>IF(J318=1,1,K318)</f>
        <v>0</v>
      </c>
      <c r="K318">
        <f>IF(AND(B318&gt;0,B318&lt;&gt;"ЗАГ"),1,IF(C318=0,SUM(B319:INDEX(B319:B$2002,INDEX(MATCH("ЗАГ",B319:B$2002&amp;"",),))),0))</f>
        <v>0</v>
      </c>
      <c r="R318" s="7">
        <f>IFERROR(IF(F318&gt;0,IF(IFERROR((Смета!H300*1),0)&gt;0,ROUND(F318*G318,2),0),0),0)</f>
        <v>0</v>
      </c>
      <c r="S318" s="7">
        <f>IFERROR(IF(F318&gt;0,IF(IFERROR((Смета!G300*1),0)&gt;0,ROUND(F318*G318,2),0),0),0)</f>
        <v>0</v>
      </c>
    </row>
    <row r="319" hidden="1">
      <c r="B319">
        <f>IFERROR(IF(F319&gt;0,MAX(B$26:B318)+1,IF(AND(D319&gt;0,C319=0),"ЗАГ",0)),0)</f>
        <v>0</v>
      </c>
      <c r="C319">
        <f>IF(Смета!B301&gt;0,Смета!B301,0)</f>
        <v>265</v>
      </c>
      <c r="D319" t="str">
        <f>IF(Смета!C301&gt;0,Смета!C301,0)</f>
        <v>Блок питания ARS-150-12 (12V, 12.5A, 150W) (ARL, IP20 Сетка, 2 года)</v>
      </c>
      <c r="E319" s="7" t="str">
        <f>IF(Смета!D301&gt;0,Смета!D301,0)</f>
        <v>шт</v>
      </c>
      <c r="F319" s="7">
        <f>IFERROR(IF(Дата_КС2=S$3,Смета!Q301,0)+IF(Дата_КС2=S$4,Смета!T301,0)+IF(Дата_КС2=S$5,Смета!W301,0)+IF(Дата_КС2=S$6,Смета!Z301,0)+IF(Дата_КС2=S$7,Смета!AC301,0)+IF(Дата_КС2=S$8,Смета!AF301,0)+IF(Дата_КС2=S$9,Смета!AI301,0)+IF(Дата_КС2=S$10,Смета!AL301,0)+IF(Дата_КС2=S$11,Смета!AO301,0)+IF(Дата_КС2=S$12,Смета!AR301,0)+IF(Дата_КС2=S$13,Смета!AU301,0)+IF(Дата_КС2=S$14,Смета!AX301,0),0)</f>
        <v>0</v>
      </c>
      <c r="G319" s="7">
        <f>IF(Смета!E301&gt;0,Смета!E301,0)</f>
        <v>3320</v>
      </c>
      <c r="H319" s="7">
        <f>ROUND(F319*G319,2)</f>
        <v>0</v>
      </c>
      <c r="I319">
        <f>IF(J319=1,1,K319)</f>
        <v>0</v>
      </c>
      <c r="K319">
        <f>IF(AND(B319&gt;0,B319&lt;&gt;"ЗАГ"),1,IF(C319=0,SUM(B320:INDEX(B320:B$2002,INDEX(MATCH("ЗАГ",B320:B$2002&amp;"",),))),0))</f>
        <v>0</v>
      </c>
      <c r="R319" s="7">
        <f>IFERROR(IF(F319&gt;0,IF(IFERROR((Смета!H301*1),0)&gt;0,ROUND(F319*G319,2),0),0),0)</f>
        <v>0</v>
      </c>
      <c r="S319" s="7">
        <f>IFERROR(IF(F319&gt;0,IF(IFERROR((Смета!G301*1),0)&gt;0,ROUND(F319*G319,2),0),0),0)</f>
        <v>0</v>
      </c>
    </row>
    <row r="320" hidden="1">
      <c r="B320">
        <f>IFERROR(IF(F320&gt;0,MAX(B$26:B319)+1,IF(AND(D320&gt;0,C320=0),"ЗАГ",0)),0)</f>
        <v>0</v>
      </c>
      <c r="C320">
        <f>IF(Смета!B302&gt;0,Смета!B302,0)</f>
        <v>266</v>
      </c>
      <c r="D320" t="str">
        <f>IF(Смета!C302&gt;0,Смета!C302,0)</f>
        <v>Монтаж и подключение блоков питания</v>
      </c>
      <c r="E320" s="7" t="str">
        <f>IF(Смета!D302&gt;0,Смета!D302,0)</f>
        <v>шт</v>
      </c>
      <c r="F320" s="7">
        <f>IFERROR(IF(Дата_КС2=S$3,Смета!Q302,0)+IF(Дата_КС2=S$4,Смета!T302,0)+IF(Дата_КС2=S$5,Смета!W302,0)+IF(Дата_КС2=S$6,Смета!Z302,0)+IF(Дата_КС2=S$7,Смета!AC302,0)+IF(Дата_КС2=S$8,Смета!AF302,0)+IF(Дата_КС2=S$9,Смета!AI302,0)+IF(Дата_КС2=S$10,Смета!AL302,0)+IF(Дата_КС2=S$11,Смета!AO302,0)+IF(Дата_КС2=S$12,Смета!AR302,0)+IF(Дата_КС2=S$13,Смета!AU302,0)+IF(Дата_КС2=S$14,Смета!AX302,0),0)</f>
        <v>0</v>
      </c>
      <c r="G320" s="7">
        <f>IF(Смета!E302&gt;0,Смета!E302,0)</f>
        <v>500</v>
      </c>
      <c r="H320" s="7">
        <f>ROUND(F320*G320,2)</f>
        <v>0</v>
      </c>
      <c r="I320">
        <f>IF(J320=1,1,K320)</f>
        <v>0</v>
      </c>
      <c r="K320">
        <f>IF(AND(B320&gt;0,B320&lt;&gt;"ЗАГ"),1,IF(C320=0,SUM(B321:INDEX(B321:B$2002,INDEX(MATCH("ЗАГ",B321:B$2002&amp;"",),))),0))</f>
        <v>0</v>
      </c>
      <c r="R320" s="7">
        <f>IFERROR(IF(F320&gt;0,IF(IFERROR((Смета!H302*1),0)&gt;0,ROUND(F320*G320,2),0),0),0)</f>
        <v>0</v>
      </c>
      <c r="S320" s="7">
        <f>IFERROR(IF(F320&gt;0,IF(IFERROR((Смета!G302*1),0)&gt;0,ROUND(F320*G320,2),0),0),0)</f>
        <v>0</v>
      </c>
    </row>
    <row r="321" hidden="1">
      <c r="B321" t="str">
        <f>IFERROR(IF(F321&gt;0,MAX(B$26:B320)+1,IF(AND(D321&gt;0,C321=0),"ЗАГ",0)),0)</f>
        <v>ЗАГ</v>
      </c>
      <c r="C321">
        <f>IF(Смета!B303&gt;0,Смета!B303,0)</f>
        <v>0</v>
      </c>
      <c r="D321" t="str">
        <f>IF(Смета!C303&gt;0,Смета!C303,0)</f>
        <v>Декоративная подсветка зеркала</v>
      </c>
      <c r="E321" s="7">
        <f>IF(Смета!D303&gt;0,Смета!D303,0)</f>
        <v>0</v>
      </c>
      <c r="F321" s="7">
        <f>IFERROR(IF(Дата_КС2=S$3,Смета!Q303,0)+IF(Дата_КС2=S$4,Смета!T303,0)+IF(Дата_КС2=S$5,Смета!W303,0)+IF(Дата_КС2=S$6,Смета!Z303,0)+IF(Дата_КС2=S$7,Смета!AC303,0)+IF(Дата_КС2=S$8,Смета!AF303,0)+IF(Дата_КС2=S$9,Смета!AI303,0)+IF(Дата_КС2=S$10,Смета!AL303,0)+IF(Дата_КС2=S$11,Смета!AO303,0)+IF(Дата_КС2=S$12,Смета!AR303,0)+IF(Дата_КС2=S$13,Смета!AU303,0)+IF(Дата_КС2=S$14,Смета!AX303,0),0)</f>
        <v>0</v>
      </c>
      <c r="G321" s="7">
        <f>IF(Смета!E303&gt;0,Смета!E303,0)</f>
        <v>0</v>
      </c>
      <c r="H321" s="7">
        <f>ROUND(F321*G321,2)</f>
        <v>0</v>
      </c>
      <c r="I321">
        <f>IF(J321=1,1,K321)</f>
        <v>0</v>
      </c>
      <c r="K321">
        <f>IF(AND(B321&gt;0,B321&lt;&gt;"ЗАГ"),1,IF(C321=0,SUM(B322:INDEX(B322:B$2002,INDEX(MATCH("ЗАГ",B322:B$2002&amp;"",),))),0))</f>
        <v>0</v>
      </c>
      <c r="R321" s="7">
        <f>IFERROR(IF(F321&gt;0,IF(IFERROR((Смета!H303*1),0)&gt;0,ROUND(F321*G321,2),0),0),0)</f>
        <v>0</v>
      </c>
      <c r="S321" s="7">
        <f>IFERROR(IF(F321&gt;0,IF(IFERROR((Смета!G303*1),0)&gt;0,ROUND(F321*G321,2),0),0),0)</f>
        <v>0</v>
      </c>
    </row>
    <row r="322" hidden="1">
      <c r="B322">
        <f>IFERROR(IF(F322&gt;0,MAX(B$26:B321)+1,IF(AND(D322&gt;0,C322=0),"ЗАГ",0)),0)</f>
        <v>0</v>
      </c>
      <c r="C322">
        <f>IF(Смета!B304&gt;0,Смета!B304,0)</f>
        <v>267</v>
      </c>
      <c r="D322" t="str">
        <f>IF(Смета!C304&gt;0,Смета!C304,0)</f>
        <v>Профиль SL-SLIM-H13M-F25-3000 ANOD ( Алюминий)</v>
      </c>
      <c r="E322" s="7" t="str">
        <f>IF(Смета!D304&gt;0,Смета!D304,0)</f>
        <v>м</v>
      </c>
      <c r="F322" s="7">
        <f>IFERROR(IF(Дата_КС2=S$3,Смета!Q304,0)+IF(Дата_КС2=S$4,Смета!T304,0)+IF(Дата_КС2=S$5,Смета!W304,0)+IF(Дата_КС2=S$6,Смета!Z304,0)+IF(Дата_КС2=S$7,Смета!AC304,0)+IF(Дата_КС2=S$8,Смета!AF304,0)+IF(Дата_КС2=S$9,Смета!AI304,0)+IF(Дата_КС2=S$10,Смета!AL304,0)+IF(Дата_КС2=S$11,Смета!AO304,0)+IF(Дата_КС2=S$12,Смета!AR304,0)+IF(Дата_КС2=S$13,Смета!AU304,0)+IF(Дата_КС2=S$14,Смета!AX304,0),0)</f>
        <v>0</v>
      </c>
      <c r="G322" s="7">
        <f>IF(Смета!E304&gt;0,Смета!E304,0)</f>
        <v>850</v>
      </c>
      <c r="H322" s="7">
        <f>ROUND(F322*G322,2)</f>
        <v>0</v>
      </c>
      <c r="I322">
        <f>IF(J322=1,1,K322)</f>
        <v>0</v>
      </c>
      <c r="K322">
        <f>IF(AND(B322&gt;0,B322&lt;&gt;"ЗАГ"),1,IF(C322=0,SUM(B323:INDEX(B323:B$2002,INDEX(MATCH("ЗАГ",B323:B$2002&amp;"",),))),0))</f>
        <v>0</v>
      </c>
      <c r="R322" s="7">
        <f>IFERROR(IF(F322&gt;0,IF(IFERROR((Смета!H304*1),0)&gt;0,ROUND(F322*G322,2),0),0),0)</f>
        <v>0</v>
      </c>
      <c r="S322" s="7">
        <f>IFERROR(IF(F322&gt;0,IF(IFERROR((Смета!G304*1),0)&gt;0,ROUND(F322*G322,2),0),0),0)</f>
        <v>0</v>
      </c>
    </row>
    <row r="323" hidden="1">
      <c r="B323">
        <f>IFERROR(IF(F323&gt;0,MAX(B$26:B322)+1,IF(AND(D323&gt;0,C323=0),"ЗАГ",0)),0)</f>
        <v>0</v>
      </c>
      <c r="C323">
        <f>IF(Смета!B305&gt;0,Смета!B305,0)</f>
        <v>268</v>
      </c>
      <c r="D323" t="str">
        <f>IF(Смета!C305&gt;0,Смета!C305,0)</f>
        <v>Монтаж профиля</v>
      </c>
      <c r="E323" s="7" t="str">
        <f>IF(Смета!D305&gt;0,Смета!D305,0)</f>
        <v>м</v>
      </c>
      <c r="F323" s="7">
        <f>IFERROR(IF(Дата_КС2=S$3,Смета!Q305,0)+IF(Дата_КС2=S$4,Смета!T305,0)+IF(Дата_КС2=S$5,Смета!W305,0)+IF(Дата_КС2=S$6,Смета!Z305,0)+IF(Дата_КС2=S$7,Смета!AC305,0)+IF(Дата_КС2=S$8,Смета!AF305,0)+IF(Дата_КС2=S$9,Смета!AI305,0)+IF(Дата_КС2=S$10,Смета!AL305,0)+IF(Дата_КС2=S$11,Смета!AO305,0)+IF(Дата_КС2=S$12,Смета!AR305,0)+IF(Дата_КС2=S$13,Смета!AU305,0)+IF(Дата_КС2=S$14,Смета!AX305,0),0)</f>
        <v>0</v>
      </c>
      <c r="G323" s="7">
        <f>IF(Смета!E305&gt;0,Смета!E305,0)</f>
        <v>800</v>
      </c>
      <c r="H323" s="7">
        <f>ROUND(F323*G323,2)</f>
        <v>0</v>
      </c>
      <c r="I323">
        <f>IF(J323=1,1,K323)</f>
        <v>0</v>
      </c>
      <c r="K323">
        <f>IF(AND(B323&gt;0,B323&lt;&gt;"ЗАГ"),1,IF(C323=0,SUM(B324:INDEX(B324:B$2002,INDEX(MATCH("ЗАГ",B324:B$2002&amp;"",),))),0))</f>
        <v>0</v>
      </c>
      <c r="R323" s="7">
        <f>IFERROR(IF(F323&gt;0,IF(IFERROR((Смета!H305*1),0)&gt;0,ROUND(F323*G323,2),0),0),0)</f>
        <v>0</v>
      </c>
      <c r="S323" s="7">
        <f>IFERROR(IF(F323&gt;0,IF(IFERROR((Смета!G305*1),0)&gt;0,ROUND(F323*G323,2),0),0),0)</f>
        <v>0</v>
      </c>
    </row>
    <row r="324" hidden="1" ht="30" customHeight="1">
      <c r="B324">
        <f>IFERROR(IF(F324&gt;0,MAX(B$26:B323)+1,IF(AND(D324&gt;0,C324=0),"ЗАГ",0)),0)</f>
        <v>0</v>
      </c>
      <c r="C324">
        <f>IF(Смета!B306&gt;0,Смета!B306,0)</f>
        <v>269</v>
      </c>
      <c r="D324" t="str">
        <f>IF(Смета!C306&gt;0,Смета!C306,0)</f>
        <v>Лента светодиодная 9,6 Вт/м 12В IP20 4000K 120LED/м RT/RTW-A120-8-11mm SMD 2835 5 м</v>
      </c>
      <c r="E324" s="7" t="str">
        <f>IF(Смета!D306&gt;0,Смета!D306,0)</f>
        <v>шт</v>
      </c>
      <c r="F324" s="7">
        <f>IFERROR(IF(Дата_КС2=S$3,Смета!Q306,0)+IF(Дата_КС2=S$4,Смета!T306,0)+IF(Дата_КС2=S$5,Смета!W306,0)+IF(Дата_КС2=S$6,Смета!Z306,0)+IF(Дата_КС2=S$7,Смета!AC306,0)+IF(Дата_КС2=S$8,Смета!AF306,0)+IF(Дата_КС2=S$9,Смета!AI306,0)+IF(Дата_КС2=S$10,Смета!AL306,0)+IF(Дата_КС2=S$11,Смета!AO306,0)+IF(Дата_КС2=S$12,Смета!AR306,0)+IF(Дата_КС2=S$13,Смета!AU306,0)+IF(Дата_КС2=S$14,Смета!AX306,0),0)</f>
        <v>0</v>
      </c>
      <c r="G324" s="7">
        <f>IF(Смета!E306&gt;0,Смета!E306,0)</f>
        <v>3150</v>
      </c>
      <c r="H324" s="7">
        <f>ROUND(F324*G324,2)</f>
        <v>0</v>
      </c>
      <c r="I324">
        <f>IF(J324=1,1,K324)</f>
        <v>0</v>
      </c>
      <c r="K324">
        <f>IF(AND(B324&gt;0,B324&lt;&gt;"ЗАГ"),1,IF(C324=0,SUM(B325:INDEX(B325:B$2002,INDEX(MATCH("ЗАГ",B325:B$2002&amp;"",),))),0))</f>
        <v>0</v>
      </c>
      <c r="R324" s="7">
        <f>IFERROR(IF(F324&gt;0,IF(IFERROR((Смета!H306*1),0)&gt;0,ROUND(F324*G324,2),0),0),0)</f>
        <v>0</v>
      </c>
      <c r="S324" s="7">
        <f>IFERROR(IF(F324&gt;0,IF(IFERROR((Смета!G306*1),0)&gt;0,ROUND(F324*G324,2),0),0),0)</f>
        <v>0</v>
      </c>
    </row>
    <row r="325" hidden="1">
      <c r="B325">
        <f>IFERROR(IF(F325&gt;0,MAX(B$26:B324)+1,IF(AND(D325&gt;0,C325=0),"ЗАГ",0)),0)</f>
        <v>0</v>
      </c>
      <c r="C325">
        <f>IF(Смета!B307&gt;0,Смета!B307,0)</f>
        <v>270</v>
      </c>
      <c r="D325" t="str">
        <f>IF(Смета!C307&gt;0,Смета!C307,0)</f>
        <v>Монтаж и подключение ленты</v>
      </c>
      <c r="E325" s="7" t="str">
        <f>IF(Смета!D307&gt;0,Смета!D307,0)</f>
        <v>м</v>
      </c>
      <c r="F325" s="7">
        <f>IFERROR(IF(Дата_КС2=S$3,Смета!Q307,0)+IF(Дата_КС2=S$4,Смета!T307,0)+IF(Дата_КС2=S$5,Смета!W307,0)+IF(Дата_КС2=S$6,Смета!Z307,0)+IF(Дата_КС2=S$7,Смета!AC307,0)+IF(Дата_КС2=S$8,Смета!AF307,0)+IF(Дата_КС2=S$9,Смета!AI307,0)+IF(Дата_КС2=S$10,Смета!AL307,0)+IF(Дата_КС2=S$11,Смета!AO307,0)+IF(Дата_КС2=S$12,Смета!AR307,0)+IF(Дата_КС2=S$13,Смета!AU307,0)+IF(Дата_КС2=S$14,Смета!AX307,0),0)</f>
        <v>0</v>
      </c>
      <c r="G325" s="7">
        <f>IF(Смета!E307&gt;0,Смета!E307,0)</f>
        <v>800</v>
      </c>
      <c r="H325" s="7">
        <f>ROUND(F325*G325,2)</f>
        <v>0</v>
      </c>
      <c r="I325">
        <f>IF(J325=1,1,K325)</f>
        <v>0</v>
      </c>
      <c r="K325">
        <f>IF(AND(B325&gt;0,B325&lt;&gt;"ЗАГ"),1,IF(C325=0,SUM(B326:INDEX(B326:B$2002,INDEX(MATCH("ЗАГ",B326:B$2002&amp;"",),))),0))</f>
        <v>0</v>
      </c>
      <c r="R325" s="7">
        <f>IFERROR(IF(F325&gt;0,IF(IFERROR((Смета!H307*1),0)&gt;0,ROUND(F325*G325,2),0),0),0)</f>
        <v>0</v>
      </c>
      <c r="S325" s="7">
        <f>IFERROR(IF(F325&gt;0,IF(IFERROR((Смета!G307*1),0)&gt;0,ROUND(F325*G325,2),0),0),0)</f>
        <v>0</v>
      </c>
    </row>
    <row r="326" hidden="1">
      <c r="B326">
        <f>IFERROR(IF(F326&gt;0,MAX(B$26:B325)+1,IF(AND(D326&gt;0,C326=0),"ЗАГ",0)),0)</f>
        <v>0</v>
      </c>
      <c r="C326">
        <f>IF(Смета!B308&gt;0,Смета!B308,0)</f>
        <v>271</v>
      </c>
      <c r="D326" t="str">
        <f>IF(Смета!C308&gt;0,Смета!C308,0)</f>
        <v>Блок питания ARS-150-12 (12V, 12.5A, 150W) (ARL, IP20 Сетка, 2 года)</v>
      </c>
      <c r="E326" s="7" t="str">
        <f>IF(Смета!D308&gt;0,Смета!D308,0)</f>
        <v>шт</v>
      </c>
      <c r="F326" s="7">
        <f>IFERROR(IF(Дата_КС2=S$3,Смета!Q308,0)+IF(Дата_КС2=S$4,Смета!T308,0)+IF(Дата_КС2=S$5,Смета!W308,0)+IF(Дата_КС2=S$6,Смета!Z308,0)+IF(Дата_КС2=S$7,Смета!AC308,0)+IF(Дата_КС2=S$8,Смета!AF308,0)+IF(Дата_КС2=S$9,Смета!AI308,0)+IF(Дата_КС2=S$10,Смета!AL308,0)+IF(Дата_КС2=S$11,Смета!AO308,0)+IF(Дата_КС2=S$12,Смета!AR308,0)+IF(Дата_КС2=S$13,Смета!AU308,0)+IF(Дата_КС2=S$14,Смета!AX308,0),0)</f>
        <v>0</v>
      </c>
      <c r="G326" s="7">
        <f>IF(Смета!E308&gt;0,Смета!E308,0)</f>
        <v>3320</v>
      </c>
      <c r="H326" s="7">
        <f>ROUND(F326*G326,2)</f>
        <v>0</v>
      </c>
      <c r="I326">
        <f>IF(J326=1,1,K326)</f>
        <v>0</v>
      </c>
      <c r="K326">
        <f>IF(AND(B326&gt;0,B326&lt;&gt;"ЗАГ"),1,IF(C326=0,SUM(B327:INDEX(B327:B$2002,INDEX(MATCH("ЗАГ",B327:B$2002&amp;"",),))),0))</f>
        <v>0</v>
      </c>
      <c r="R326" s="7">
        <f>IFERROR(IF(F326&gt;0,IF(IFERROR((Смета!H308*1),0)&gt;0,ROUND(F326*G326,2),0),0),0)</f>
        <v>0</v>
      </c>
      <c r="S326" s="7">
        <f>IFERROR(IF(F326&gt;0,IF(IFERROR((Смета!G308*1),0)&gt;0,ROUND(F326*G326,2),0),0),0)</f>
        <v>0</v>
      </c>
    </row>
    <row r="327" hidden="1">
      <c r="B327">
        <f>IFERROR(IF(F327&gt;0,MAX(B$26:B326)+1,IF(AND(D327&gt;0,C327=0),"ЗАГ",0)),0)</f>
        <v>0</v>
      </c>
      <c r="C327">
        <f>IF(Смета!B309&gt;0,Смета!B309,0)</f>
        <v>272</v>
      </c>
      <c r="D327" t="str">
        <f>IF(Смета!C309&gt;0,Смета!C309,0)</f>
        <v>Монтаж и подключение блоков питания</v>
      </c>
      <c r="E327" s="7" t="str">
        <f>IF(Смета!D309&gt;0,Смета!D309,0)</f>
        <v>шт</v>
      </c>
      <c r="F327" s="7">
        <f>IFERROR(IF(Дата_КС2=S$3,Смета!Q309,0)+IF(Дата_КС2=S$4,Смета!T309,0)+IF(Дата_КС2=S$5,Смета!W309,0)+IF(Дата_КС2=S$6,Смета!Z309,0)+IF(Дата_КС2=S$7,Смета!AC309,0)+IF(Дата_КС2=S$8,Смета!AF309,0)+IF(Дата_КС2=S$9,Смета!AI309,0)+IF(Дата_КС2=S$10,Смета!AL309,0)+IF(Дата_КС2=S$11,Смета!AO309,0)+IF(Дата_КС2=S$12,Смета!AR309,0)+IF(Дата_КС2=S$13,Смета!AU309,0)+IF(Дата_КС2=S$14,Смета!AX309,0),0)</f>
        <v>0</v>
      </c>
      <c r="G327" s="7">
        <f>IF(Смета!E309&gt;0,Смета!E309,0)</f>
        <v>500</v>
      </c>
      <c r="H327" s="7">
        <f>ROUND(F327*G327,2)</f>
        <v>0</v>
      </c>
      <c r="I327">
        <f>IF(J327=1,1,K327)</f>
        <v>0</v>
      </c>
      <c r="K327">
        <f>IF(AND(B327&gt;0,B327&lt;&gt;"ЗАГ"),1,IF(C327=0,SUM(B328:INDEX(B328:B$2002,INDEX(MATCH("ЗАГ",B328:B$2002&amp;"",),))),0))</f>
        <v>0</v>
      </c>
      <c r="R327" s="7">
        <f>IFERROR(IF(F327&gt;0,IF(IFERROR((Смета!H309*1),0)&gt;0,ROUND(F327*G327,2),0),0),0)</f>
        <v>0</v>
      </c>
      <c r="S327" s="7">
        <f>IFERROR(IF(F327&gt;0,IF(IFERROR((Смета!G309*1),0)&gt;0,ROUND(F327*G327,2),0),0),0)</f>
        <v>0</v>
      </c>
    </row>
    <row r="328" hidden="1">
      <c r="B328" t="str">
        <f>IFERROR(IF(F328&gt;0,MAX(B$26:B327)+1,IF(AND(D328&gt;0,C328=0),"ЗАГ",0)),0)</f>
        <v>ЗАГ</v>
      </c>
      <c r="C328">
        <f>IF(Смета!B310&gt;0,Смета!B310,0)</f>
        <v>0</v>
      </c>
      <c r="D328" t="str">
        <f>IF(Смета!C310&gt;0,Смета!C310,0)</f>
        <v>3.Кабельные изделия</v>
      </c>
      <c r="E328" s="7">
        <f>IF(Смета!D310&gt;0,Смета!D310,0)</f>
        <v>0</v>
      </c>
      <c r="F328" s="7">
        <f>IFERROR(IF(Дата_КС2=S$3,Смета!Q310,0)+IF(Дата_КС2=S$4,Смета!T310,0)+IF(Дата_КС2=S$5,Смета!W310,0)+IF(Дата_КС2=S$6,Смета!Z310,0)+IF(Дата_КС2=S$7,Смета!AC310,0)+IF(Дата_КС2=S$8,Смета!AF310,0)+IF(Дата_КС2=S$9,Смета!AI310,0)+IF(Дата_КС2=S$10,Смета!AL310,0)+IF(Дата_КС2=S$11,Смета!AO310,0)+IF(Дата_КС2=S$12,Смета!AR310,0)+IF(Дата_КС2=S$13,Смета!AU310,0)+IF(Дата_КС2=S$14,Смета!AX310,0),0)</f>
        <v>0</v>
      </c>
      <c r="G328" s="7">
        <f>IF(Смета!E310&gt;0,Смета!E310,0)</f>
        <v>0</v>
      </c>
      <c r="H328" s="7">
        <f>ROUND(F328*G328,2)</f>
        <v>0</v>
      </c>
      <c r="I328">
        <f>IF(J328=1,1,K328)</f>
        <v>0</v>
      </c>
      <c r="K328">
        <f>IF(AND(B328&gt;0,B328&lt;&gt;"ЗАГ"),1,IF(C328=0,SUM(B329:INDEX(B329:B$2002,INDEX(MATCH("ЗАГ",B329:B$2002&amp;"",),))),0))</f>
        <v>0</v>
      </c>
      <c r="R328" s="7">
        <f>IFERROR(IF(F328&gt;0,IF(IFERROR((Смета!H310*1),0)&gt;0,ROUND(F328*G328,2),0),0),0)</f>
        <v>0</v>
      </c>
      <c r="S328" s="7">
        <f>IFERROR(IF(F328&gt;0,IF(IFERROR((Смета!G310*1),0)&gt;0,ROUND(F328*G328,2),0),0),0)</f>
        <v>0</v>
      </c>
    </row>
    <row r="329" hidden="1">
      <c r="B329">
        <f>IFERROR(IF(F329&gt;0,MAX(B$26:B328)+1,IF(AND(D329&gt;0,C329=0),"ЗАГ",0)),0)</f>
        <v>0</v>
      </c>
      <c r="C329">
        <f>IF(Смета!B311&gt;0,Смета!B311,0)</f>
        <v>273</v>
      </c>
      <c r="D329" t="str">
        <f>IF(Смета!C311&gt;0,Смета!C311,0)</f>
        <v>Кабель силовой ВВГ-Пнг(А) 3x1,5 ок(N, PE)-0.66 (100м)</v>
      </c>
      <c r="E329" s="7" t="str">
        <f>IF(Смета!D311&gt;0,Смета!D311,0)</f>
        <v>м</v>
      </c>
      <c r="F329" s="7">
        <f>IFERROR(IF(Дата_КС2=S$3,Смета!Q311,0)+IF(Дата_КС2=S$4,Смета!T311,0)+IF(Дата_КС2=S$5,Смета!W311,0)+IF(Дата_КС2=S$6,Смета!Z311,0)+IF(Дата_КС2=S$7,Смета!AC311,0)+IF(Дата_КС2=S$8,Смета!AF311,0)+IF(Дата_КС2=S$9,Смета!AI311,0)+IF(Дата_КС2=S$10,Смета!AL311,0)+IF(Дата_КС2=S$11,Смета!AO311,0)+IF(Дата_КС2=S$12,Смета!AR311,0)+IF(Дата_КС2=S$13,Смета!AU311,0)+IF(Дата_КС2=S$14,Смета!AX311,0),0)</f>
        <v>0</v>
      </c>
      <c r="G329" s="7">
        <f>IF(Смета!E311&gt;0,Смета!E311,0)</f>
        <v>59.91</v>
      </c>
      <c r="H329" s="7">
        <f>ROUND(F329*G329,2)</f>
        <v>0</v>
      </c>
      <c r="I329">
        <f>IF(J329=1,1,K329)</f>
        <v>0</v>
      </c>
      <c r="K329">
        <f>IF(AND(B329&gt;0,B329&lt;&gt;"ЗАГ"),1,IF(C329=0,SUM(B330:INDEX(B330:B$2002,INDEX(MATCH("ЗАГ",B330:B$2002&amp;"",),))),0))</f>
        <v>0</v>
      </c>
      <c r="R329" s="7">
        <f>IFERROR(IF(F329&gt;0,IF(IFERROR((Смета!H311*1),0)&gt;0,ROUND(F329*G329,2),0),0),0)</f>
        <v>0</v>
      </c>
      <c r="S329" s="7">
        <f>IFERROR(IF(F329&gt;0,IF(IFERROR((Смета!G311*1),0)&gt;0,ROUND(F329*G329,2),0),0),0)</f>
        <v>0</v>
      </c>
    </row>
    <row r="330" hidden="1">
      <c r="B330">
        <f>IFERROR(IF(F330&gt;0,MAX(B$26:B329)+1,IF(AND(D330&gt;0,C330=0),"ЗАГ",0)),0)</f>
        <v>0</v>
      </c>
      <c r="C330">
        <f>IF(Смета!B312&gt;0,Смета!B312,0)</f>
        <v>274</v>
      </c>
      <c r="D330" t="str">
        <f>IF(Смета!C312&gt;0,Смета!C312,0)</f>
        <v>Кабель силовой ВВГ-Пнг(А)-LS 3x2,5 ок(N, PE)-0.66 (100м)</v>
      </c>
      <c r="E330" s="7" t="str">
        <f>IF(Смета!D312&gt;0,Смета!D312,0)</f>
        <v>м</v>
      </c>
      <c r="F330" s="7">
        <f>IFERROR(IF(Дата_КС2=S$3,Смета!Q312,0)+IF(Дата_КС2=S$4,Смета!T312,0)+IF(Дата_КС2=S$5,Смета!W312,0)+IF(Дата_КС2=S$6,Смета!Z312,0)+IF(Дата_КС2=S$7,Смета!AC312,0)+IF(Дата_КС2=S$8,Смета!AF312,0)+IF(Дата_КС2=S$9,Смета!AI312,0)+IF(Дата_КС2=S$10,Смета!AL312,0)+IF(Дата_КС2=S$11,Смета!AO312,0)+IF(Дата_КС2=S$12,Смета!AR312,0)+IF(Дата_КС2=S$13,Смета!AU312,0)+IF(Дата_КС2=S$14,Смета!AX312,0),0)</f>
        <v>0</v>
      </c>
      <c r="G330" s="7">
        <f>IF(Смета!E312&gt;0,Смета!E312,0)</f>
        <v>98.21</v>
      </c>
      <c r="H330" s="7">
        <f>ROUND(F330*G330,2)</f>
        <v>0</v>
      </c>
      <c r="I330">
        <f>IF(J330=1,1,K330)</f>
        <v>0</v>
      </c>
      <c r="K330">
        <f>IF(AND(B330&gt;0,B330&lt;&gt;"ЗАГ"),1,IF(C330=0,SUM(B331:INDEX(B331:B$2002,INDEX(MATCH("ЗАГ",B331:B$2002&amp;"",),))),0))</f>
        <v>0</v>
      </c>
      <c r="R330" s="7">
        <f>IFERROR(IF(F330&gt;0,IF(IFERROR((Смета!H312*1),0)&gt;0,ROUND(F330*G330,2),0),0),0)</f>
        <v>0</v>
      </c>
      <c r="S330" s="7">
        <f>IFERROR(IF(F330&gt;0,IF(IFERROR((Смета!G312*1),0)&gt;0,ROUND(F330*G330,2),0),0),0)</f>
        <v>0</v>
      </c>
    </row>
    <row r="331" hidden="1" ht="30" customHeight="1">
      <c r="B331">
        <f>IFERROR(IF(F331&gt;0,MAX(B$26:B330)+1,IF(AND(D331&gt;0,C331=0),"ЗАГ",0)),0)</f>
        <v>0</v>
      </c>
      <c r="C331">
        <f>IF(Смета!B313&gt;0,Смета!B313,0)</f>
        <v>275</v>
      </c>
      <c r="D331" t="str">
        <f>IF(Смета!C313&gt;0,Смета!C313,0)</f>
        <v>Монтаж кабеля по кирпичной кладке и затягивание в трубы до 30мм2</v>
      </c>
      <c r="E331" s="7" t="str">
        <f>IF(Смета!D313&gt;0,Смета!D313,0)</f>
        <v>м</v>
      </c>
      <c r="F331" s="7">
        <f>IFERROR(IF(Дата_КС2=S$3,Смета!Q313,0)+IF(Дата_КС2=S$4,Смета!T313,0)+IF(Дата_КС2=S$5,Смета!W313,0)+IF(Дата_КС2=S$6,Смета!Z313,0)+IF(Дата_КС2=S$7,Смета!AC313,0)+IF(Дата_КС2=S$8,Смета!AF313,0)+IF(Дата_КС2=S$9,Смета!AI313,0)+IF(Дата_КС2=S$10,Смета!AL313,0)+IF(Дата_КС2=S$11,Смета!AO313,0)+IF(Дата_КС2=S$12,Смета!AR313,0)+IF(Дата_КС2=S$13,Смета!AU313,0)+IF(Дата_КС2=S$14,Смета!AX313,0),0)</f>
        <v>0</v>
      </c>
      <c r="G331" s="7">
        <f>IF(Смета!E313&gt;0,Смета!E313,0)</f>
        <v>88.07</v>
      </c>
      <c r="H331" s="7">
        <f>ROUND(F331*G331,2)</f>
        <v>0</v>
      </c>
      <c r="I331">
        <f>IF(J331=1,1,K331)</f>
        <v>0</v>
      </c>
      <c r="K331">
        <f>IF(AND(B331&gt;0,B331&lt;&gt;"ЗАГ"),1,IF(C331=0,SUM(B332:INDEX(B332:B$2002,INDEX(MATCH("ЗАГ",B332:B$2002&amp;"",),))),0))</f>
        <v>0</v>
      </c>
      <c r="R331" s="7">
        <f>IFERROR(IF(F331&gt;0,IF(IFERROR((Смета!H313*1),0)&gt;0,ROUND(F331*G331,2),0),0),0)</f>
        <v>0</v>
      </c>
      <c r="S331" s="7">
        <f>IFERROR(IF(F331&gt;0,IF(IFERROR((Смета!G313*1),0)&gt;0,ROUND(F331*G331,2),0),0),0)</f>
        <v>0</v>
      </c>
    </row>
    <row r="332" hidden="1">
      <c r="B332">
        <f>IFERROR(IF(F332&gt;0,MAX(B$26:B331)+1,IF(AND(D332&gt;0,C332=0),"ЗАГ",0)),0)</f>
        <v>0</v>
      </c>
      <c r="C332">
        <f>IF(Смета!B314&gt;0,Смета!B314,0)</f>
        <v>276</v>
      </c>
      <c r="D332" t="str">
        <f>IF(Смета!C314&gt;0,Смета!C314,0)</f>
        <v xml:space="preserve">Провод ПуВ нг(А)LS 1х6.0 </v>
      </c>
      <c r="E332" s="7" t="str">
        <f>IF(Смета!D314&gt;0,Смета!D314,0)</f>
        <v>м</v>
      </c>
      <c r="F332" s="7">
        <f>IFERROR(IF(Дата_КС2=S$3,Смета!Q314,0)+IF(Дата_КС2=S$4,Смета!T314,0)+IF(Дата_КС2=S$5,Смета!W314,0)+IF(Дата_КС2=S$6,Смета!Z314,0)+IF(Дата_КС2=S$7,Смета!AC314,0)+IF(Дата_КС2=S$8,Смета!AF314,0)+IF(Дата_КС2=S$9,Смета!AI314,0)+IF(Дата_КС2=S$10,Смета!AL314,0)+IF(Дата_КС2=S$11,Смета!AO314,0)+IF(Дата_КС2=S$12,Смета!AR314,0)+IF(Дата_КС2=S$13,Смета!AU314,0)+IF(Дата_КС2=S$14,Смета!AX314,0),0)</f>
        <v>0</v>
      </c>
      <c r="G332" s="7">
        <f>IF(Смета!E314&gt;0,Смета!E314,0)</f>
        <v>76.01</v>
      </c>
      <c r="H332" s="7">
        <f>ROUND(F332*G332,2)</f>
        <v>0</v>
      </c>
      <c r="I332">
        <f>IF(J332=1,1,K332)</f>
        <v>0</v>
      </c>
      <c r="K332">
        <f>IF(AND(B332&gt;0,B332&lt;&gt;"ЗАГ"),1,IF(C332=0,SUM(B333:INDEX(B333:B$2002,INDEX(MATCH("ЗАГ",B333:B$2002&amp;"",),))),0))</f>
        <v>0</v>
      </c>
      <c r="R332" s="7">
        <f>IFERROR(IF(F332&gt;0,IF(IFERROR((Смета!H314*1),0)&gt;0,ROUND(F332*G332,2),0),0),0)</f>
        <v>0</v>
      </c>
      <c r="S332" s="7">
        <f>IFERROR(IF(F332&gt;0,IF(IFERROR((Смета!G314*1),0)&gt;0,ROUND(F332*G332,2),0),0),0)</f>
        <v>0</v>
      </c>
    </row>
    <row r="333" hidden="1">
      <c r="B333">
        <f>IFERROR(IF(F333&gt;0,MAX(B$26:B332)+1,IF(AND(D333&gt;0,C333=0),"ЗАГ",0)),0)</f>
        <v>0</v>
      </c>
      <c r="C333">
        <f>IF(Смета!B315&gt;0,Смета!B315,0)</f>
        <v>277</v>
      </c>
      <c r="D333" t="str">
        <f>IF(Смета!C315&gt;0,Смета!C315,0)</f>
        <v>Кабель силовой ВВГнг(А)-LS 1х4 ок-0,66</v>
      </c>
      <c r="E333" s="7" t="str">
        <f>IF(Смета!D315&gt;0,Смета!D315,0)</f>
        <v>м</v>
      </c>
      <c r="F333" s="7">
        <f>IFERROR(IF(Дата_КС2=S$3,Смета!Q315,0)+IF(Дата_КС2=S$4,Смета!T315,0)+IF(Дата_КС2=S$5,Смета!W315,0)+IF(Дата_КС2=S$6,Смета!Z315,0)+IF(Дата_КС2=S$7,Смета!AC315,0)+IF(Дата_КС2=S$8,Смета!AF315,0)+IF(Дата_КС2=S$9,Смета!AI315,0)+IF(Дата_КС2=S$10,Смета!AL315,0)+IF(Дата_КС2=S$11,Смета!AO315,0)+IF(Дата_КС2=S$12,Смета!AR315,0)+IF(Дата_КС2=S$13,Смета!AU315,0)+IF(Дата_КС2=S$14,Смета!AX315,0),0)</f>
        <v>0</v>
      </c>
      <c r="G333" s="7">
        <f>IF(Смета!E315&gt;0,Смета!E315,0)</f>
        <v>52.48</v>
      </c>
      <c r="H333" s="7">
        <f>ROUND(F333*G333,2)</f>
        <v>0</v>
      </c>
      <c r="I333">
        <f>IF(J333=1,1,K333)</f>
        <v>0</v>
      </c>
      <c r="K333">
        <f>IF(AND(B333&gt;0,B333&lt;&gt;"ЗАГ"),1,IF(C333=0,SUM(B334:INDEX(B334:B$2002,INDEX(MATCH("ЗАГ",B334:B$2002&amp;"",),))),0))</f>
        <v>0</v>
      </c>
      <c r="R333" s="7">
        <f>IFERROR(IF(F333&gt;0,IF(IFERROR((Смета!H315*1),0)&gt;0,ROUND(F333*G333,2),0),0),0)</f>
        <v>0</v>
      </c>
      <c r="S333" s="7">
        <f>IFERROR(IF(F333&gt;0,IF(IFERROR((Смета!G315*1),0)&gt;0,ROUND(F333*G333,2),0),0),0)</f>
        <v>0</v>
      </c>
    </row>
    <row r="334" hidden="1">
      <c r="B334">
        <f>IFERROR(IF(F334&gt;0,MAX(B$26:B333)+1,IF(AND(D334&gt;0,C334=0),"ЗАГ",0)),0)</f>
        <v>0</v>
      </c>
      <c r="C334">
        <f>IF(Смета!B316&gt;0,Смета!B316,0)</f>
        <v>278</v>
      </c>
      <c r="D334" t="str">
        <f>IF(Смета!C316&gt;0,Смета!C316,0)</f>
        <v>Провод силовой ПуВнг(А)-LS 10</v>
      </c>
      <c r="E334" s="7" t="str">
        <f>IF(Смета!D316&gt;0,Смета!D316,0)</f>
        <v>м</v>
      </c>
      <c r="F334" s="7">
        <f>IFERROR(IF(Дата_КС2=S$3,Смета!Q316,0)+IF(Дата_КС2=S$4,Смета!T316,0)+IF(Дата_КС2=S$5,Смета!W316,0)+IF(Дата_КС2=S$6,Смета!Z316,0)+IF(Дата_КС2=S$7,Смета!AC316,0)+IF(Дата_КС2=S$8,Смета!AF316,0)+IF(Дата_КС2=S$9,Смета!AI316,0)+IF(Дата_КС2=S$10,Смета!AL316,0)+IF(Дата_КС2=S$11,Смета!AO316,0)+IF(Дата_КС2=S$12,Смета!AR316,0)+IF(Дата_КС2=S$13,Смета!AU316,0)+IF(Дата_КС2=S$14,Смета!AX316,0),0)</f>
        <v>0</v>
      </c>
      <c r="G334" s="7">
        <f>IF(Смета!E316&gt;0,Смета!E316,0)</f>
        <v>122.14</v>
      </c>
      <c r="H334" s="7">
        <f>ROUND(F334*G334,2)</f>
        <v>0</v>
      </c>
      <c r="I334">
        <f>IF(J334=1,1,K334)</f>
        <v>0</v>
      </c>
      <c r="K334">
        <f>IF(AND(B334&gt;0,B334&lt;&gt;"ЗАГ"),1,IF(C334=0,SUM(B335:INDEX(B335:B$2002,INDEX(MATCH("ЗАГ",B335:B$2002&amp;"",),))),0))</f>
        <v>0</v>
      </c>
      <c r="R334" s="7">
        <f>IFERROR(IF(F334&gt;0,IF(IFERROR((Смета!H316*1),0)&gt;0,ROUND(F334*G334,2),0),0),0)</f>
        <v>0</v>
      </c>
      <c r="S334" s="7">
        <f>IFERROR(IF(F334&gt;0,IF(IFERROR((Смета!G316*1),0)&gt;0,ROUND(F334*G334,2),0),0),0)</f>
        <v>0</v>
      </c>
    </row>
    <row r="335" hidden="1" ht="30" customHeight="1">
      <c r="B335">
        <f>IFERROR(IF(F335&gt;0,MAX(B$26:B334)+1,IF(AND(D335&gt;0,C335=0),"ЗАГ",0)),0)</f>
        <v>0</v>
      </c>
      <c r="C335">
        <f>IF(Смета!B317&gt;0,Смета!B317,0)</f>
        <v>279</v>
      </c>
      <c r="D335" t="str">
        <f>IF(Смета!C317&gt;0,Смета!C317,0)</f>
        <v>Монтаж кабеля по кирпичной кладке и затягивание в трубы до 30мм2</v>
      </c>
      <c r="E335" s="7" t="str">
        <f>IF(Смета!D317&gt;0,Смета!D317,0)</f>
        <v>м</v>
      </c>
      <c r="F335" s="7">
        <f>IFERROR(IF(Дата_КС2=S$3,Смета!Q317,0)+IF(Дата_КС2=S$4,Смета!T317,0)+IF(Дата_КС2=S$5,Смета!W317,0)+IF(Дата_КС2=S$6,Смета!Z317,0)+IF(Дата_КС2=S$7,Смета!AC317,0)+IF(Дата_КС2=S$8,Смета!AF317,0)+IF(Дата_КС2=S$9,Смета!AI317,0)+IF(Дата_КС2=S$10,Смета!AL317,0)+IF(Дата_КС2=S$11,Смета!AO317,0)+IF(Дата_КС2=S$12,Смета!AR317,0)+IF(Дата_КС2=S$13,Смета!AU317,0)+IF(Дата_КС2=S$14,Смета!AX317,0),0)</f>
        <v>0</v>
      </c>
      <c r="G335" s="7">
        <f>IF(Смета!E317&gt;0,Смета!E317,0)</f>
        <v>88.07</v>
      </c>
      <c r="H335" s="7">
        <f>ROUND(F335*G335,2)</f>
        <v>0</v>
      </c>
      <c r="I335">
        <f>IF(J335=1,1,K335)</f>
        <v>0</v>
      </c>
      <c r="K335">
        <f>IF(AND(B335&gt;0,B335&lt;&gt;"ЗАГ"),1,IF(C335=0,SUM(B336:INDEX(B336:B$2002,INDEX(MATCH("ЗАГ",B336:B$2002&amp;"",),))),0))</f>
        <v>0</v>
      </c>
      <c r="R335" s="7">
        <f>IFERROR(IF(F335&gt;0,IF(IFERROR((Смета!H317*1),0)&gt;0,ROUND(F335*G335,2),0),0),0)</f>
        <v>0</v>
      </c>
      <c r="S335" s="7">
        <f>IFERROR(IF(F335&gt;0,IF(IFERROR((Смета!G317*1),0)&gt;0,ROUND(F335*G335,2),0),0),0)</f>
        <v>0</v>
      </c>
    </row>
    <row r="336" hidden="1">
      <c r="B336">
        <f>IFERROR(IF(F336&gt;0,MAX(B$26:B335)+1,IF(AND(D336&gt;0,C336=0),"ЗАГ",0)),0)</f>
        <v>0</v>
      </c>
      <c r="C336">
        <f>IF(Смета!B318&gt;0,Смета!B318,0)</f>
        <v>280</v>
      </c>
      <c r="D336" t="str">
        <f>IF(Смета!C318&gt;0,Смета!C318,0)</f>
        <v>Кабель ВВГ -П нг(А)FRLS 3х1.5 0.66кВ (бухта)</v>
      </c>
      <c r="E336" s="7" t="str">
        <f>IF(Смета!D318&gt;0,Смета!D318,0)</f>
        <v>м</v>
      </c>
      <c r="F336" s="7">
        <f>IFERROR(IF(Дата_КС2=S$3,Смета!Q318,0)+IF(Дата_КС2=S$4,Смета!T318,0)+IF(Дата_КС2=S$5,Смета!W318,0)+IF(Дата_КС2=S$6,Смета!Z318,0)+IF(Дата_КС2=S$7,Смета!AC318,0)+IF(Дата_КС2=S$8,Смета!AF318,0)+IF(Дата_КС2=S$9,Смета!AI318,0)+IF(Дата_КС2=S$10,Смета!AL318,0)+IF(Дата_КС2=S$11,Смета!AO318,0)+IF(Дата_КС2=S$12,Смета!AR318,0)+IF(Дата_КС2=S$13,Смета!AU318,0)+IF(Дата_КС2=S$14,Смета!AX318,0),0)</f>
        <v>0</v>
      </c>
      <c r="G336" s="7">
        <f>IF(Смета!E318&gt;0,Смета!E318,0)</f>
        <v>74.73</v>
      </c>
      <c r="H336" s="7">
        <f>ROUND(F336*G336,2)</f>
        <v>0</v>
      </c>
      <c r="I336">
        <f>IF(J336=1,1,K336)</f>
        <v>0</v>
      </c>
      <c r="K336">
        <f>IF(AND(B336&gt;0,B336&lt;&gt;"ЗАГ"),1,IF(C336=0,SUM(B337:INDEX(B337:B$2002,INDEX(MATCH("ЗАГ",B337:B$2002&amp;"",),))),0))</f>
        <v>0</v>
      </c>
      <c r="R336" s="7">
        <f>IFERROR(IF(F336&gt;0,IF(IFERROR((Смета!H318*1),0)&gt;0,ROUND(F336*G336,2),0),0),0)</f>
        <v>0</v>
      </c>
      <c r="S336" s="7">
        <f>IFERROR(IF(F336&gt;0,IF(IFERROR((Смета!G318*1),0)&gt;0,ROUND(F336*G336,2),0),0),0)</f>
        <v>0</v>
      </c>
    </row>
    <row r="337" hidden="1" ht="30" customHeight="1">
      <c r="B337">
        <f>IFERROR(IF(F337&gt;0,MAX(B$26:B336)+1,IF(AND(D337&gt;0,C337=0),"ЗАГ",0)),0)</f>
        <v>0</v>
      </c>
      <c r="C337">
        <f>IF(Смета!B319&gt;0,Смета!B319,0)</f>
        <v>281</v>
      </c>
      <c r="D337" t="str">
        <f>IF(Смета!C319&gt;0,Смета!C319,0)</f>
        <v>Монтаж кабеля по кирпичной кладке и затягивание в трубы до 30мм2</v>
      </c>
      <c r="E337" s="7" t="str">
        <f>IF(Смета!D319&gt;0,Смета!D319,0)</f>
        <v>м</v>
      </c>
      <c r="F337" s="7">
        <f>IFERROR(IF(Дата_КС2=S$3,Смета!Q319,0)+IF(Дата_КС2=S$4,Смета!T319,0)+IF(Дата_КС2=S$5,Смета!W319,0)+IF(Дата_КС2=S$6,Смета!Z319,0)+IF(Дата_КС2=S$7,Смета!AC319,0)+IF(Дата_КС2=S$8,Смета!AF319,0)+IF(Дата_КС2=S$9,Смета!AI319,0)+IF(Дата_КС2=S$10,Смета!AL319,0)+IF(Дата_КС2=S$11,Смета!AO319,0)+IF(Дата_КС2=S$12,Смета!AR319,0)+IF(Дата_КС2=S$13,Смета!AU319,0)+IF(Дата_КС2=S$14,Смета!AX319,0),0)</f>
        <v>0</v>
      </c>
      <c r="G337" s="7">
        <f>IF(Смета!E319&gt;0,Смета!E319,0)</f>
        <v>88.07</v>
      </c>
      <c r="H337" s="7">
        <f>ROUND(F337*G337,2)</f>
        <v>0</v>
      </c>
      <c r="I337">
        <f>IF(J337=1,1,K337)</f>
        <v>0</v>
      </c>
      <c r="K337">
        <f>IF(AND(B337&gt;0,B337&lt;&gt;"ЗАГ"),1,IF(C337=0,SUM(B338:INDEX(B338:B$2002,INDEX(MATCH("ЗАГ",B338:B$2002&amp;"",),))),0))</f>
        <v>0</v>
      </c>
      <c r="R337" s="7">
        <f>IFERROR(IF(F337&gt;0,IF(IFERROR((Смета!H319*1),0)&gt;0,ROUND(F337*G337,2),0),0),0)</f>
        <v>0</v>
      </c>
      <c r="S337" s="7">
        <f>IFERROR(IF(F337&gt;0,IF(IFERROR((Смета!G319*1),0)&gt;0,ROUND(F337*G337,2),0),0),0)</f>
        <v>0</v>
      </c>
    </row>
    <row r="338" hidden="1">
      <c r="B338" t="str">
        <f>IFERROR(IF(F338&gt;0,MAX(B$26:B337)+1,IF(AND(D338&gt;0,C338=0),"ЗАГ",0)),0)</f>
        <v>ЗАГ</v>
      </c>
      <c r="C338">
        <f>IF(Смета!B320&gt;0,Смета!B320,0)</f>
        <v>0</v>
      </c>
      <c r="D338" t="str">
        <f>IF(Смета!C320&gt;0,Смета!C320,0)</f>
        <v>4.Электрортехнические изделия</v>
      </c>
      <c r="E338" s="7">
        <f>IF(Смета!D320&gt;0,Смета!D320,0)</f>
        <v>0</v>
      </c>
      <c r="F338" s="7">
        <f>IFERROR(IF(Дата_КС2=S$3,Смета!Q320,0)+IF(Дата_КС2=S$4,Смета!T320,0)+IF(Дата_КС2=S$5,Смета!W320,0)+IF(Дата_КС2=S$6,Смета!Z320,0)+IF(Дата_КС2=S$7,Смета!AC320,0)+IF(Дата_КС2=S$8,Смета!AF320,0)+IF(Дата_КС2=S$9,Смета!AI320,0)+IF(Дата_КС2=S$10,Смета!AL320,0)+IF(Дата_КС2=S$11,Смета!AO320,0)+IF(Дата_КС2=S$12,Смета!AR320,0)+IF(Дата_КС2=S$13,Смета!AU320,0)+IF(Дата_КС2=S$14,Смета!AX320,0),0)</f>
        <v>0</v>
      </c>
      <c r="G338" s="7">
        <f>IF(Смета!E320&gt;0,Смета!E320,0)</f>
        <v>0</v>
      </c>
      <c r="H338" s="7">
        <f>ROUND(F338*G338,2)</f>
        <v>0</v>
      </c>
      <c r="I338">
        <f>IF(J338=1,1,K338)</f>
        <v>0</v>
      </c>
      <c r="K338">
        <f>IF(AND(B338&gt;0,B338&lt;&gt;"ЗАГ"),1,IF(C338=0,SUM(B339:INDEX(B339:B$2002,INDEX(MATCH("ЗАГ",B339:B$2002&amp;"",),))),0))</f>
        <v>0</v>
      </c>
      <c r="R338" s="7">
        <f>IFERROR(IF(F338&gt;0,IF(IFERROR((Смета!H320*1),0)&gt;0,ROUND(F338*G338,2),0),0),0)</f>
        <v>0</v>
      </c>
      <c r="S338" s="7">
        <f>IFERROR(IF(F338&gt;0,IF(IFERROR((Смета!G320*1),0)&gt;0,ROUND(F338*G338,2),0),0),0)</f>
        <v>0</v>
      </c>
    </row>
    <row r="339" hidden="1" ht="30" customHeight="1">
      <c r="B339">
        <f>IFERROR(IF(F339&gt;0,MAX(B$26:B338)+1,IF(AND(D339&gt;0,C339=0),"ЗАГ",0)),0)</f>
        <v>0</v>
      </c>
      <c r="C339">
        <f>IF(Смета!B321&gt;0,Смета!B321,0)</f>
        <v>282</v>
      </c>
      <c r="D339" t="str">
        <f>IF(Смета!C321&gt;0,Смета!C321,0)</f>
        <v>BRITE Розетка двойная с заземлением с защитными шторками и крышкой 16А в сборе IP44 РСбш12-3-44-БрБ белый</v>
      </c>
      <c r="E339" s="7" t="str">
        <f>IF(Смета!D321&gt;0,Смета!D321,0)</f>
        <v>шт</v>
      </c>
      <c r="F339" s="7">
        <f>IFERROR(IF(Дата_КС2=S$3,Смета!Q321,0)+IF(Дата_КС2=S$4,Смета!T321,0)+IF(Дата_КС2=S$5,Смета!W321,0)+IF(Дата_КС2=S$6,Смета!Z321,0)+IF(Дата_КС2=S$7,Смета!AC321,0)+IF(Дата_КС2=S$8,Смета!AF321,0)+IF(Дата_КС2=S$9,Смета!AI321,0)+IF(Дата_КС2=S$10,Смета!AL321,0)+IF(Дата_КС2=S$11,Смета!AO321,0)+IF(Дата_КС2=S$12,Смета!AR321,0)+IF(Дата_КС2=S$13,Смета!AU321,0)+IF(Дата_КС2=S$14,Смета!AX321,0),0)</f>
        <v>0</v>
      </c>
      <c r="G339" s="7">
        <f>IF(Смета!E321&gt;0,Смета!E321,0)</f>
        <v>361</v>
      </c>
      <c r="H339" s="7">
        <f>ROUND(F339*G339,2)</f>
        <v>0</v>
      </c>
      <c r="I339">
        <f>IF(J339=1,1,K339)</f>
        <v>0</v>
      </c>
      <c r="K339">
        <f>IF(AND(B339&gt;0,B339&lt;&gt;"ЗАГ"),1,IF(C339=0,SUM(B340:INDEX(B340:B$2002,INDEX(MATCH("ЗАГ",B340:B$2002&amp;"",),))),0))</f>
        <v>0</v>
      </c>
      <c r="R339" s="7">
        <f>IFERROR(IF(F339&gt;0,IF(IFERROR((Смета!H321*1),0)&gt;0,ROUND(F339*G339,2),0),0),0)</f>
        <v>0</v>
      </c>
      <c r="S339" s="7">
        <f>IFERROR(IF(F339&gt;0,IF(IFERROR((Смета!G321*1),0)&gt;0,ROUND(F339*G339,2),0),0),0)</f>
        <v>0</v>
      </c>
    </row>
    <row r="340" hidden="1" ht="30" customHeight="1">
      <c r="B340">
        <f>IFERROR(IF(F340&gt;0,MAX(B$26:B339)+1,IF(AND(D340&gt;0,C340=0),"ЗАГ",0)),0)</f>
        <v>0</v>
      </c>
      <c r="C340">
        <f>IF(Смета!B322&gt;0,Смета!B322,0)</f>
        <v>283</v>
      </c>
      <c r="D340" t="str">
        <f>IF(Смета!C322&gt;0,Смета!C322,0)</f>
        <v>Розетка ATLASDESIGN двойная с заземлением со шторками 16А в сборе белый</v>
      </c>
      <c r="E340" s="7" t="str">
        <f>IF(Смета!D322&gt;0,Смета!D322,0)</f>
        <v>шт</v>
      </c>
      <c r="F340" s="7">
        <f>IFERROR(IF(Дата_КС2=S$3,Смета!Q322,0)+IF(Дата_КС2=S$4,Смета!T322,0)+IF(Дата_КС2=S$5,Смета!W322,0)+IF(Дата_КС2=S$6,Смета!Z322,0)+IF(Дата_КС2=S$7,Смета!AC322,0)+IF(Дата_КС2=S$8,Смета!AF322,0)+IF(Дата_КС2=S$9,Смета!AI322,0)+IF(Дата_КС2=S$10,Смета!AL322,0)+IF(Дата_КС2=S$11,Смета!AO322,0)+IF(Дата_КС2=S$12,Смета!AR322,0)+IF(Дата_КС2=S$13,Смета!AU322,0)+IF(Дата_КС2=S$14,Смета!AX322,0),0)</f>
        <v>0</v>
      </c>
      <c r="G340" s="7">
        <f>IF(Смета!E322&gt;0,Смета!E322,0)</f>
        <v>287.71</v>
      </c>
      <c r="H340" s="7">
        <f>ROUND(F340*G340,2)</f>
        <v>0</v>
      </c>
      <c r="I340">
        <f>IF(J340=1,1,K340)</f>
        <v>0</v>
      </c>
      <c r="K340">
        <f>IF(AND(B340&gt;0,B340&lt;&gt;"ЗАГ"),1,IF(C340=0,SUM(B341:INDEX(B341:B$2002,INDEX(MATCH("ЗАГ",B341:B$2002&amp;"",),))),0))</f>
        <v>0</v>
      </c>
      <c r="R340" s="7">
        <f>IFERROR(IF(F340&gt;0,IF(IFERROR((Смета!H322*1),0)&gt;0,ROUND(F340*G340,2),0),0),0)</f>
        <v>0</v>
      </c>
      <c r="S340" s="7">
        <f>IFERROR(IF(F340&gt;0,IF(IFERROR((Смета!G322*1),0)&gt;0,ROUND(F340*G340,2),0),0),0)</f>
        <v>0</v>
      </c>
    </row>
    <row r="341" hidden="1">
      <c r="B341">
        <f>IFERROR(IF(F341&gt;0,MAX(B$26:B340)+1,IF(AND(D341&gt;0,C341=0),"ЗАГ",0)),0)</f>
        <v>0</v>
      </c>
      <c r="C341">
        <f>IF(Смета!B323&gt;0,Смета!B323,0)</f>
        <v>284</v>
      </c>
      <c r="D341" t="str">
        <f>IF(Смета!C323&gt;0,Смета!C323,0)</f>
        <v>Монтаж и подключение розеток скрытой установки</v>
      </c>
      <c r="E341" s="7" t="str">
        <f>IF(Смета!D323&gt;0,Смета!D323,0)</f>
        <v>шт</v>
      </c>
      <c r="F341" s="7">
        <f>IFERROR(IF(Дата_КС2=S$3,Смета!Q323,0)+IF(Дата_КС2=S$4,Смета!T323,0)+IF(Дата_КС2=S$5,Смета!W323,0)+IF(Дата_КС2=S$6,Смета!Z323,0)+IF(Дата_КС2=S$7,Смета!AC323,0)+IF(Дата_КС2=S$8,Смета!AF323,0)+IF(Дата_КС2=S$9,Смета!AI323,0)+IF(Дата_КС2=S$10,Смета!AL323,0)+IF(Дата_КС2=S$11,Смета!AO323,0)+IF(Дата_КС2=S$12,Смета!AR323,0)+IF(Дата_КС2=S$13,Смета!AU323,0)+IF(Дата_КС2=S$14,Смета!AX323,0),0)</f>
        <v>0</v>
      </c>
      <c r="G341" s="7">
        <f>IF(Смета!E323&gt;0,Смета!E323,0)</f>
        <v>192.15</v>
      </c>
      <c r="H341" s="7">
        <f>ROUND(F341*G341,2)</f>
        <v>0</v>
      </c>
      <c r="I341">
        <f>IF(J341=1,1,K341)</f>
        <v>0</v>
      </c>
      <c r="K341">
        <f>IF(AND(B341&gt;0,B341&lt;&gt;"ЗАГ"),1,IF(C341=0,SUM(B342:INDEX(B342:B$2002,INDEX(MATCH("ЗАГ",B342:B$2002&amp;"",),))),0))</f>
        <v>0</v>
      </c>
      <c r="R341" s="7">
        <f>IFERROR(IF(F341&gt;0,IF(IFERROR((Смета!H323*1),0)&gt;0,ROUND(F341*G341,2),0),0),0)</f>
        <v>0</v>
      </c>
      <c r="S341" s="7">
        <f>IFERROR(IF(F341&gt;0,IF(IFERROR((Смета!G323*1),0)&gt;0,ROUND(F341*G341,2),0),0),0)</f>
        <v>0</v>
      </c>
    </row>
    <row r="342" hidden="1" ht="30" customHeight="1">
      <c r="B342">
        <f>IFERROR(IF(F342&gt;0,MAX(B$26:B341)+1,IF(AND(D342&gt;0,C342=0),"ЗАГ",0)),0)</f>
        <v>0</v>
      </c>
      <c r="C342">
        <f>IF(Смета!B324&gt;0,Смета!B324,0)</f>
        <v>285</v>
      </c>
      <c r="D342" t="str">
        <f>IF(Смета!C324&gt;0,Смета!C324,0)</f>
        <v>ЭТЮД Розетка наружная с заземлением со шторками белая (на роутер)</v>
      </c>
      <c r="E342" s="7" t="str">
        <f>IF(Смета!D324&gt;0,Смета!D324,0)</f>
        <v>шт</v>
      </c>
      <c r="F342" s="7">
        <f>IFERROR(IF(Дата_КС2=S$3,Смета!Q324,0)+IF(Дата_КС2=S$4,Смета!T324,0)+IF(Дата_КС2=S$5,Смета!W324,0)+IF(Дата_КС2=S$6,Смета!Z324,0)+IF(Дата_КС2=S$7,Смета!AC324,0)+IF(Дата_КС2=S$8,Смета!AF324,0)+IF(Дата_КС2=S$9,Смета!AI324,0)+IF(Дата_КС2=S$10,Смета!AL324,0)+IF(Дата_КС2=S$11,Смета!AO324,0)+IF(Дата_КС2=S$12,Смета!AR324,0)+IF(Дата_КС2=S$13,Смета!AU324,0)+IF(Дата_КС2=S$14,Смета!AX324,0),0)</f>
        <v>0</v>
      </c>
      <c r="G342" s="7">
        <f>IF(Смета!E324&gt;0,Смета!E324,0)</f>
        <v>170.8</v>
      </c>
      <c r="H342" s="7">
        <f>ROUND(F342*G342,2)</f>
        <v>0</v>
      </c>
      <c r="I342">
        <f>IF(J342=1,1,K342)</f>
        <v>0</v>
      </c>
      <c r="K342">
        <f>IF(AND(B342&gt;0,B342&lt;&gt;"ЗАГ"),1,IF(C342=0,SUM(B343:INDEX(B343:B$2002,INDEX(MATCH("ЗАГ",B343:B$2002&amp;"",),))),0))</f>
        <v>0</v>
      </c>
      <c r="R342" s="7">
        <f>IFERROR(IF(F342&gt;0,IF(IFERROR((Смета!H324*1),0)&gt;0,ROUND(F342*G342,2),0),0),0)</f>
        <v>0</v>
      </c>
      <c r="S342" s="7">
        <f>IFERROR(IF(F342&gt;0,IF(IFERROR((Смета!G324*1),0)&gt;0,ROUND(F342*G342,2),0),0),0)</f>
        <v>0</v>
      </c>
    </row>
    <row r="343" hidden="1" ht="30" customHeight="1">
      <c r="B343">
        <f>IFERROR(IF(F343&gt;0,MAX(B$26:B342)+1,IF(AND(D343&gt;0,C343=0),"ЗАГ",0)),0)</f>
        <v>0</v>
      </c>
      <c r="C343">
        <f>IF(Смета!B325&gt;0,Смета!B325,0)</f>
        <v>286</v>
      </c>
      <c r="D343" t="str">
        <f>IF(Смета!C325&gt;0,Смета!C325,0)</f>
        <v>Монтаж и подключение розеток и выключателей открытой установки</v>
      </c>
      <c r="E343" s="7" t="str">
        <f>IF(Смета!D325&gt;0,Смета!D325,0)</f>
        <v>шт</v>
      </c>
      <c r="F343" s="7">
        <f>IFERROR(IF(Дата_КС2=S$3,Смета!Q325,0)+IF(Дата_КС2=S$4,Смета!T325,0)+IF(Дата_КС2=S$5,Смета!W325,0)+IF(Дата_КС2=S$6,Смета!Z325,0)+IF(Дата_КС2=S$7,Смета!AC325,0)+IF(Дата_КС2=S$8,Смета!AF325,0)+IF(Дата_КС2=S$9,Смета!AI325,0)+IF(Дата_КС2=S$10,Смета!AL325,0)+IF(Дата_КС2=S$11,Смета!AO325,0)+IF(Дата_КС2=S$12,Смета!AR325,0)+IF(Дата_КС2=S$13,Смета!AU325,0)+IF(Дата_КС2=S$14,Смета!AX325,0),0)</f>
        <v>0</v>
      </c>
      <c r="G343" s="7">
        <f>IF(Смета!E325&gt;0,Смета!E325,0)</f>
        <v>256.2</v>
      </c>
      <c r="H343" s="7">
        <f>ROUND(F343*G343,2)</f>
        <v>0</v>
      </c>
      <c r="I343">
        <f>IF(J343=1,1,K343)</f>
        <v>0</v>
      </c>
      <c r="K343">
        <f>IF(AND(B343&gt;0,B343&lt;&gt;"ЗАГ"),1,IF(C343=0,SUM(B344:INDEX(B344:B$2002,INDEX(MATCH("ЗАГ",B344:B$2002&amp;"",),))),0))</f>
        <v>0</v>
      </c>
      <c r="R343" s="7">
        <f>IFERROR(IF(F343&gt;0,IF(IFERROR((Смета!H325*1),0)&gt;0,ROUND(F343*G343,2),0),0),0)</f>
        <v>0</v>
      </c>
      <c r="S343" s="7">
        <f>IFERROR(IF(F343&gt;0,IF(IFERROR((Смета!G325*1),0)&gt;0,ROUND(F343*G343,2),0),0),0)</f>
        <v>0</v>
      </c>
    </row>
    <row r="344" hidden="1">
      <c r="B344">
        <f>IFERROR(IF(F344&gt;0,MAX(B$26:B343)+1,IF(AND(D344&gt;0,C344=0),"ЗАГ",0)),0)</f>
        <v>0</v>
      </c>
      <c r="C344">
        <f>IF(Смета!B326&gt;0,Смета!B326,0)</f>
        <v>287</v>
      </c>
      <c r="D344" t="str">
        <f>IF(Смета!C326&gt;0,Смета!C326,0)</f>
        <v>Разъем РШ-ВШ 32А 250В 2P+PE(ОУ) пластиковый белый Simple</v>
      </c>
      <c r="E344" s="7" t="str">
        <f>IF(Смета!D326&gt;0,Смета!D326,0)</f>
        <v>шт</v>
      </c>
      <c r="F344" s="7">
        <f>IFERROR(IF(Дата_КС2=S$3,Смета!Q326,0)+IF(Дата_КС2=S$4,Смета!T326,0)+IF(Дата_КС2=S$5,Смета!W326,0)+IF(Дата_КС2=S$6,Смета!Z326,0)+IF(Дата_КС2=S$7,Смета!AC326,0)+IF(Дата_КС2=S$8,Смета!AF326,0)+IF(Дата_КС2=S$9,Смета!AI326,0)+IF(Дата_КС2=S$10,Смета!AL326,0)+IF(Дата_КС2=S$11,Смета!AO326,0)+IF(Дата_КС2=S$12,Смета!AR326,0)+IF(Дата_КС2=S$13,Смета!AU326,0)+IF(Дата_КС2=S$14,Смета!AX326,0),0)</f>
        <v>0</v>
      </c>
      <c r="G344" s="7">
        <f>IF(Смета!E326&gt;0,Смета!E326,0)</f>
        <v>278.79</v>
      </c>
      <c r="H344" s="7">
        <f>ROUND(F344*G344,2)</f>
        <v>0</v>
      </c>
      <c r="I344">
        <f>IF(J344=1,1,K344)</f>
        <v>0</v>
      </c>
      <c r="K344">
        <f>IF(AND(B344&gt;0,B344&lt;&gt;"ЗАГ"),1,IF(C344=0,SUM(B345:INDEX(B345:B$2002,INDEX(MATCH("ЗАГ",B345:B$2002&amp;"",),))),0))</f>
        <v>0</v>
      </c>
      <c r="R344" s="7">
        <f>IFERROR(IF(F344&gt;0,IF(IFERROR((Смета!H326*1),0)&gt;0,ROUND(F344*G344,2),0),0),0)</f>
        <v>0</v>
      </c>
      <c r="S344" s="7">
        <f>IFERROR(IF(F344&gt;0,IF(IFERROR((Смета!G326*1),0)&gt;0,ROUND(F344*G344,2),0),0),0)</f>
        <v>0</v>
      </c>
    </row>
    <row r="345" hidden="1">
      <c r="B345">
        <f>IFERROR(IF(F345&gt;0,MAX(B$26:B344)+1,IF(AND(D345&gt;0,C345=0),"ЗАГ",0)),0)</f>
        <v>0</v>
      </c>
      <c r="C345">
        <f>IF(Смета!B327&gt;0,Смета!B327,0)</f>
        <v>288</v>
      </c>
      <c r="D345" t="str">
        <f>IF(Смета!C327&gt;0,Смета!C327,0)</f>
        <v>Монтаж и подключение силовой розетки на электроплиту</v>
      </c>
      <c r="E345" s="7" t="str">
        <f>IF(Смета!D327&gt;0,Смета!D327,0)</f>
        <v>шт</v>
      </c>
      <c r="F345" s="7">
        <f>IFERROR(IF(Дата_КС2=S$3,Смета!Q327,0)+IF(Дата_КС2=S$4,Смета!T327,0)+IF(Дата_КС2=S$5,Смета!W327,0)+IF(Дата_КС2=S$6,Смета!Z327,0)+IF(Дата_КС2=S$7,Смета!AC327,0)+IF(Дата_КС2=S$8,Смета!AF327,0)+IF(Дата_КС2=S$9,Смета!AI327,0)+IF(Дата_КС2=S$10,Смета!AL327,0)+IF(Дата_КС2=S$11,Смета!AO327,0)+IF(Дата_КС2=S$12,Смета!AR327,0)+IF(Дата_КС2=S$13,Смета!AU327,0)+IF(Дата_КС2=S$14,Смета!AX327,0),0)</f>
        <v>0</v>
      </c>
      <c r="G345" s="7">
        <f>IF(Смета!E327&gt;0,Смета!E327,0)</f>
        <v>344.27</v>
      </c>
      <c r="H345" s="7">
        <f>ROUND(F345*G345,2)</f>
        <v>0</v>
      </c>
      <c r="I345">
        <f>IF(J345=1,1,K345)</f>
        <v>0</v>
      </c>
      <c r="K345">
        <f>IF(AND(B345&gt;0,B345&lt;&gt;"ЗАГ"),1,IF(C345=0,SUM(B346:INDEX(B346:B$2002,INDEX(MATCH("ЗАГ",B346:B$2002&amp;"",),))),0))</f>
        <v>0</v>
      </c>
      <c r="R345" s="7">
        <f>IFERROR(IF(F345&gt;0,IF(IFERROR((Смета!H327*1),0)&gt;0,ROUND(F345*G345,2),0),0),0)</f>
        <v>0</v>
      </c>
      <c r="S345" s="7">
        <f>IFERROR(IF(F345&gt;0,IF(IFERROR((Смета!G327*1),0)&gt;0,ROUND(F345*G345,2),0),0),0)</f>
        <v>0</v>
      </c>
    </row>
    <row r="346" hidden="1">
      <c r="B346">
        <f>IFERROR(IF(F346&gt;0,MAX(B$26:B345)+1,IF(AND(D346&gt;0,C346=0),"ЗАГ",0)),0)</f>
        <v>0</v>
      </c>
      <c r="C346">
        <f>IF(Смета!B328&gt;0,Смета!B328,0)</f>
        <v>289</v>
      </c>
      <c r="D346" t="str">
        <f>IF(Смета!C328&gt;0,Смета!C328,0)</f>
        <v>Гермес PLUS Розетка с заземлением наружная с крышкой IP54</v>
      </c>
      <c r="E346" s="7" t="str">
        <f>IF(Смета!D328&gt;0,Смета!D328,0)</f>
        <v>шт</v>
      </c>
      <c r="F346" s="7">
        <f>IFERROR(IF(Дата_КС2=S$3,Смета!Q328,0)+IF(Дата_КС2=S$4,Смета!T328,0)+IF(Дата_КС2=S$5,Смета!W328,0)+IF(Дата_КС2=S$6,Смета!Z328,0)+IF(Дата_КС2=S$7,Смета!AC328,0)+IF(Дата_КС2=S$8,Смета!AF328,0)+IF(Дата_КС2=S$9,Смета!AI328,0)+IF(Дата_КС2=S$10,Смета!AL328,0)+IF(Дата_КС2=S$11,Смета!AO328,0)+IF(Дата_КС2=S$12,Смета!AR328,0)+IF(Дата_КС2=S$13,Смета!AU328,0)+IF(Дата_КС2=S$14,Смета!AX328,0),0)</f>
        <v>0</v>
      </c>
      <c r="G346" s="7">
        <f>IF(Смета!E328&gt;0,Смета!E328,0)</f>
        <v>330.93</v>
      </c>
      <c r="H346" s="7">
        <f>ROUND(F346*G346,2)</f>
        <v>0</v>
      </c>
      <c r="I346">
        <f>IF(J346=1,1,K346)</f>
        <v>0</v>
      </c>
      <c r="K346">
        <f>IF(AND(B346&gt;0,B346&lt;&gt;"ЗАГ"),1,IF(C346=0,SUM(B347:INDEX(B347:B$2002,INDEX(MATCH("ЗАГ",B347:B$2002&amp;"",),))),0))</f>
        <v>0</v>
      </c>
      <c r="R346" s="7">
        <f>IFERROR(IF(F346&gt;0,IF(IFERROR((Смета!H328*1),0)&gt;0,ROUND(F346*G346,2),0),0),0)</f>
        <v>0</v>
      </c>
      <c r="S346" s="7">
        <f>IFERROR(IF(F346&gt;0,IF(IFERROR((Смета!G328*1),0)&gt;0,ROUND(F346*G346,2),0),0),0)</f>
        <v>0</v>
      </c>
    </row>
    <row r="347" hidden="1" ht="30" customHeight="1">
      <c r="B347">
        <f>IFERROR(IF(F347&gt;0,MAX(B$26:B346)+1,IF(AND(D347&gt;0,C347=0),"ЗАГ",0)),0)</f>
        <v>0</v>
      </c>
      <c r="C347">
        <f>IF(Смета!B329&gt;0,Смета!B329,0)</f>
        <v>290</v>
      </c>
      <c r="D347" t="str">
        <f>IF(Смета!C329&gt;0,Смета!C329,0)</f>
        <v>Монтаж и подключение розеток и выключателей открытой установки</v>
      </c>
      <c r="E347" s="7" t="str">
        <f>IF(Смета!D329&gt;0,Смета!D329,0)</f>
        <v>шт</v>
      </c>
      <c r="F347" s="7">
        <f>IFERROR(IF(Дата_КС2=S$3,Смета!Q329,0)+IF(Дата_КС2=S$4,Смета!T329,0)+IF(Дата_КС2=S$5,Смета!W329,0)+IF(Дата_КС2=S$6,Смета!Z329,0)+IF(Дата_КС2=S$7,Смета!AC329,0)+IF(Дата_КС2=S$8,Смета!AF329,0)+IF(Дата_КС2=S$9,Смета!AI329,0)+IF(Дата_КС2=S$10,Смета!AL329,0)+IF(Дата_КС2=S$11,Смета!AO329,0)+IF(Дата_КС2=S$12,Смета!AR329,0)+IF(Дата_КС2=S$13,Смета!AU329,0)+IF(Дата_КС2=S$14,Смета!AX329,0),0)</f>
        <v>0</v>
      </c>
      <c r="G347" s="7">
        <f>IF(Смета!E329&gt;0,Смета!E329,0)</f>
        <v>256.2</v>
      </c>
      <c r="H347" s="7">
        <f>ROUND(F347*G347,2)</f>
        <v>0</v>
      </c>
      <c r="I347">
        <f>IF(J347=1,1,K347)</f>
        <v>0</v>
      </c>
      <c r="K347">
        <f>IF(AND(B347&gt;0,B347&lt;&gt;"ЗАГ"),1,IF(C347=0,SUM(B348:INDEX(B348:B$2002,INDEX(MATCH("ЗАГ",B348:B$2002&amp;"",),))),0))</f>
        <v>0</v>
      </c>
      <c r="R347" s="7">
        <f>IFERROR(IF(F347&gt;0,IF(IFERROR((Смета!H329*1),0)&gt;0,ROUND(F347*G347,2),0),0),0)</f>
        <v>0</v>
      </c>
      <c r="S347" s="7">
        <f>IFERROR(IF(F347&gt;0,IF(IFERROR((Смета!G329*1),0)&gt;0,ROUND(F347*G347,2),0),0),0)</f>
        <v>0</v>
      </c>
    </row>
    <row r="348" hidden="1" ht="30" customHeight="1">
      <c r="B348">
        <f>IFERROR(IF(F348&gt;0,MAX(B$26:B347)+1,IF(AND(D348&gt;0,C348=0),"ЗАГ",0)),0)</f>
        <v>0</v>
      </c>
      <c r="C348">
        <f>IF(Смета!B330&gt;0,Смета!B330,0)</f>
        <v>291</v>
      </c>
      <c r="D348" t="str">
        <f>IF(Смета!C330&gt;0,Смета!C330,0)</f>
        <v>Выключатель одноклавишный ATLASDESIGN схема 1 10АХ механизм белый</v>
      </c>
      <c r="E348" s="7" t="str">
        <f>IF(Смета!D330&gt;0,Смета!D330,0)</f>
        <v>шт</v>
      </c>
      <c r="F348" s="7">
        <f>IFERROR(IF(Дата_КС2=S$3,Смета!Q330,0)+IF(Дата_КС2=S$4,Смета!T330,0)+IF(Дата_КС2=S$5,Смета!W330,0)+IF(Дата_КС2=S$6,Смета!Z330,0)+IF(Дата_КС2=S$7,Смета!AC330,0)+IF(Дата_КС2=S$8,Смета!AF330,0)+IF(Дата_КС2=S$9,Смета!AI330,0)+IF(Дата_КС2=S$10,Смета!AL330,0)+IF(Дата_КС2=S$11,Смета!AO330,0)+IF(Дата_КС2=S$12,Смета!AR330,0)+IF(Дата_КС2=S$13,Смета!AU330,0)+IF(Дата_КС2=S$14,Смета!AX330,0),0)</f>
        <v>0</v>
      </c>
      <c r="G348" s="7">
        <f>IF(Смета!E330&gt;0,Смета!E330,0)</f>
        <v>136.99</v>
      </c>
      <c r="H348" s="7">
        <f>ROUND(F348*G348,2)</f>
        <v>0</v>
      </c>
      <c r="I348">
        <f>IF(J348=1,1,K348)</f>
        <v>0</v>
      </c>
      <c r="K348">
        <f>IF(AND(B348&gt;0,B348&lt;&gt;"ЗАГ"),1,IF(C348=0,SUM(B349:INDEX(B349:B$2002,INDEX(MATCH("ЗАГ",B349:B$2002&amp;"",),))),0))</f>
        <v>0</v>
      </c>
      <c r="R348" s="7">
        <f>IFERROR(IF(F348&gt;0,IF(IFERROR((Смета!H330*1),0)&gt;0,ROUND(F348*G348,2),0),0),0)</f>
        <v>0</v>
      </c>
      <c r="S348" s="7">
        <f>IFERROR(IF(F348&gt;0,IF(IFERROR((Смета!G330*1),0)&gt;0,ROUND(F348*G348,2),0),0),0)</f>
        <v>0</v>
      </c>
    </row>
    <row r="349" hidden="1" ht="30" customHeight="1">
      <c r="B349">
        <f>IFERROR(IF(F349&gt;0,MAX(B$26:B348)+1,IF(AND(D349&gt;0,C349=0),"ЗАГ",0)),0)</f>
        <v>0</v>
      </c>
      <c r="C349">
        <f>IF(Смета!B331&gt;0,Смета!B331,0)</f>
        <v>292</v>
      </c>
      <c r="D349" t="str">
        <f>IF(Смета!C331&gt;0,Смета!C331,0)</f>
        <v>Выключатель двухклавишный ATLASDESIGN схема 5 10АХ механизм белый</v>
      </c>
      <c r="E349" s="7" t="str">
        <f>IF(Смета!D331&gt;0,Смета!D331,0)</f>
        <v>шт</v>
      </c>
      <c r="F349" s="7">
        <f>IFERROR(IF(Дата_КС2=S$3,Смета!Q331,0)+IF(Дата_КС2=S$4,Смета!T331,0)+IF(Дата_КС2=S$5,Смета!W331,0)+IF(Дата_КС2=S$6,Смета!Z331,0)+IF(Дата_КС2=S$7,Смета!AC331,0)+IF(Дата_КС2=S$8,Смета!AF331,0)+IF(Дата_КС2=S$9,Смета!AI331,0)+IF(Дата_КС2=S$10,Смета!AL331,0)+IF(Дата_КС2=S$11,Смета!AO331,0)+IF(Дата_КС2=S$12,Смета!AR331,0)+IF(Дата_КС2=S$13,Смета!AU331,0)+IF(Дата_КС2=S$14,Смета!AX331,0),0)</f>
        <v>0</v>
      </c>
      <c r="G349" s="7">
        <f>IF(Смета!E331&gt;0,Смета!E331,0)</f>
        <v>178.27</v>
      </c>
      <c r="H349" s="7">
        <f>ROUND(F349*G349,2)</f>
        <v>0</v>
      </c>
      <c r="I349">
        <f>IF(J349=1,1,K349)</f>
        <v>0</v>
      </c>
      <c r="K349">
        <f>IF(AND(B349&gt;0,B349&lt;&gt;"ЗАГ"),1,IF(C349=0,SUM(B350:INDEX(B350:B$2002,INDEX(MATCH("ЗАГ",B350:B$2002&amp;"",),))),0))</f>
        <v>0</v>
      </c>
      <c r="R349" s="7">
        <f>IFERROR(IF(F349&gt;0,IF(IFERROR((Смета!H331*1),0)&gt;0,ROUND(F349*G349,2),0),0),0)</f>
        <v>0</v>
      </c>
      <c r="S349" s="7">
        <f>IFERROR(IF(F349&gt;0,IF(IFERROR((Смета!G331*1),0)&gt;0,ROUND(F349*G349,2),0),0),0)</f>
        <v>0</v>
      </c>
    </row>
    <row r="350" hidden="1" ht="30" customHeight="1">
      <c r="B350">
        <f>IFERROR(IF(F350&gt;0,MAX(B$26:B349)+1,IF(AND(D350&gt;0,C350=0),"ЗАГ",0)),0)</f>
        <v>0</v>
      </c>
      <c r="C350">
        <f>IF(Смета!B332&gt;0,Смета!B332,0)</f>
        <v>293</v>
      </c>
      <c r="D350" t="str">
        <f>IF(Смета!C332&gt;0,Смета!C332,0)</f>
        <v>Выключатель трехклавишный ATLASDESIGN схема 1+1+1 10АХ механизм белый</v>
      </c>
      <c r="E350" s="7" t="str">
        <f>IF(Смета!D332&gt;0,Смета!D332,0)</f>
        <v>шт</v>
      </c>
      <c r="F350" s="7">
        <f>IFERROR(IF(Дата_КС2=S$3,Смета!Q332,0)+IF(Дата_КС2=S$4,Смета!T332,0)+IF(Дата_КС2=S$5,Смета!W332,0)+IF(Дата_КС2=S$6,Смета!Z332,0)+IF(Дата_КС2=S$7,Смета!AC332,0)+IF(Дата_КС2=S$8,Смета!AF332,0)+IF(Дата_КС2=S$9,Смета!AI332,0)+IF(Дата_КС2=S$10,Смета!AL332,0)+IF(Дата_КС2=S$11,Смета!AO332,0)+IF(Дата_КС2=S$12,Смета!AR332,0)+IF(Дата_КС2=S$13,Смета!AU332,0)+IF(Дата_КС2=S$14,Смета!AX332,0),0)</f>
        <v>0</v>
      </c>
      <c r="G350" s="7">
        <f>IF(Смета!E332&gt;0,Смета!E332,0)</f>
        <v>274</v>
      </c>
      <c r="H350" s="7">
        <f>ROUND(F350*G350,2)</f>
        <v>0</v>
      </c>
      <c r="I350">
        <f>IF(J350=1,1,K350)</f>
        <v>0</v>
      </c>
      <c r="K350">
        <f>IF(AND(B350&gt;0,B350&lt;&gt;"ЗАГ"),1,IF(C350=0,SUM(B351:INDEX(B351:B$2002,INDEX(MATCH("ЗАГ",B351:B$2002&amp;"",),))),0))</f>
        <v>0</v>
      </c>
      <c r="R350" s="7">
        <f>IFERROR(IF(F350&gt;0,IF(IFERROR((Смета!H332*1),0)&gt;0,ROUND(F350*G350,2),0),0),0)</f>
        <v>0</v>
      </c>
      <c r="S350" s="7">
        <f>IFERROR(IF(F350&gt;0,IF(IFERROR((Смета!G332*1),0)&gt;0,ROUND(F350*G350,2),0),0),0)</f>
        <v>0</v>
      </c>
    </row>
    <row r="351" hidden="1">
      <c r="B351">
        <f>IFERROR(IF(F351&gt;0,MAX(B$26:B350)+1,IF(AND(D351&gt;0,C351=0),"ЗАГ",0)),0)</f>
        <v>0</v>
      </c>
      <c r="C351">
        <f>IF(Смета!B333&gt;0,Смета!B333,0)</f>
        <v>294</v>
      </c>
      <c r="D351" t="str">
        <f>IF(Смета!C333&gt;0,Смета!C333,0)</f>
        <v>Рамка однопостовая ATLASDESIGN белый</v>
      </c>
      <c r="E351" s="7" t="str">
        <f>IF(Смета!D333&gt;0,Смета!D333,0)</f>
        <v>шт</v>
      </c>
      <c r="F351" s="7">
        <f>IFERROR(IF(Дата_КС2=S$3,Смета!Q333,0)+IF(Дата_КС2=S$4,Смета!T333,0)+IF(Дата_КС2=S$5,Смета!W333,0)+IF(Дата_КС2=S$6,Смета!Z333,0)+IF(Дата_КС2=S$7,Смета!AC333,0)+IF(Дата_КС2=S$8,Смета!AF333,0)+IF(Дата_КС2=S$9,Смета!AI333,0)+IF(Дата_КС2=S$10,Смета!AL333,0)+IF(Дата_КС2=S$11,Смета!AO333,0)+IF(Дата_КС2=S$12,Смета!AR333,0)+IF(Дата_КС2=S$13,Смета!AU333,0)+IF(Дата_КС2=S$14,Смета!AX333,0),0)</f>
        <v>0</v>
      </c>
      <c r="G351" s="7">
        <f>IF(Смета!E333&gt;0,Смета!E333,0)</f>
        <v>44.84</v>
      </c>
      <c r="H351" s="7">
        <f>ROUND(F351*G351,2)</f>
        <v>0</v>
      </c>
      <c r="I351">
        <f>IF(J351=1,1,K351)</f>
        <v>0</v>
      </c>
      <c r="K351">
        <f>IF(AND(B351&gt;0,B351&lt;&gt;"ЗАГ"),1,IF(C351=0,SUM(B352:INDEX(B352:B$2002,INDEX(MATCH("ЗАГ",B352:B$2002&amp;"",),))),0))</f>
        <v>0</v>
      </c>
      <c r="R351" s="7">
        <f>IFERROR(IF(F351&gt;0,IF(IFERROR((Смета!H333*1),0)&gt;0,ROUND(F351*G351,2),0),0),0)</f>
        <v>0</v>
      </c>
      <c r="S351" s="7">
        <f>IFERROR(IF(F351&gt;0,IF(IFERROR((Смета!G333*1),0)&gt;0,ROUND(F351*G351,2),0),0),0)</f>
        <v>0</v>
      </c>
    </row>
    <row r="352" hidden="1">
      <c r="B352">
        <f>IFERROR(IF(F352&gt;0,MAX(B$26:B351)+1,IF(AND(D352&gt;0,C352=0),"ЗАГ",0)),0)</f>
        <v>0</v>
      </c>
      <c r="C352">
        <f>IF(Смета!B334&gt;0,Смета!B334,0)</f>
        <v>295</v>
      </c>
      <c r="D352" t="str">
        <f>IF(Смета!C334&gt;0,Смета!C334,0)</f>
        <v>Монтаж и подключение выключателей скрытой установки</v>
      </c>
      <c r="E352" s="7" t="str">
        <f>IF(Смета!D334&gt;0,Смета!D334,0)</f>
        <v>шт</v>
      </c>
      <c r="F352" s="7">
        <f>IFERROR(IF(Дата_КС2=S$3,Смета!Q334,0)+IF(Дата_КС2=S$4,Смета!T334,0)+IF(Дата_КС2=S$5,Смета!W334,0)+IF(Дата_КС2=S$6,Смета!Z334,0)+IF(Дата_КС2=S$7,Смета!AC334,0)+IF(Дата_КС2=S$8,Смета!AF334,0)+IF(Дата_КС2=S$9,Смета!AI334,0)+IF(Дата_КС2=S$10,Смета!AL334,0)+IF(Дата_КС2=S$11,Смета!AO334,0)+IF(Дата_КС2=S$12,Смета!AR334,0)+IF(Дата_КС2=S$13,Смета!AU334,0)+IF(Дата_КС2=S$14,Смета!AX334,0),0)</f>
        <v>0</v>
      </c>
      <c r="G352" s="7">
        <f>IF(Смета!E334&gt;0,Смета!E334,0)</f>
        <v>192.15</v>
      </c>
      <c r="H352" s="7">
        <f>ROUND(F352*G352,2)</f>
        <v>0</v>
      </c>
      <c r="I352">
        <f>IF(J352=1,1,K352)</f>
        <v>0</v>
      </c>
      <c r="K352">
        <f>IF(AND(B352&gt;0,B352&lt;&gt;"ЗАГ"),1,IF(C352=0,SUM(B353:INDEX(B353:B$2002,INDEX(MATCH("ЗАГ",B353:B$2002&amp;"",),))),0))</f>
        <v>0</v>
      </c>
      <c r="R352" s="7">
        <f>IFERROR(IF(F352&gt;0,IF(IFERROR((Смета!H334*1),0)&gt;0,ROUND(F352*G352,2),0),0),0)</f>
        <v>0</v>
      </c>
      <c r="S352" s="7">
        <f>IFERROR(IF(F352&gt;0,IF(IFERROR((Смета!G334*1),0)&gt;0,ROUND(F352*G352,2),0),0),0)</f>
        <v>0</v>
      </c>
    </row>
    <row r="353" hidden="1">
      <c r="B353">
        <f>IFERROR(IF(F353&gt;0,MAX(B$26:B352)+1,IF(AND(D353&gt;0,C353=0),"ЗАГ",0)),0)</f>
        <v>0</v>
      </c>
      <c r="C353">
        <f>IF(Смета!B335&gt;0,Смета!B335,0)</f>
        <v>296</v>
      </c>
      <c r="D353" t="str">
        <f>IF(Смета!C335&gt;0,Смета!C335,0)</f>
        <v>КРЗ-0,4</v>
      </c>
      <c r="E353" s="7" t="str">
        <f>IF(Смета!D335&gt;0,Смета!D335,0)</f>
        <v>шт</v>
      </c>
      <c r="F353" s="7">
        <f>IFERROR(IF(Дата_КС2=S$3,Смета!Q335,0)+IF(Дата_КС2=S$4,Смета!T335,0)+IF(Дата_КС2=S$5,Смета!W335,0)+IF(Дата_КС2=S$6,Смета!Z335,0)+IF(Дата_КС2=S$7,Смета!AC335,0)+IF(Дата_КС2=S$8,Смета!AF335,0)+IF(Дата_КС2=S$9,Смета!AI335,0)+IF(Дата_КС2=S$10,Смета!AL335,0)+IF(Дата_КС2=S$11,Смета!AO335,0)+IF(Дата_КС2=S$12,Смета!AR335,0)+IF(Дата_КС2=S$13,Смета!AU335,0)+IF(Дата_КС2=S$14,Смета!AX335,0),0)</f>
        <v>0</v>
      </c>
      <c r="G353" s="7">
        <f>IF(Смета!E335&gt;0,Смета!E335,0)</f>
        <v>285.02</v>
      </c>
      <c r="H353" s="7">
        <f>ROUND(F353*G353,2)</f>
        <v>0</v>
      </c>
      <c r="I353">
        <f>IF(J353=1,1,K353)</f>
        <v>0</v>
      </c>
      <c r="K353">
        <f>IF(AND(B353&gt;0,B353&lt;&gt;"ЗАГ"),1,IF(C353=0,SUM(B354:INDEX(B354:B$2002,INDEX(MATCH("ЗАГ",B354:B$2002&amp;"",),))),0))</f>
        <v>0</v>
      </c>
      <c r="R353" s="7">
        <f>IFERROR(IF(F353&gt;0,IF(IFERROR((Смета!H335*1),0)&gt;0,ROUND(F353*G353,2),0),0),0)</f>
        <v>0</v>
      </c>
      <c r="S353" s="7">
        <f>IFERROR(IF(F353&gt;0,IF(IFERROR((Смета!G335*1),0)&gt;0,ROUND(F353*G353,2),0),0),0)</f>
        <v>0</v>
      </c>
    </row>
    <row r="354" hidden="1">
      <c r="B354">
        <f>IFERROR(IF(F354&gt;0,MAX(B$26:B353)+1,IF(AND(D354&gt;0,C354=0),"ЗАГ",0)),0)</f>
        <v>0</v>
      </c>
      <c r="C354">
        <f>IF(Смета!B336&gt;0,Смета!B336,0)</f>
        <v>297</v>
      </c>
      <c r="D354" t="str">
        <f>IF(Смета!C336&gt;0,Смета!C336,0)</f>
        <v>Монтаж и подключение коробки заземления КРЗ</v>
      </c>
      <c r="E354" s="7" t="str">
        <f>IF(Смета!D336&gt;0,Смета!D336,0)</f>
        <v>шт</v>
      </c>
      <c r="F354" s="7">
        <f>IFERROR(IF(Дата_КС2=S$3,Смета!Q336,0)+IF(Дата_КС2=S$4,Смета!T336,0)+IF(Дата_КС2=S$5,Смета!W336,0)+IF(Дата_КС2=S$6,Смета!Z336,0)+IF(Дата_КС2=S$7,Смета!AC336,0)+IF(Дата_КС2=S$8,Смета!AF336,0)+IF(Дата_КС2=S$9,Смета!AI336,0)+IF(Дата_КС2=S$10,Смета!AL336,0)+IF(Дата_КС2=S$11,Смета!AO336,0)+IF(Дата_КС2=S$12,Смета!AR336,0)+IF(Дата_КС2=S$13,Смета!AU336,0)+IF(Дата_КС2=S$14,Смета!AX336,0),0)</f>
        <v>0</v>
      </c>
      <c r="G354" s="7">
        <f>IF(Смета!E336&gt;0,Смета!E336,0)</f>
        <v>343.74</v>
      </c>
      <c r="H354" s="7">
        <f>ROUND(F354*G354,2)</f>
        <v>0</v>
      </c>
      <c r="I354">
        <f>IF(J354=1,1,K354)</f>
        <v>0</v>
      </c>
      <c r="K354">
        <f>IF(AND(B354&gt;0,B354&lt;&gt;"ЗАГ"),1,IF(C354=0,SUM(B355:INDEX(B355:B$2002,INDEX(MATCH("ЗАГ",B355:B$2002&amp;"",),))),0))</f>
        <v>0</v>
      </c>
      <c r="R354" s="7">
        <f>IFERROR(IF(F354&gt;0,IF(IFERROR((Смета!H336*1),0)&gt;0,ROUND(F354*G354,2),0),0),0)</f>
        <v>0</v>
      </c>
      <c r="S354" s="7">
        <f>IFERROR(IF(F354&gt;0,IF(IFERROR((Смета!G336*1),0)&gt;0,ROUND(F354*G354,2),0),0),0)</f>
        <v>0</v>
      </c>
    </row>
    <row r="355" hidden="1" ht="30" customHeight="1">
      <c r="B355">
        <f>IFERROR(IF(F355&gt;0,MAX(B$26:B354)+1,IF(AND(D355&gt;0,C355=0),"ЗАГ",0)),0)</f>
        <v>0</v>
      </c>
      <c r="C355">
        <f>IF(Смета!B337&gt;0,Смета!B337,0)</f>
        <v>298</v>
      </c>
      <c r="D355" t="str">
        <f>IF(Смета!C337&gt;0,Смета!C337,0)</f>
        <v>Звонок Зуммер-1-04 (2ТК) двухтональный без кнопки пластик АБС проводной 220В (Зуммер-1-04 (2ТК))</v>
      </c>
      <c r="E355" s="7" t="str">
        <f>IF(Смета!D337&gt;0,Смета!D337,0)</f>
        <v>шт</v>
      </c>
      <c r="F355" s="7">
        <f>IFERROR(IF(Дата_КС2=S$3,Смета!Q337,0)+IF(Дата_КС2=S$4,Смета!T337,0)+IF(Дата_КС2=S$5,Смета!W337,0)+IF(Дата_КС2=S$6,Смета!Z337,0)+IF(Дата_КС2=S$7,Смета!AC337,0)+IF(Дата_КС2=S$8,Смета!AF337,0)+IF(Дата_КС2=S$9,Смета!AI337,0)+IF(Дата_КС2=S$10,Смета!AL337,0)+IF(Дата_КС2=S$11,Смета!AO337,0)+IF(Дата_КС2=S$12,Смета!AR337,0)+IF(Дата_КС2=S$13,Смета!AU337,0)+IF(Дата_КС2=S$14,Смета!AX337,0),0)</f>
        <v>0</v>
      </c>
      <c r="G355" s="7">
        <f>IF(Смета!E337&gt;0,Смета!E337,0)</f>
        <v>261.54</v>
      </c>
      <c r="H355" s="7">
        <f>ROUND(F355*G355,2)</f>
        <v>0</v>
      </c>
      <c r="I355">
        <f>IF(J355=1,1,K355)</f>
        <v>0</v>
      </c>
      <c r="K355">
        <f>IF(AND(B355&gt;0,B355&lt;&gt;"ЗАГ"),1,IF(C355=0,SUM(B356:INDEX(B356:B$2002,INDEX(MATCH("ЗАГ",B356:B$2002&amp;"",),))),0))</f>
        <v>0</v>
      </c>
      <c r="R355" s="7">
        <f>IFERROR(IF(F355&gt;0,IF(IFERROR((Смета!H337*1),0)&gt;0,ROUND(F355*G355,2),0),0),0)</f>
        <v>0</v>
      </c>
      <c r="S355" s="7">
        <f>IFERROR(IF(F355&gt;0,IF(IFERROR((Смета!G337*1),0)&gt;0,ROUND(F355*G355,2),0),0),0)</f>
        <v>0</v>
      </c>
    </row>
    <row r="356" hidden="1">
      <c r="B356">
        <f>IFERROR(IF(F356&gt;0,MAX(B$26:B355)+1,IF(AND(D356&gt;0,C356=0),"ЗАГ",0)),0)</f>
        <v>0</v>
      </c>
      <c r="C356">
        <f>IF(Смета!B338&gt;0,Смета!B338,0)</f>
        <v>299</v>
      </c>
      <c r="D356" t="str">
        <f>IF(Смета!C338&gt;0,Смета!C338,0)</f>
        <v>Беларусь Кнопка для звонков</v>
      </c>
      <c r="E356" s="7" t="str">
        <f>IF(Смета!D338&gt;0,Смета!D338,0)</f>
        <v>шт</v>
      </c>
      <c r="F356" s="7">
        <f>IFERROR(IF(Дата_КС2=S$3,Смета!Q338,0)+IF(Дата_КС2=S$4,Смета!T338,0)+IF(Дата_КС2=S$5,Смета!W338,0)+IF(Дата_КС2=S$6,Смета!Z338,0)+IF(Дата_КС2=S$7,Смета!AC338,0)+IF(Дата_КС2=S$8,Смета!AF338,0)+IF(Дата_КС2=S$9,Смета!AI338,0)+IF(Дата_КС2=S$10,Смета!AL338,0)+IF(Дата_КС2=S$11,Смета!AO338,0)+IF(Дата_КС2=S$12,Смета!AR338,0)+IF(Дата_КС2=S$13,Смета!AU338,0)+IF(Дата_КС2=S$14,Смета!AX338,0),0)</f>
        <v>0</v>
      </c>
      <c r="G356" s="7">
        <f>IF(Смета!E338&gt;0,Смета!E338,0)</f>
        <v>74.73</v>
      </c>
      <c r="H356" s="7">
        <f>ROUND(F356*G356,2)</f>
        <v>0</v>
      </c>
      <c r="I356">
        <f>IF(J356=1,1,K356)</f>
        <v>0</v>
      </c>
      <c r="K356">
        <f>IF(AND(B356&gt;0,B356&lt;&gt;"ЗАГ"),1,IF(C356=0,SUM(B357:INDEX(B357:B$2002,INDEX(MATCH("ЗАГ",B357:B$2002&amp;"",),))),0))</f>
        <v>0</v>
      </c>
      <c r="R356" s="7">
        <f>IFERROR(IF(F356&gt;0,IF(IFERROR((Смета!H338*1),0)&gt;0,ROUND(F356*G356,2),0),0),0)</f>
        <v>0</v>
      </c>
      <c r="S356" s="7">
        <f>IFERROR(IF(F356&gt;0,IF(IFERROR((Смета!G338*1),0)&gt;0,ROUND(F356*G356,2),0),0),0)</f>
        <v>0</v>
      </c>
    </row>
    <row r="357" hidden="1">
      <c r="B357">
        <f>IFERROR(IF(F357&gt;0,MAX(B$26:B356)+1,IF(AND(D357&gt;0,C357=0),"ЗАГ",0)),0)</f>
        <v>0</v>
      </c>
      <c r="C357">
        <f>IF(Смета!B339&gt;0,Смета!B339,0)</f>
        <v>300</v>
      </c>
      <c r="D357" t="str">
        <f>IF(Смета!C339&gt;0,Смета!C339,0)</f>
        <v>Монтаж и подключение звонка</v>
      </c>
      <c r="E357" s="7" t="str">
        <f>IF(Смета!D339&gt;0,Смета!D339,0)</f>
        <v>шт</v>
      </c>
      <c r="F357" s="7">
        <f>IFERROR(IF(Дата_КС2=S$3,Смета!Q339,0)+IF(Дата_КС2=S$4,Смета!T339,0)+IF(Дата_КС2=S$5,Смета!W339,0)+IF(Дата_КС2=S$6,Смета!Z339,0)+IF(Дата_КС2=S$7,Смета!AC339,0)+IF(Дата_КС2=S$8,Смета!AF339,0)+IF(Дата_КС2=S$9,Смета!AI339,0)+IF(Дата_КС2=S$10,Смета!AL339,0)+IF(Дата_КС2=S$11,Смета!AO339,0)+IF(Дата_КС2=S$12,Смета!AR339,0)+IF(Дата_КС2=S$13,Смета!AU339,0)+IF(Дата_КС2=S$14,Смета!AX339,0),0)</f>
        <v>0</v>
      </c>
      <c r="G357" s="7">
        <f>IF(Смета!E339&gt;0,Смета!E339,0)</f>
        <v>160.13</v>
      </c>
      <c r="H357" s="7">
        <f>ROUND(F357*G357,2)</f>
        <v>0</v>
      </c>
      <c r="I357">
        <f>IF(J357=1,1,K357)</f>
        <v>0</v>
      </c>
      <c r="K357">
        <f>IF(AND(B357&gt;0,B357&lt;&gt;"ЗАГ"),1,IF(C357=0,SUM(B358:INDEX(B358:B$2002,INDEX(MATCH("ЗАГ",B358:B$2002&amp;"",),))),0))</f>
        <v>0</v>
      </c>
      <c r="R357" s="7">
        <f>IFERROR(IF(F357&gt;0,IF(IFERROR((Смета!H339*1),0)&gt;0,ROUND(F357*G357,2),0),0),0)</f>
        <v>0</v>
      </c>
      <c r="S357" s="7">
        <f>IFERROR(IF(F357&gt;0,IF(IFERROR((Смета!G339*1),0)&gt;0,ROUND(F357*G357,2),0),0),0)</f>
        <v>0</v>
      </c>
    </row>
    <row r="358" hidden="1">
      <c r="B358">
        <f>IFERROR(IF(F358&gt;0,MAX(B$26:B357)+1,IF(AND(D358&gt;0,C358=0),"ЗАГ",0)),0)</f>
        <v>0</v>
      </c>
      <c r="C358">
        <f>IF(Смета!B340&gt;0,Смета!B340,0)</f>
        <v>301</v>
      </c>
      <c r="D358" t="str">
        <f>IF(Смета!C340&gt;0,Смета!C340,0)</f>
        <v>Монтаж и подключение кнопки звонка</v>
      </c>
      <c r="E358" s="7" t="str">
        <f>IF(Смета!D340&gt;0,Смета!D340,0)</f>
        <v>шт</v>
      </c>
      <c r="F358" s="7">
        <f>IFERROR(IF(Дата_КС2=S$3,Смета!Q340,0)+IF(Дата_КС2=S$4,Смета!T340,0)+IF(Дата_КС2=S$5,Смета!W340,0)+IF(Дата_КС2=S$6,Смета!Z340,0)+IF(Дата_КС2=S$7,Смета!AC340,0)+IF(Дата_КС2=S$8,Смета!AF340,0)+IF(Дата_КС2=S$9,Смета!AI340,0)+IF(Дата_КС2=S$10,Смета!AL340,0)+IF(Дата_КС2=S$11,Смета!AO340,0)+IF(Дата_КС2=S$12,Смета!AR340,0)+IF(Дата_КС2=S$13,Смета!AU340,0)+IF(Дата_КС2=S$14,Смета!AX340,0),0)</f>
        <v>0</v>
      </c>
      <c r="G358" s="7">
        <f>IF(Смета!E340&gt;0,Смета!E340,0)</f>
        <v>160.13</v>
      </c>
      <c r="H358" s="7">
        <f>ROUND(F358*G358,2)</f>
        <v>0</v>
      </c>
      <c r="I358">
        <f>IF(J358=1,1,K358)</f>
        <v>0</v>
      </c>
      <c r="K358">
        <f>IF(AND(B358&gt;0,B358&lt;&gt;"ЗАГ"),1,IF(C358=0,SUM(B359:INDEX(B359:B$2002,INDEX(MATCH("ЗАГ",B359:B$2002&amp;"",),))),0))</f>
        <v>0</v>
      </c>
      <c r="R358" s="7">
        <f>IFERROR(IF(F358&gt;0,IF(IFERROR((Смета!H340*1),0)&gt;0,ROUND(F358*G358,2),0),0),0)</f>
        <v>0</v>
      </c>
      <c r="S358" s="7">
        <f>IFERROR(IF(F358&gt;0,IF(IFERROR((Смета!G340*1),0)&gt;0,ROUND(F358*G358,2),0),0),0)</f>
        <v>0</v>
      </c>
    </row>
    <row r="359" hidden="1">
      <c r="B359" t="str">
        <f>IFERROR(IF(F359&gt;0,MAX(B$26:B358)+1,IF(AND(D359&gt;0,C359=0),"ЗАГ",0)),0)</f>
        <v>ЗАГ</v>
      </c>
      <c r="C359">
        <f>IF(Смета!B341&gt;0,Смета!B341,0)</f>
        <v>0</v>
      </c>
      <c r="D359" t="str">
        <f>IF(Смета!C341&gt;0,Смета!C341,0)</f>
        <v>5.Электромонтажные изделия</v>
      </c>
      <c r="E359" s="7">
        <f>IF(Смета!D341&gt;0,Смета!D341,0)</f>
        <v>0</v>
      </c>
      <c r="F359" s="7">
        <f>IFERROR(IF(Дата_КС2=S$3,Смета!Q341,0)+IF(Дата_КС2=S$4,Смета!T341,0)+IF(Дата_КС2=S$5,Смета!W341,0)+IF(Дата_КС2=S$6,Смета!Z341,0)+IF(Дата_КС2=S$7,Смета!AC341,0)+IF(Дата_КС2=S$8,Смета!AF341,0)+IF(Дата_КС2=S$9,Смета!AI341,0)+IF(Дата_КС2=S$10,Смета!AL341,0)+IF(Дата_КС2=S$11,Смета!AO341,0)+IF(Дата_КС2=S$12,Смета!AR341,0)+IF(Дата_КС2=S$13,Смета!AU341,0)+IF(Дата_КС2=S$14,Смета!AX341,0),0)</f>
        <v>0</v>
      </c>
      <c r="G359" s="7">
        <f>IF(Смета!E341&gt;0,Смета!E341,0)</f>
        <v>0</v>
      </c>
      <c r="H359" s="7">
        <f>ROUND(F359*G359,2)</f>
        <v>0</v>
      </c>
      <c r="I359">
        <f>IF(J359=1,1,K359)</f>
        <v>0</v>
      </c>
      <c r="K359">
        <f>IF(AND(B359&gt;0,B359&lt;&gt;"ЗАГ"),1,IF(C359=0,SUM(B360:INDEX(B360:B$2002,INDEX(MATCH("ЗАГ",B360:B$2002&amp;"",),))),0))</f>
        <v>0</v>
      </c>
      <c r="R359" s="7">
        <f>IFERROR(IF(F359&gt;0,IF(IFERROR((Смета!H341*1),0)&gt;0,ROUND(F359*G359,2),0),0),0)</f>
        <v>0</v>
      </c>
      <c r="S359" s="7">
        <f>IFERROR(IF(F359&gt;0,IF(IFERROR((Смета!G341*1),0)&gt;0,ROUND(F359*G359,2),0),0),0)</f>
        <v>0</v>
      </c>
    </row>
    <row r="360" hidden="1">
      <c r="B360">
        <f>IFERROR(IF(F360&gt;0,MAX(B$26:B359)+1,IF(AND(D360&gt;0,C360=0),"ЗАГ",0)),0)</f>
        <v>0</v>
      </c>
      <c r="C360">
        <f>IF(Смета!B342&gt;0,Смета!B342,0)</f>
        <v>302</v>
      </c>
      <c r="D360" t="str">
        <f>IF(Смета!C342&gt;0,Смета!C342,0)</f>
        <v>Скрутка СИЗ-1 2.5-4.5мм желтая</v>
      </c>
      <c r="E360" s="7" t="str">
        <f>IF(Смета!D342&gt;0,Смета!D342,0)</f>
        <v>шт</v>
      </c>
      <c r="F360" s="7">
        <f>IFERROR(IF(Дата_КС2=S$3,Смета!Q342,0)+IF(Дата_КС2=S$4,Смета!T342,0)+IF(Дата_КС2=S$5,Смета!W342,0)+IF(Дата_КС2=S$6,Смета!Z342,0)+IF(Дата_КС2=S$7,Смета!AC342,0)+IF(Дата_КС2=S$8,Смета!AF342,0)+IF(Дата_КС2=S$9,Смета!AI342,0)+IF(Дата_КС2=S$10,Смета!AL342,0)+IF(Дата_КС2=S$11,Смета!AO342,0)+IF(Дата_КС2=S$12,Смета!AR342,0)+IF(Дата_КС2=S$13,Смета!AU342,0)+IF(Дата_КС2=S$14,Смета!AX342,0),0)</f>
        <v>0</v>
      </c>
      <c r="G360" s="7">
        <f>IF(Смета!E342&gt;0,Смета!E342,0)</f>
        <v>4.06</v>
      </c>
      <c r="H360" s="7">
        <f>ROUND(F360*G360,2)</f>
        <v>0</v>
      </c>
      <c r="I360">
        <f>IF(J360=1,1,K360)</f>
        <v>0</v>
      </c>
      <c r="K360">
        <f>IF(AND(B360&gt;0,B360&lt;&gt;"ЗАГ"),1,IF(C360=0,SUM(B361:INDEX(B361:B$2002,INDEX(MATCH("ЗАГ",B361:B$2002&amp;"",),))),0))</f>
        <v>0</v>
      </c>
      <c r="R360" s="7">
        <f>IFERROR(IF(F360&gt;0,IF(IFERROR((Смета!H342*1),0)&gt;0,ROUND(F360*G360,2),0),0),0)</f>
        <v>0</v>
      </c>
      <c r="S360" s="7">
        <f>IFERROR(IF(F360&gt;0,IF(IFERROR((Смета!G342*1),0)&gt;0,ROUND(F360*G360,2),0),0),0)</f>
        <v>0</v>
      </c>
    </row>
    <row r="361" hidden="1">
      <c r="B361">
        <f>IFERROR(IF(F361&gt;0,MAX(B$26:B360)+1,IF(AND(D361&gt;0,C361=0),"ЗАГ",0)),0)</f>
        <v>0</v>
      </c>
      <c r="C361">
        <f>IF(Смета!B343&gt;0,Смета!B343,0)</f>
        <v>303</v>
      </c>
      <c r="D361" t="str">
        <f>IF(Смета!C343&gt;0,Смета!C343,0)</f>
        <v>Скрутка СИЗ-1 4-11мм красная</v>
      </c>
      <c r="E361" s="7" t="str">
        <f>IF(Смета!D343&gt;0,Смета!D343,0)</f>
        <v>шт</v>
      </c>
      <c r="F361" s="7">
        <f>IFERROR(IF(Дата_КС2=S$3,Смета!Q343,0)+IF(Дата_КС2=S$4,Смета!T343,0)+IF(Дата_КС2=S$5,Смета!W343,0)+IF(Дата_КС2=S$6,Смета!Z343,0)+IF(Дата_КС2=S$7,Смета!AC343,0)+IF(Дата_КС2=S$8,Смета!AF343,0)+IF(Дата_КС2=S$9,Смета!AI343,0)+IF(Дата_КС2=S$10,Смета!AL343,0)+IF(Дата_КС2=S$11,Смета!AO343,0)+IF(Дата_КС2=S$12,Смета!AR343,0)+IF(Дата_КС2=S$13,Смета!AU343,0)+IF(Дата_КС2=S$14,Смета!AX343,0),0)</f>
        <v>0</v>
      </c>
      <c r="G361" s="7">
        <f>IF(Смета!E343&gt;0,Смета!E343,0)</f>
        <v>5.34</v>
      </c>
      <c r="H361" s="7">
        <f>ROUND(F361*G361,2)</f>
        <v>0</v>
      </c>
      <c r="I361">
        <f>IF(J361=1,1,K361)</f>
        <v>0</v>
      </c>
      <c r="K361">
        <f>IF(AND(B361&gt;0,B361&lt;&gt;"ЗАГ"),1,IF(C361=0,SUM(B362:INDEX(B362:B$2002,INDEX(MATCH("ЗАГ",B362:B$2002&amp;"",),))),0))</f>
        <v>0</v>
      </c>
      <c r="R361" s="7">
        <f>IFERROR(IF(F361&gt;0,IF(IFERROR((Смета!H343*1),0)&gt;0,ROUND(F361*G361,2),0),0),0)</f>
        <v>0</v>
      </c>
      <c r="S361" s="7">
        <f>IFERROR(IF(F361&gt;0,IF(IFERROR((Смета!G343*1),0)&gt;0,ROUND(F361*G361,2),0),0),0)</f>
        <v>0</v>
      </c>
    </row>
    <row r="362" hidden="1">
      <c r="B362">
        <f>IFERROR(IF(F362&gt;0,MAX(B$26:B361)+1,IF(AND(D362&gt;0,C362=0),"ЗАГ",0)),0)</f>
        <v>0</v>
      </c>
      <c r="C362">
        <f>IF(Смета!B344&gt;0,Смета!B344,0)</f>
        <v>304</v>
      </c>
      <c r="D362" t="str">
        <f>IF(Смета!C344&gt;0,Смета!C344,0)</f>
        <v>Бирка кабельная У-134 квадрат 55х55 мм</v>
      </c>
      <c r="E362" s="7" t="str">
        <f>IF(Смета!D344&gt;0,Смета!D344,0)</f>
        <v>шт</v>
      </c>
      <c r="F362" s="7">
        <f>IFERROR(IF(Дата_КС2=S$3,Смета!Q344,0)+IF(Дата_КС2=S$4,Смета!T344,0)+IF(Дата_КС2=S$5,Смета!W344,0)+IF(Дата_КС2=S$6,Смета!Z344,0)+IF(Дата_КС2=S$7,Смета!AC344,0)+IF(Дата_КС2=S$8,Смета!AF344,0)+IF(Дата_КС2=S$9,Смета!AI344,0)+IF(Дата_КС2=S$10,Смета!AL344,0)+IF(Дата_КС2=S$11,Смета!AO344,0)+IF(Дата_КС2=S$12,Смета!AR344,0)+IF(Дата_КС2=S$13,Смета!AU344,0)+IF(Дата_КС2=S$14,Смета!AX344,0),0)</f>
        <v>0</v>
      </c>
      <c r="G362" s="7">
        <f>IF(Смета!E344&gt;0,Смета!E344,0)</f>
        <v>2.46</v>
      </c>
      <c r="H362" s="7">
        <f>ROUND(F362*G362,2)</f>
        <v>0</v>
      </c>
      <c r="I362">
        <f>IF(J362=1,1,K362)</f>
        <v>0</v>
      </c>
      <c r="K362">
        <f>IF(AND(B362&gt;0,B362&lt;&gt;"ЗАГ"),1,IF(C362=0,SUM(B363:INDEX(B363:B$2002,INDEX(MATCH("ЗАГ",B363:B$2002&amp;"",),))),0))</f>
        <v>0</v>
      </c>
      <c r="R362" s="7">
        <f>IFERROR(IF(F362&gt;0,IF(IFERROR((Смета!H344*1),0)&gt;0,ROUND(F362*G362,2),0),0),0)</f>
        <v>0</v>
      </c>
      <c r="S362" s="7">
        <f>IFERROR(IF(F362&gt;0,IF(IFERROR((Смета!G344*1),0)&gt;0,ROUND(F362*G362,2),0),0),0)</f>
        <v>0</v>
      </c>
    </row>
    <row r="363" hidden="1">
      <c r="B363">
        <f>IFERROR(IF(F363&gt;0,MAX(B$26:B362)+1,IF(AND(D363&gt;0,C363=0),"ЗАГ",0)),0)</f>
        <v>0</v>
      </c>
      <c r="C363">
        <f>IF(Смета!B345&gt;0,Смета!B345,0)</f>
        <v>305</v>
      </c>
      <c r="D363" t="str">
        <f>IF(Смета!C345&gt;0,Смета!C345,0)</f>
        <v>Коробка установочная 68мм (С3М2)</v>
      </c>
      <c r="E363" s="7" t="str">
        <f>IF(Смета!D345&gt;0,Смета!D345,0)</f>
        <v>шт</v>
      </c>
      <c r="F363" s="7">
        <f>IFERROR(IF(Дата_КС2=S$3,Смета!Q345,0)+IF(Дата_КС2=S$4,Смета!T345,0)+IF(Дата_КС2=S$5,Смета!W345,0)+IF(Дата_КС2=S$6,Смета!Z345,0)+IF(Дата_КС2=S$7,Смета!AC345,0)+IF(Дата_КС2=S$8,Смета!AF345,0)+IF(Дата_КС2=S$9,Смета!AI345,0)+IF(Дата_КС2=S$10,Смета!AL345,0)+IF(Дата_КС2=S$11,Смета!AO345,0)+IF(Дата_КС2=S$12,Смета!AR345,0)+IF(Дата_КС2=S$13,Смета!AU345,0)+IF(Дата_КС2=S$14,Смета!AX345,0),0)</f>
        <v>0</v>
      </c>
      <c r="G363" s="7">
        <f>IF(Смета!E345&gt;0,Смета!E345,0)</f>
        <v>12.81</v>
      </c>
      <c r="H363" s="7">
        <f>ROUND(F363*G363,2)</f>
        <v>0</v>
      </c>
      <c r="I363">
        <f>IF(J363=1,1,K363)</f>
        <v>0</v>
      </c>
      <c r="K363">
        <f>IF(AND(B363&gt;0,B363&lt;&gt;"ЗАГ"),1,IF(C363=0,SUM(B364:INDEX(B364:B$2002,INDEX(MATCH("ЗАГ",B364:B$2002&amp;"",),))),0))</f>
        <v>0</v>
      </c>
      <c r="R363" s="7">
        <f>IFERROR(IF(F363&gt;0,IF(IFERROR((Смета!H345*1),0)&gt;0,ROUND(F363*G363,2),0),0),0)</f>
        <v>0</v>
      </c>
      <c r="S363" s="7">
        <f>IFERROR(IF(F363&gt;0,IF(IFERROR((Смета!G345*1),0)&gt;0,ROUND(F363*G363,2),0),0),0)</f>
        <v>0</v>
      </c>
    </row>
    <row r="364" hidden="1" ht="30" customHeight="1">
      <c r="B364">
        <f>IFERROR(IF(F364&gt;0,MAX(B$26:B363)+1,IF(AND(D364&gt;0,C364=0),"ЗАГ",0)),0)</f>
        <v>0</v>
      </c>
      <c r="C364">
        <f>IF(Смета!B346&gt;0,Смета!B346,0)</f>
        <v>306</v>
      </c>
      <c r="D364" t="str">
        <f>IF(Смета!C346&gt;0,Смета!C346,0)</f>
        <v>Высверливание отверстия в кирпиче и вмазывание установочной коробки</v>
      </c>
      <c r="E364" s="7" t="str">
        <f>IF(Смета!D346&gt;0,Смета!D346,0)</f>
        <v>шт</v>
      </c>
      <c r="F364" s="7">
        <f>IFERROR(IF(Дата_КС2=S$3,Смета!Q346,0)+IF(Дата_КС2=S$4,Смета!T346,0)+IF(Дата_КС2=S$5,Смета!W346,0)+IF(Дата_КС2=S$6,Смета!Z346,0)+IF(Дата_КС2=S$7,Смета!AC346,0)+IF(Дата_КС2=S$8,Смета!AF346,0)+IF(Дата_КС2=S$9,Смета!AI346,0)+IF(Дата_КС2=S$10,Смета!AL346,0)+IF(Дата_КС2=S$11,Смета!AO346,0)+IF(Дата_КС2=S$12,Смета!AR346,0)+IF(Дата_КС2=S$13,Смета!AU346,0)+IF(Дата_КС2=S$14,Смета!AX346,0),0)</f>
        <v>0</v>
      </c>
      <c r="G364" s="7">
        <f>IF(Смета!E346&gt;0,Смета!E346,0)</f>
        <v>320.25</v>
      </c>
      <c r="H364" s="7">
        <f>ROUND(F364*G364,2)</f>
        <v>0</v>
      </c>
      <c r="I364">
        <f>IF(J364=1,1,K364)</f>
        <v>0</v>
      </c>
      <c r="K364">
        <f>IF(AND(B364&gt;0,B364&lt;&gt;"ЗАГ"),1,IF(C364=0,SUM(B365:INDEX(B365:B$2002,INDEX(MATCH("ЗАГ",B365:B$2002&amp;"",),))),0))</f>
        <v>0</v>
      </c>
      <c r="R364" s="7">
        <f>IFERROR(IF(F364&gt;0,IF(IFERROR((Смета!H346*1),0)&gt;0,ROUND(F364*G364,2),0),0),0)</f>
        <v>0</v>
      </c>
      <c r="S364" s="7">
        <f>IFERROR(IF(F364&gt;0,IF(IFERROR((Смета!G346*1),0)&gt;0,ROUND(F364*G364,2),0),0),0)</f>
        <v>0</v>
      </c>
    </row>
    <row r="365" hidden="1">
      <c r="B365">
        <f>IFERROR(IF(F365&gt;0,MAX(B$26:B364)+1,IF(AND(D365&gt;0,C365=0),"ЗАГ",0)),0)</f>
        <v>0</v>
      </c>
      <c r="C365">
        <f>IF(Смета!B347&gt;0,Смета!B347,0)</f>
        <v>307</v>
      </c>
      <c r="D365" t="str">
        <f>IF(Смета!C347&gt;0,Смета!C347,0)</f>
        <v>Крышка КОН-1М-04</v>
      </c>
      <c r="E365" s="7" t="str">
        <f>IF(Смета!D347&gt;0,Смета!D347,0)</f>
        <v>шт</v>
      </c>
      <c r="F365" s="7">
        <f>IFERROR(IF(Дата_КС2=S$3,Смета!Q347,0)+IF(Дата_КС2=S$4,Смета!T347,0)+IF(Дата_КС2=S$5,Смета!W347,0)+IF(Дата_КС2=S$6,Смета!Z347,0)+IF(Дата_КС2=S$7,Смета!AC347,0)+IF(Дата_КС2=S$8,Смета!AF347,0)+IF(Дата_КС2=S$9,Смета!AI347,0)+IF(Дата_КС2=S$10,Смета!AL347,0)+IF(Дата_КС2=S$11,Смета!AO347,0)+IF(Дата_КС2=S$12,Смета!AR347,0)+IF(Дата_КС2=S$13,Смета!AU347,0)+IF(Дата_КС2=S$14,Смета!AX347,0),0)</f>
        <v>0</v>
      </c>
      <c r="G365" s="7">
        <f>IF(Смета!E347&gt;0,Смета!E347,0)</f>
        <v>58.21</v>
      </c>
      <c r="H365" s="7">
        <f>ROUND(F365*G365,2)</f>
        <v>0</v>
      </c>
      <c r="I365">
        <f>IF(J365=1,1,K365)</f>
        <v>0</v>
      </c>
      <c r="K365">
        <f>IF(AND(B365&gt;0,B365&lt;&gt;"ЗАГ"),1,IF(C365=0,SUM(B366:INDEX(B366:B$2002,INDEX(MATCH("ЗАГ",B366:B$2002&amp;"",),))),0))</f>
        <v>0</v>
      </c>
      <c r="R365" s="7">
        <f>IFERROR(IF(F365&gt;0,IF(IFERROR((Смета!H347*1),0)&gt;0,ROUND(F365*G365,2),0),0),0)</f>
        <v>0</v>
      </c>
      <c r="S365" s="7">
        <f>IFERROR(IF(F365&gt;0,IF(IFERROR((Смета!G347*1),0)&gt;0,ROUND(F365*G365,2),0),0),0)</f>
        <v>0</v>
      </c>
    </row>
    <row r="366" hidden="1">
      <c r="B366">
        <f>IFERROR(IF(F366&gt;0,MAX(B$26:B365)+1,IF(AND(D366&gt;0,C366=0),"ЗАГ",0)),0)</f>
        <v>0</v>
      </c>
      <c r="C366">
        <f>IF(Смета!B348&gt;0,Смета!B348,0)</f>
        <v>308</v>
      </c>
      <c r="D366" t="str">
        <f>IF(Смета!C348&gt;0,Смета!C348,0)</f>
        <v>Монтаж крышки КОН-1М-04</v>
      </c>
      <c r="E366" s="7" t="str">
        <f>IF(Смета!D348&gt;0,Смета!D348,0)</f>
        <v>шт</v>
      </c>
      <c r="F366" s="7">
        <f>IFERROR(IF(Дата_КС2=S$3,Смета!Q348,0)+IF(Дата_КС2=S$4,Смета!T348,0)+IF(Дата_КС2=S$5,Смета!W348,0)+IF(Дата_КС2=S$6,Смета!Z348,0)+IF(Дата_КС2=S$7,Смета!AC348,0)+IF(Дата_КС2=S$8,Смета!AF348,0)+IF(Дата_КС2=S$9,Смета!AI348,0)+IF(Дата_КС2=S$10,Смета!AL348,0)+IF(Дата_КС2=S$11,Смета!AO348,0)+IF(Дата_КС2=S$12,Смета!AR348,0)+IF(Дата_КС2=S$13,Смета!AU348,0)+IF(Дата_КС2=S$14,Смета!AX348,0),0)</f>
        <v>0</v>
      </c>
      <c r="G366" s="7">
        <f>IF(Смета!E348&gt;0,Смета!E348,0)</f>
        <v>80.06</v>
      </c>
      <c r="H366" s="7">
        <f>ROUND(F366*G366,2)</f>
        <v>0</v>
      </c>
      <c r="I366">
        <f>IF(J366=1,1,K366)</f>
        <v>0</v>
      </c>
      <c r="K366">
        <f>IF(AND(B366&gt;0,B366&lt;&gt;"ЗАГ"),1,IF(C366=0,SUM(B367:INDEX(B367:B$2002,INDEX(MATCH("ЗАГ",B367:B$2002&amp;"",),))),0))</f>
        <v>0</v>
      </c>
      <c r="R366" s="7">
        <f>IFERROR(IF(F366&gt;0,IF(IFERROR((Смета!H348*1),0)&gt;0,ROUND(F366*G366,2),0),0),0)</f>
        <v>0</v>
      </c>
      <c r="S366" s="7">
        <f>IFERROR(IF(F366&gt;0,IF(IFERROR((Смета!G348*1),0)&gt;0,ROUND(F366*G366,2),0),0),0)</f>
        <v>0</v>
      </c>
    </row>
    <row r="367" hidden="1">
      <c r="B367">
        <f>IFERROR(IF(F367&gt;0,MAX(B$26:B366)+1,IF(AND(D367&gt;0,C367=0),"ЗАГ",0)),0)</f>
        <v>0</v>
      </c>
      <c r="C367">
        <f>IF(Смета!B349&gt;0,Смета!B349,0)</f>
        <v>309</v>
      </c>
      <c r="D367" t="str">
        <f>IF(Смета!C349&gt;0,Смета!C349,0)</f>
        <v>Подрозетник Ф65мм</v>
      </c>
      <c r="E367" s="7" t="str">
        <f>IF(Смета!D349&gt;0,Смета!D349,0)</f>
        <v>шт</v>
      </c>
      <c r="F367" s="7">
        <f>IFERROR(IF(Дата_КС2=S$3,Смета!Q349,0)+IF(Дата_КС2=S$4,Смета!T349,0)+IF(Дата_КС2=S$5,Смета!W349,0)+IF(Дата_КС2=S$6,Смета!Z349,0)+IF(Дата_КС2=S$7,Смета!AC349,0)+IF(Дата_КС2=S$8,Смета!AF349,0)+IF(Дата_КС2=S$9,Смета!AI349,0)+IF(Дата_КС2=S$10,Смета!AL349,0)+IF(Дата_КС2=S$11,Смета!AO349,0)+IF(Дата_КС2=S$12,Смета!AR349,0)+IF(Дата_КС2=S$13,Смета!AU349,0)+IF(Дата_КС2=S$14,Смета!AX349,0),0)</f>
        <v>0</v>
      </c>
      <c r="G367" s="7">
        <f>IF(Смета!E349&gt;0,Смета!E349,0)</f>
        <v>53.38</v>
      </c>
      <c r="H367" s="7">
        <f>ROUND(F367*G367,2)</f>
        <v>0</v>
      </c>
      <c r="I367">
        <f>IF(J367=1,1,K367)</f>
        <v>0</v>
      </c>
      <c r="K367">
        <f>IF(AND(B367&gt;0,B367&lt;&gt;"ЗАГ"),1,IF(C367=0,SUM(B368:INDEX(B368:B$2002,INDEX(MATCH("ЗАГ",B368:B$2002&amp;"",),))),0))</f>
        <v>0</v>
      </c>
      <c r="R367" s="7">
        <f>IFERROR(IF(F367&gt;0,IF(IFERROR((Смета!H349*1),0)&gt;0,ROUND(F367*G367,2),0),0),0)</f>
        <v>0</v>
      </c>
      <c r="S367" s="7">
        <f>IFERROR(IF(F367&gt;0,IF(IFERROR((Смета!G349*1),0)&gt;0,ROUND(F367*G367,2),0),0),0)</f>
        <v>0</v>
      </c>
    </row>
    <row r="368" hidden="1">
      <c r="B368">
        <f>IFERROR(IF(F368&gt;0,MAX(B$26:B367)+1,IF(AND(D368&gt;0,C368=0),"ЗАГ",0)),0)</f>
        <v>0</v>
      </c>
      <c r="C368">
        <f>IF(Смета!B350&gt;0,Смета!B350,0)</f>
        <v>310</v>
      </c>
      <c r="D368" t="str">
        <f>IF(Смета!C350&gt;0,Смета!C350,0)</f>
        <v>Подрозетник Ф100мм</v>
      </c>
      <c r="E368" s="7" t="str">
        <f>IF(Смета!D350&gt;0,Смета!D350,0)</f>
        <v>шт</v>
      </c>
      <c r="F368" s="7">
        <f>IFERROR(IF(Дата_КС2=S$3,Смета!Q350,0)+IF(Дата_КС2=S$4,Смета!T350,0)+IF(Дата_КС2=S$5,Смета!W350,0)+IF(Дата_КС2=S$6,Смета!Z350,0)+IF(Дата_КС2=S$7,Смета!AC350,0)+IF(Дата_КС2=S$8,Смета!AF350,0)+IF(Дата_КС2=S$9,Смета!AI350,0)+IF(Дата_КС2=S$10,Смета!AL350,0)+IF(Дата_КС2=S$11,Смета!AO350,0)+IF(Дата_КС2=S$12,Смета!AR350,0)+IF(Дата_КС2=S$13,Смета!AU350,0)+IF(Дата_КС2=S$14,Смета!AX350,0),0)</f>
        <v>0</v>
      </c>
      <c r="G368" s="7">
        <f>IF(Смета!E350&gt;0,Смета!E350,0)</f>
        <v>64.05</v>
      </c>
      <c r="H368" s="7">
        <f>ROUND(F368*G368,2)</f>
        <v>0</v>
      </c>
      <c r="I368">
        <f>IF(J368=1,1,K368)</f>
        <v>0</v>
      </c>
      <c r="K368">
        <f>IF(AND(B368&gt;0,B368&lt;&gt;"ЗАГ"),1,IF(C368=0,SUM(B369:INDEX(B369:B$2002,INDEX(MATCH("ЗАГ",B369:B$2002&amp;"",),))),0))</f>
        <v>0</v>
      </c>
      <c r="R368" s="7">
        <f>IFERROR(IF(F368&gt;0,IF(IFERROR((Смета!H350*1),0)&gt;0,ROUND(F368*G368,2),0),0),0)</f>
        <v>0</v>
      </c>
      <c r="S368" s="7">
        <f>IFERROR(IF(F368&gt;0,IF(IFERROR((Смета!G350*1),0)&gt;0,ROUND(F368*G368,2),0),0),0)</f>
        <v>0</v>
      </c>
    </row>
    <row r="369" hidden="1">
      <c r="B369">
        <f>IFERROR(IF(F369&gt;0,MAX(B$26:B368)+1,IF(AND(D369&gt;0,C369=0),"ЗАГ",0)),0)</f>
        <v>0</v>
      </c>
      <c r="C369">
        <f>IF(Смета!B351&gt;0,Смета!B351,0)</f>
        <v>311</v>
      </c>
      <c r="D369" t="str">
        <f>IF(Смета!C351&gt;0,Смета!C351,0)</f>
        <v>Монтаж подрозетника</v>
      </c>
      <c r="E369" s="7" t="str">
        <f>IF(Смета!D351&gt;0,Смета!D351,0)</f>
        <v>шт</v>
      </c>
      <c r="F369" s="7">
        <f>IFERROR(IF(Дата_КС2=S$3,Смета!Q351,0)+IF(Дата_КС2=S$4,Смета!T351,0)+IF(Дата_КС2=S$5,Смета!W351,0)+IF(Дата_КС2=S$6,Смета!Z351,0)+IF(Дата_КС2=S$7,Смета!AC351,0)+IF(Дата_КС2=S$8,Смета!AF351,0)+IF(Дата_КС2=S$9,Смета!AI351,0)+IF(Дата_КС2=S$10,Смета!AL351,0)+IF(Дата_КС2=S$11,Смета!AO351,0)+IF(Дата_КС2=S$12,Смета!AR351,0)+IF(Дата_КС2=S$13,Смета!AU351,0)+IF(Дата_КС2=S$14,Смета!AX351,0),0)</f>
        <v>0</v>
      </c>
      <c r="G369" s="7">
        <f>IF(Смета!E351&gt;0,Смета!E351,0)</f>
        <v>80.06</v>
      </c>
      <c r="H369" s="7">
        <f>ROUND(F369*G369,2)</f>
        <v>0</v>
      </c>
      <c r="I369">
        <f>IF(J369=1,1,K369)</f>
        <v>0</v>
      </c>
      <c r="K369">
        <f>IF(AND(B369&gt;0,B369&lt;&gt;"ЗАГ"),1,IF(C369=0,SUM(B370:INDEX(B370:B$2002,INDEX(MATCH("ЗАГ",B370:B$2002&amp;"",),))),0))</f>
        <v>0</v>
      </c>
      <c r="R369" s="7">
        <f>IFERROR(IF(F369&gt;0,IF(IFERROR((Смета!H351*1),0)&gt;0,ROUND(F369*G369,2),0),0),0)</f>
        <v>0</v>
      </c>
      <c r="S369" s="7">
        <f>IFERROR(IF(F369&gt;0,IF(IFERROR((Смета!G351*1),0)&gt;0,ROUND(F369*G369,2),0),0),0)</f>
        <v>0</v>
      </c>
    </row>
    <row r="370" hidden="1">
      <c r="B370" t="str">
        <f>IFERROR(IF(F370&gt;0,MAX(B$26:B369)+1,IF(AND(D370&gt;0,C370=0),"ЗАГ",0)),0)</f>
        <v>ЗАГ</v>
      </c>
      <c r="C370">
        <f>IF(Смета!B352&gt;0,Смета!B352,0)</f>
        <v>0</v>
      </c>
      <c r="D370" t="str">
        <f>IF(Смета!C352&gt;0,Смета!C352,0)</f>
        <v>6. Материалы</v>
      </c>
      <c r="E370" s="7">
        <f>IF(Смета!D352&gt;0,Смета!D352,0)</f>
        <v>0</v>
      </c>
      <c r="F370" s="7">
        <f>IFERROR(IF(Дата_КС2=S$3,Смета!Q352,0)+IF(Дата_КС2=S$4,Смета!T352,0)+IF(Дата_КС2=S$5,Смета!W352,0)+IF(Дата_КС2=S$6,Смета!Z352,0)+IF(Дата_КС2=S$7,Смета!AC352,0)+IF(Дата_КС2=S$8,Смета!AF352,0)+IF(Дата_КС2=S$9,Смета!AI352,0)+IF(Дата_КС2=S$10,Смета!AL352,0)+IF(Дата_КС2=S$11,Смета!AO352,0)+IF(Дата_КС2=S$12,Смета!AR352,0)+IF(Дата_КС2=S$13,Смета!AU352,0)+IF(Дата_КС2=S$14,Смета!AX352,0),0)</f>
        <v>0</v>
      </c>
      <c r="G370" s="7">
        <f>IF(Смета!E352&gt;0,Смета!E352,0)</f>
        <v>0</v>
      </c>
      <c r="H370" s="7">
        <f>ROUND(F370*G370,2)</f>
        <v>0</v>
      </c>
      <c r="I370">
        <f>IF(J370=1,1,K370)</f>
        <v>0</v>
      </c>
      <c r="K370">
        <f>IF(AND(B370&gt;0,B370&lt;&gt;"ЗАГ"),1,IF(C370=0,SUM(B371:INDEX(B371:B$2002,INDEX(MATCH("ЗАГ",B371:B$2002&amp;"",),))),0))</f>
        <v>0</v>
      </c>
      <c r="R370" s="7">
        <f>IFERROR(IF(F370&gt;0,IF(IFERROR((Смета!H352*1),0)&gt;0,ROUND(F370*G370,2),0),0),0)</f>
        <v>0</v>
      </c>
      <c r="S370" s="7">
        <f>IFERROR(IF(F370&gt;0,IF(IFERROR((Смета!G352*1),0)&gt;0,ROUND(F370*G370,2),0),0),0)</f>
        <v>0</v>
      </c>
    </row>
    <row r="371" hidden="1">
      <c r="B371">
        <f>IFERROR(IF(F371&gt;0,MAX(B$26:B370)+1,IF(AND(D371&gt;0,C371=0),"ЗАГ",0)),0)</f>
        <v>0</v>
      </c>
      <c r="C371">
        <f>IF(Смета!B353&gt;0,Смета!B353,0)</f>
        <v>312</v>
      </c>
      <c r="D371" t="str">
        <f>IF(Смета!C353&gt;0,Смета!C353,0)</f>
        <v>Пена монтажная Roof Complect огнеупорная (890гр)</v>
      </c>
      <c r="E371" s="7" t="str">
        <f>IF(Смета!D353&gt;0,Смета!D353,0)</f>
        <v>шт</v>
      </c>
      <c r="F371" s="7">
        <f>IFERROR(IF(Дата_КС2=S$3,Смета!Q353,0)+IF(Дата_КС2=S$4,Смета!T353,0)+IF(Дата_КС2=S$5,Смета!W353,0)+IF(Дата_КС2=S$6,Смета!Z353,0)+IF(Дата_КС2=S$7,Смета!AC353,0)+IF(Дата_КС2=S$8,Смета!AF353,0)+IF(Дата_КС2=S$9,Смета!AI353,0)+IF(Дата_КС2=S$10,Смета!AL353,0)+IF(Дата_КС2=S$11,Смета!AO353,0)+IF(Дата_КС2=S$12,Смета!AR353,0)+IF(Дата_КС2=S$13,Смета!AU353,0)+IF(Дата_КС2=S$14,Смета!AX353,0),0)</f>
        <v>0</v>
      </c>
      <c r="G371" s="7">
        <f>IF(Смета!E353&gt;0,Смета!E353,0)</f>
        <v>640.5</v>
      </c>
      <c r="H371" s="7">
        <f>ROUND(F371*G371,2)</f>
        <v>0</v>
      </c>
      <c r="I371">
        <f>IF(J371=1,1,K371)</f>
        <v>0</v>
      </c>
      <c r="K371">
        <f>IF(AND(B371&gt;0,B371&lt;&gt;"ЗАГ"),1,IF(C371=0,SUM(B372:INDEX(B372:B$2002,INDEX(MATCH("ЗАГ",B372:B$2002&amp;"",),))),0))</f>
        <v>0</v>
      </c>
      <c r="R371" s="7">
        <f>IFERROR(IF(F371&gt;0,IF(IFERROR((Смета!H353*1),0)&gt;0,ROUND(F371*G371,2),0),0),0)</f>
        <v>0</v>
      </c>
      <c r="S371" s="7">
        <f>IFERROR(IF(F371&gt;0,IF(IFERROR((Смета!G353*1),0)&gt;0,ROUND(F371*G371,2),0),0),0)</f>
        <v>0</v>
      </c>
    </row>
    <row r="372" hidden="1">
      <c r="B372">
        <f>IFERROR(IF(F372&gt;0,MAX(B$26:B371)+1,IF(AND(D372&gt;0,C372=0),"ЗАГ",0)),0)</f>
        <v>0</v>
      </c>
      <c r="C372">
        <f>IF(Смета!B354&gt;0,Смета!B354,0)</f>
        <v>313</v>
      </c>
      <c r="D372" t="str">
        <f>IF(Смета!C354&gt;0,Смета!C354,0)</f>
        <v>Герметик огнезащитный ведро 10кг</v>
      </c>
      <c r="E372" s="7" t="str">
        <f>IF(Смета!D354&gt;0,Смета!D354,0)</f>
        <v>шт</v>
      </c>
      <c r="F372" s="7">
        <f>IFERROR(IF(Дата_КС2=S$3,Смета!Q354,0)+IF(Дата_КС2=S$4,Смета!T354,0)+IF(Дата_КС2=S$5,Смета!W354,0)+IF(Дата_КС2=S$6,Смета!Z354,0)+IF(Дата_КС2=S$7,Смета!AC354,0)+IF(Дата_КС2=S$8,Смета!AF354,0)+IF(Дата_КС2=S$9,Смета!AI354,0)+IF(Дата_КС2=S$10,Смета!AL354,0)+IF(Дата_КС2=S$11,Смета!AO354,0)+IF(Дата_КС2=S$12,Смета!AR354,0)+IF(Дата_КС2=S$13,Смета!AU354,0)+IF(Дата_КС2=S$14,Смета!AX354,0),0)</f>
        <v>0</v>
      </c>
      <c r="G372" s="7">
        <f>IF(Смета!E354&gt;0,Смета!E354,0)</f>
        <v>2028.25</v>
      </c>
      <c r="H372" s="7">
        <f>ROUND(F372*G372,2)</f>
        <v>0</v>
      </c>
      <c r="I372">
        <f>IF(J372=1,1,K372)</f>
        <v>0</v>
      </c>
      <c r="K372">
        <f>IF(AND(B372&gt;0,B372&lt;&gt;"ЗАГ"),1,IF(C372=0,SUM(B373:INDEX(B373:B$2002,INDEX(MATCH("ЗАГ",B373:B$2002&amp;"",),))),0))</f>
        <v>0</v>
      </c>
      <c r="R372" s="7">
        <f>IFERROR(IF(F372&gt;0,IF(IFERROR((Смета!H354*1),0)&gt;0,ROUND(F372*G372,2),0),0),0)</f>
        <v>0</v>
      </c>
      <c r="S372" s="7">
        <f>IFERROR(IF(F372&gt;0,IF(IFERROR((Смета!G354*1),0)&gt;0,ROUND(F372*G372,2),0),0),0)</f>
        <v>0</v>
      </c>
    </row>
    <row r="373">
      <c r="B373" t="str">
        <f>IFERROR(IF(F373&gt;0,MAX(B$26:B372)+1,IF(AND(D373&gt;0,C373=0),"ЗАГ",0)),0)</f>
        <v>ЗАГ</v>
      </c>
      <c r="C373">
        <f>IF(Смета!B355&gt;0,Смета!B355,0)</f>
        <v>0</v>
      </c>
      <c r="D373" t="str">
        <f>IF(Смета!C355&gt;0,Смета!C355,0)</f>
        <v>Ось 6-7/И-К (4.БС21М секция №3)</v>
      </c>
      <c r="E373" s="7">
        <f>IF(Смета!D355&gt;0,Смета!D355,0)</f>
        <v>0</v>
      </c>
      <c r="F373" s="7">
        <f>IFERROR(IF(Дата_КС2=S$3,Смета!Q355,0)+IF(Дата_КС2=S$4,Смета!T355,0)+IF(Дата_КС2=S$5,Смета!W355,0)+IF(Дата_КС2=S$6,Смета!Z355,0)+IF(Дата_КС2=S$7,Смета!AC355,0)+IF(Дата_КС2=S$8,Смета!AF355,0)+IF(Дата_КС2=S$9,Смета!AI355,0)+IF(Дата_КС2=S$10,Смета!AL355,0)+IF(Дата_КС2=S$11,Смета!AO355,0)+IF(Дата_КС2=S$12,Смета!AR355,0)+IF(Дата_КС2=S$13,Смета!AU355,0)+IF(Дата_КС2=S$14,Смета!AX355,0),0)</f>
        <v>0</v>
      </c>
      <c r="G373" s="7">
        <f>IF(Смета!E355&gt;0,Смета!E355,0)</f>
        <v>0</v>
      </c>
      <c r="H373" s="7">
        <f>ROUND(F373*G373,2)</f>
        <v>0</v>
      </c>
      <c r="I373">
        <f>IF(J373=1,1,K373)</f>
        <v>1</v>
      </c>
      <c r="J373">
        <v>1</v>
      </c>
      <c r="K373">
        <f>IF(AND(B373&gt;0,B373&lt;&gt;"ЗАГ"),1,IF(C373=0,SUM(B374:INDEX(B374:B$2002,INDEX(MATCH("ЗАГ",B374:B$2002&amp;"",),))),0))</f>
        <v>0</v>
      </c>
      <c r="R373" s="7">
        <f>IFERROR(IF(F373&gt;0,IF(IFERROR((Смета!H355*1),0)&gt;0,ROUND(F373*G373,2),0),0),0)</f>
        <v>0</v>
      </c>
      <c r="S373" s="7">
        <f>IFERROR(IF(F373&gt;0,IF(IFERROR((Смета!G355*1),0)&gt;0,ROUND(F373*G373,2),0),0),0)</f>
        <v>0</v>
      </c>
    </row>
    <row r="374">
      <c r="B374" t="str">
        <f>IFERROR(IF(F374&gt;0,MAX(B$26:B373)+1,IF(AND(D374&gt;0,C374=0),"ЗАГ",0)),0)</f>
        <v>ЗАГ</v>
      </c>
      <c r="C374">
        <f>IF(Смета!B356&gt;0,Смета!B356,0)</f>
        <v>0</v>
      </c>
      <c r="D374" t="str">
        <f>IF(Смета!C356&gt;0,Смета!C356,0)</f>
        <v>1.Низковольтное оборудование</v>
      </c>
      <c r="E374" s="7">
        <f>IF(Смета!D356&gt;0,Смета!D356,0)</f>
        <v>0</v>
      </c>
      <c r="F374" s="7">
        <f>IFERROR(IF(Дата_КС2=S$3,Смета!Q356,0)+IF(Дата_КС2=S$4,Смета!T356,0)+IF(Дата_КС2=S$5,Смета!W356,0)+IF(Дата_КС2=S$6,Смета!Z356,0)+IF(Дата_КС2=S$7,Смета!AC356,0)+IF(Дата_КС2=S$8,Смета!AF356,0)+IF(Дата_КС2=S$9,Смета!AI356,0)+IF(Дата_КС2=S$10,Смета!AL356,0)+IF(Дата_КС2=S$11,Смета!AO356,0)+IF(Дата_КС2=S$12,Смета!AR356,0)+IF(Дата_КС2=S$13,Смета!AU356,0)+IF(Дата_КС2=S$14,Смета!AX356,0),0)</f>
        <v>0</v>
      </c>
      <c r="G374" s="7">
        <f>IF(Смета!E356&gt;0,Смета!E356,0)</f>
        <v>0</v>
      </c>
      <c r="H374" s="7">
        <f>ROUND(F374*G374,2)</f>
        <v>0</v>
      </c>
      <c r="I374">
        <f>IF(J374=1,1,K374)</f>
        <v>42</v>
      </c>
      <c r="K374">
        <f>IF(AND(B374&gt;0,B374&lt;&gt;"ЗАГ"),1,IF(C374=0,SUM(B375:INDEX(B375:B$2002,INDEX(MATCH("ЗАГ",B375:B$2002&amp;"",),))),0))</f>
        <v>42</v>
      </c>
      <c r="R374" s="7">
        <f>IFERROR(IF(F374&gt;0,IF(IFERROR((Смета!H356*1),0)&gt;0,ROUND(F374*G374,2),0),0),0)</f>
        <v>0</v>
      </c>
      <c r="S374" s="7">
        <f>IFERROR(IF(F374&gt;0,IF(IFERROR((Смета!G356*1),0)&gt;0,ROUND(F374*G374,2),0),0),0)</f>
        <v>0</v>
      </c>
    </row>
    <row r="375" hidden="1">
      <c r="B375">
        <f>IFERROR(IF(F375&gt;0,MAX(B$26:B374)+1,IF(AND(D375&gt;0,C375=0),"ЗАГ",0)),0)</f>
        <v>0</v>
      </c>
      <c r="C375">
        <f>IF(Смета!B357&gt;0,Смета!B357,0)</f>
        <v>314</v>
      </c>
      <c r="D375" t="str">
        <f>IF(Смета!C357&gt;0,Смета!C357,0)</f>
        <v>ЩК в комплекте</v>
      </c>
      <c r="E375" s="7" t="str">
        <f>IF(Смета!D357&gt;0,Смета!D357,0)</f>
        <v>шт</v>
      </c>
      <c r="F375" s="7">
        <f>IFERROR(IF(Дата_КС2=S$3,Смета!Q357,0)+IF(Дата_КС2=S$4,Смета!T357,0)+IF(Дата_КС2=S$5,Смета!W357,0)+IF(Дата_КС2=S$6,Смета!Z357,0)+IF(Дата_КС2=S$7,Смета!AC357,0)+IF(Дата_КС2=S$8,Смета!AF357,0)+IF(Дата_КС2=S$9,Смета!AI357,0)+IF(Дата_КС2=S$10,Смета!AL357,0)+IF(Дата_КС2=S$11,Смета!AO357,0)+IF(Дата_КС2=S$12,Смета!AR357,0)+IF(Дата_КС2=S$13,Смета!AU357,0)+IF(Дата_КС2=S$14,Смета!AX357,0),0)</f>
        <v>0</v>
      </c>
      <c r="G375" s="7">
        <f>IF(Смета!E357&gt;0,Смета!E357,0)</f>
        <v>6351.63</v>
      </c>
      <c r="H375" s="7">
        <f>ROUND(F375*G375,2)</f>
        <v>0</v>
      </c>
      <c r="I375">
        <f>IF(J375=1,1,K375)</f>
        <v>0</v>
      </c>
      <c r="K375">
        <f>IF(AND(B375&gt;0,B375&lt;&gt;"ЗАГ"),1,IF(C375=0,SUM(B376:INDEX(B376:B$2002,INDEX(MATCH("ЗАГ",B376:B$2002&amp;"",),))),0))</f>
        <v>0</v>
      </c>
      <c r="R375" s="7">
        <f>IFERROR(IF(F375&gt;0,IF(IFERROR((Смета!H357*1),0)&gt;0,ROUND(F375*G375,2),0),0),0)</f>
        <v>0</v>
      </c>
      <c r="S375" s="7">
        <f>IFERROR(IF(F375&gt;0,IF(IFERROR((Смета!G357*1),0)&gt;0,ROUND(F375*G375,2),0),0),0)</f>
        <v>0</v>
      </c>
    </row>
    <row r="376" hidden="1" ht="30" customHeight="1">
      <c r="B376">
        <f>IFERROR(IF(F376&gt;0,MAX(B$26:B375)+1,IF(AND(D376&gt;0,C376=0),"ЗАГ",0)),0)</f>
        <v>0</v>
      </c>
      <c r="C376">
        <f>IF(Смета!B358&gt;0,Смета!B358,0)</f>
        <v>315</v>
      </c>
      <c r="D376" t="str">
        <f>IF(Смета!C358&gt;0,Смета!C358,0)</f>
        <v>Счетчик электронный, 230В, 5(80)А, 1/2 кл.точности СЕ207 R7 849.2.ОА.QUVLF SPds</v>
      </c>
      <c r="E376" s="7" t="str">
        <f>IF(Смета!D358&gt;0,Смета!D358,0)</f>
        <v>шт</v>
      </c>
      <c r="F376" s="7">
        <f>IFERROR(IF(Дата_КС2=S$3,Смета!Q358,0)+IF(Дата_КС2=S$4,Смета!T358,0)+IF(Дата_КС2=S$5,Смета!W358,0)+IF(Дата_КС2=S$6,Смета!Z358,0)+IF(Дата_КС2=S$7,Смета!AC358,0)+IF(Дата_КС2=S$8,Смета!AF358,0)+IF(Дата_КС2=S$9,Смета!AI358,0)+IF(Дата_КС2=S$10,Смета!AL358,0)+IF(Дата_КС2=S$11,Смета!AO358,0)+IF(Дата_КС2=S$12,Смета!AR358,0)+IF(Дата_КС2=S$13,Смета!AU358,0)+IF(Дата_КС2=S$14,Смета!AX358,0),0)</f>
        <v>0</v>
      </c>
      <c r="G376" s="7">
        <f>IF(Смета!E358&gt;0,Смета!E358,0)</f>
        <v>0</v>
      </c>
      <c r="H376" s="7">
        <f>ROUND(F376*G376,2)</f>
        <v>0</v>
      </c>
      <c r="I376">
        <f>IF(J376=1,1,K376)</f>
        <v>0</v>
      </c>
      <c r="K376">
        <f>IF(AND(B376&gt;0,B376&lt;&gt;"ЗАГ"),1,IF(C376=0,SUM(B377:INDEX(B377:B$2002,INDEX(MATCH("ЗАГ",B377:B$2002&amp;"",),))),0))</f>
        <v>0</v>
      </c>
      <c r="R376" s="7">
        <f>IFERROR(IF(F376&gt;0,IF(IFERROR((Смета!H358*1),0)&gt;0,ROUND(F376*G376,2),0),0),0)</f>
        <v>0</v>
      </c>
      <c r="S376" s="7">
        <f>IFERROR(IF(F376&gt;0,IF(IFERROR((Смета!G358*1),0)&gt;0,ROUND(F376*G376,2),0),0),0)</f>
        <v>0</v>
      </c>
    </row>
    <row r="377" hidden="1">
      <c r="B377">
        <f>IFERROR(IF(F377&gt;0,MAX(B$26:B376)+1,IF(AND(D377&gt;0,C377=0),"ЗАГ",0)),0)</f>
        <v>0</v>
      </c>
      <c r="C377">
        <f>IF(Смета!B359&gt;0,Смета!B359,0)</f>
        <v>316</v>
      </c>
      <c r="D377" t="str">
        <f>IF(Смета!C359&gt;0,Смета!C359,0)</f>
        <v>Монтаж и подключение ЩК</v>
      </c>
      <c r="E377" s="7" t="str">
        <f>IF(Смета!D359&gt;0,Смета!D359,0)</f>
        <v>шт</v>
      </c>
      <c r="F377" s="7">
        <f>IFERROR(IF(Дата_КС2=S$3,Смета!Q359,0)+IF(Дата_КС2=S$4,Смета!T359,0)+IF(Дата_КС2=S$5,Смета!W359,0)+IF(Дата_КС2=S$6,Смета!Z359,0)+IF(Дата_КС2=S$7,Смета!AC359,0)+IF(Дата_КС2=S$8,Смета!AF359,0)+IF(Дата_КС2=S$9,Смета!AI359,0)+IF(Дата_КС2=S$10,Смета!AL359,0)+IF(Дата_КС2=S$11,Смета!AO359,0)+IF(Дата_КС2=S$12,Смета!AR359,0)+IF(Дата_КС2=S$13,Смета!AU359,0)+IF(Дата_КС2=S$14,Смета!AX359,0),0)</f>
        <v>0</v>
      </c>
      <c r="G377" s="7">
        <f>IF(Смета!E359&gt;0,Смета!E359,0)</f>
        <v>2668.75</v>
      </c>
      <c r="H377" s="7">
        <f>ROUND(F377*G377,2)</f>
        <v>0</v>
      </c>
      <c r="I377">
        <f>IF(J377=1,1,K377)</f>
        <v>0</v>
      </c>
      <c r="K377">
        <f>IF(AND(B377&gt;0,B377&lt;&gt;"ЗАГ"),1,IF(C377=0,SUM(B378:INDEX(B378:B$2002,INDEX(MATCH("ЗАГ",B378:B$2002&amp;"",),))),0))</f>
        <v>0</v>
      </c>
      <c r="R377" s="7">
        <f>IFERROR(IF(F377&gt;0,IF(IFERROR((Смета!H359*1),0)&gt;0,ROUND(F377*G377,2),0),0),0)</f>
        <v>0</v>
      </c>
      <c r="S377" s="7">
        <f>IFERROR(IF(F377&gt;0,IF(IFERROR((Смета!G359*1),0)&gt;0,ROUND(F377*G377,2),0),0),0)</f>
        <v>0</v>
      </c>
    </row>
    <row r="378" hidden="1">
      <c r="B378">
        <f>IFERROR(IF(F378&gt;0,MAX(B$26:B377)+1,IF(AND(D378&gt;0,C378=0),"ЗАГ",0)),0)</f>
        <v>0</v>
      </c>
      <c r="C378">
        <f>IF(Смета!B360&gt;0,Смета!B360,0)</f>
        <v>317</v>
      </c>
      <c r="D378" t="str">
        <f>IF(Смета!C360&gt;0,Смета!C360,0)</f>
        <v>Кабель-канал 60х40 ЭЛЕКОР белый (18м) IEK</v>
      </c>
      <c r="E378" s="7" t="str">
        <f>IF(Смета!D360&gt;0,Смета!D360,0)</f>
        <v>м</v>
      </c>
      <c r="F378" s="7">
        <f>IFERROR(IF(Дата_КС2=S$3,Смета!Q360,0)+IF(Дата_КС2=S$4,Смета!T360,0)+IF(Дата_КС2=S$5,Смета!W360,0)+IF(Дата_КС2=S$6,Смета!Z360,0)+IF(Дата_КС2=S$7,Смета!AC360,0)+IF(Дата_КС2=S$8,Смета!AF360,0)+IF(Дата_КС2=S$9,Смета!AI360,0)+IF(Дата_КС2=S$10,Смета!AL360,0)+IF(Дата_КС2=S$11,Смета!AO360,0)+IF(Дата_КС2=S$12,Смета!AR360,0)+IF(Дата_КС2=S$13,Смета!AU360,0)+IF(Дата_КС2=S$14,Смета!AX360,0),0)</f>
        <v>0</v>
      </c>
      <c r="G378" s="7">
        <f>IF(Смета!E360&gt;0,Смета!E360,0)</f>
        <v>264.6</v>
      </c>
      <c r="H378" s="7">
        <f>ROUND(F378*G378,2)</f>
        <v>0</v>
      </c>
      <c r="I378">
        <f>IF(J378=1,1,K378)</f>
        <v>0</v>
      </c>
      <c r="K378">
        <f>IF(AND(B378&gt;0,B378&lt;&gt;"ЗАГ"),1,IF(C378=0,SUM(B379:INDEX(B379:B$2002,INDEX(MATCH("ЗАГ",B379:B$2002&amp;"",),))),0))</f>
        <v>0</v>
      </c>
      <c r="R378" s="7">
        <f>IFERROR(IF(F378&gt;0,IF(IFERROR((Смета!H360*1),0)&gt;0,ROUND(F378*G378,2),0),0),0)</f>
        <v>0</v>
      </c>
      <c r="S378" s="7">
        <f>IFERROR(IF(F378&gt;0,IF(IFERROR((Смета!G360*1),0)&gt;0,ROUND(F378*G378,2),0),0),0)</f>
        <v>0</v>
      </c>
    </row>
    <row r="379" hidden="1">
      <c r="B379">
        <f>IFERROR(IF(F379&gt;0,MAX(B$26:B378)+1,IF(AND(D379&gt;0,C379=0),"ЗАГ",0)),0)</f>
        <v>0</v>
      </c>
      <c r="C379">
        <f>IF(Смета!B361&gt;0,Смета!B361,0)</f>
        <v>318</v>
      </c>
      <c r="D379" t="str">
        <f>IF(Смета!C361&gt;0,Смета!C361,0)</f>
        <v>Монтаж кабель-канала</v>
      </c>
      <c r="E379" s="7" t="str">
        <f>IF(Смета!D361&gt;0,Смета!D361,0)</f>
        <v>м</v>
      </c>
      <c r="F379" s="7">
        <f>IFERROR(IF(Дата_КС2=S$3,Смета!Q361,0)+IF(Дата_КС2=S$4,Смета!T361,0)+IF(Дата_КС2=S$5,Смета!W361,0)+IF(Дата_КС2=S$6,Смета!Z361,0)+IF(Дата_КС2=S$7,Смета!AC361,0)+IF(Дата_КС2=S$8,Смета!AF361,0)+IF(Дата_КС2=S$9,Смета!AI361,0)+IF(Дата_КС2=S$10,Смета!AL361,0)+IF(Дата_КС2=S$11,Смета!AO361,0)+IF(Дата_КС2=S$12,Смета!AR361,0)+IF(Дата_КС2=S$13,Смета!AU361,0)+IF(Дата_КС2=S$14,Смета!AX361,0),0)</f>
        <v>0</v>
      </c>
      <c r="G379" s="7">
        <f>IF(Смета!E361&gt;0,Смета!E361,0)</f>
        <v>330.75</v>
      </c>
      <c r="H379" s="7">
        <f>ROUND(F379*G379,2)</f>
        <v>0</v>
      </c>
      <c r="I379">
        <f>IF(J379=1,1,K379)</f>
        <v>0</v>
      </c>
      <c r="K379">
        <f>IF(AND(B379&gt;0,B379&lt;&gt;"ЗАГ"),1,IF(C379=0,SUM(B380:INDEX(B380:B$2002,INDEX(MATCH("ЗАГ",B380:B$2002&amp;"",),))),0))</f>
        <v>0</v>
      </c>
      <c r="R379" s="7">
        <f>IFERROR(IF(F379&gt;0,IF(IFERROR((Смета!H361*1),0)&gt;0,ROUND(F379*G379,2),0),0),0)</f>
        <v>0</v>
      </c>
      <c r="S379" s="7">
        <f>IFERROR(IF(F379&gt;0,IF(IFERROR((Смета!G361*1),0)&gt;0,ROUND(F379*G379,2),0),0),0)</f>
        <v>0</v>
      </c>
    </row>
    <row r="380">
      <c r="B380">
        <f>IFERROR(IF(F380&gt;0,MAX(B$26:B379)+1,IF(AND(D380&gt;0,C380=0),"ЗАГ",0)),0)</f>
        <v>9</v>
      </c>
      <c r="C380">
        <f>IF(Смета!B362&gt;0,Смета!B362,0)</f>
        <v>319</v>
      </c>
      <c r="D380" t="str">
        <f>IF(Смета!C362&gt;0,Смета!C362,0)</f>
        <v>Корпус щита этажного ЩЭ</v>
      </c>
      <c r="E380" s="7" t="str">
        <f>IF(Смета!D362&gt;0,Смета!D362,0)</f>
        <v>шт</v>
      </c>
      <c r="F380" s="7">
        <f>IFERROR(IF(Дата_КС2=S$3,Смета!Q362,0)+IF(Дата_КС2=S$4,Смета!T362,0)+IF(Дата_КС2=S$5,Смета!W362,0)+IF(Дата_КС2=S$6,Смета!Z362,0)+IF(Дата_КС2=S$7,Смета!AC362,0)+IF(Дата_КС2=S$8,Смета!AF362,0)+IF(Дата_КС2=S$9,Смета!AI362,0)+IF(Дата_КС2=S$10,Смета!AL362,0)+IF(Дата_КС2=S$11,Смета!AO362,0)+IF(Дата_КС2=S$12,Смета!AR362,0)+IF(Дата_КС2=S$13,Смета!AU362,0)+IF(Дата_КС2=S$14,Смета!AX362,0),0)</f>
        <v>4</v>
      </c>
      <c r="G380" s="7">
        <f>IF(Смета!E362&gt;0,Смета!E362,0)</f>
        <v>8486.63</v>
      </c>
      <c r="H380" s="7">
        <f>ROUND(F380*G380,2)</f>
        <v>33946.52</v>
      </c>
      <c r="I380">
        <f>IF(J380=1,1,K380)</f>
        <v>1</v>
      </c>
      <c r="K380">
        <f>IF(AND(B380&gt;0,B380&lt;&gt;"ЗАГ"),1,IF(C380=0,SUM(B381:INDEX(B381:B$2002,INDEX(MATCH("ЗАГ",B381:B$2002&amp;"",),))),0))</f>
        <v>1</v>
      </c>
      <c r="R380" s="7">
        <f>IFERROR(IF(F380&gt;0,IF(IFERROR((Смета!H362*1),0)&gt;0,ROUND(F380*G380,2),0),0),0)</f>
        <v>0</v>
      </c>
      <c r="S380" s="7">
        <f>IFERROR(IF(F380&gt;0,IF(IFERROR((Смета!G362*1),0)&gt;0,ROUND(F380*G380,2),0),0),0)</f>
        <v>33946.52</v>
      </c>
    </row>
    <row r="381">
      <c r="B381">
        <f>IFERROR(IF(F381&gt;0,MAX(B$26:B380)+1,IF(AND(D381&gt;0,C381=0),"ЗАГ",0)),0)</f>
        <v>10</v>
      </c>
      <c r="C381">
        <f>IF(Смета!B363&gt;0,Смета!B363,0)</f>
        <v>320</v>
      </c>
      <c r="D381" t="str">
        <f>IF(Смета!C363&gt;0,Смета!C363,0)</f>
        <v>Монтаж Корпуса щита этажного</v>
      </c>
      <c r="E381" s="7" t="str">
        <f>IF(Смета!D363&gt;0,Смета!D363,0)</f>
        <v>шт</v>
      </c>
      <c r="F381" s="7">
        <f>IFERROR(IF(Дата_КС2=S$3,Смета!Q363,0)+IF(Дата_КС2=S$4,Смета!T363,0)+IF(Дата_КС2=S$5,Смета!W363,0)+IF(Дата_КС2=S$6,Смета!Z363,0)+IF(Дата_КС2=S$7,Смета!AC363,0)+IF(Дата_КС2=S$8,Смета!AF363,0)+IF(Дата_КС2=S$9,Смета!AI363,0)+IF(Дата_КС2=S$10,Смета!AL363,0)+IF(Дата_КС2=S$11,Смета!AO363,0)+IF(Дата_КС2=S$12,Смета!AR363,0)+IF(Дата_КС2=S$13,Смета!AU363,0)+IF(Дата_КС2=S$14,Смета!AX363,0),0)</f>
        <v>4</v>
      </c>
      <c r="G381" s="7">
        <f>IF(Смета!E363&gt;0,Смета!E363,0)</f>
        <v>918.05</v>
      </c>
      <c r="H381" s="7">
        <f>ROUND(F381*G381,2)</f>
        <v>3672.2</v>
      </c>
      <c r="I381">
        <f>IF(J381=1,1,K381)</f>
        <v>1</v>
      </c>
      <c r="K381">
        <f>IF(AND(B381&gt;0,B381&lt;&gt;"ЗАГ"),1,IF(C381=0,SUM(B382:INDEX(B382:B$2002,INDEX(MATCH("ЗАГ",B382:B$2002&amp;"",),))),0))</f>
        <v>1</v>
      </c>
      <c r="R381" s="7">
        <f>IFERROR(IF(F381&gt;0,IF(IFERROR((Смета!H363*1),0)&gt;0,ROUND(F381*G381,2),0),0),0)</f>
        <v>3672.2</v>
      </c>
      <c r="S381" s="7">
        <f>IFERROR(IF(F381&gt;0,IF(IFERROR((Смета!G363*1),0)&gt;0,ROUND(F381*G381,2),0),0),0)</f>
        <v>0</v>
      </c>
    </row>
    <row r="382">
      <c r="B382">
        <f>IFERROR(IF(F382&gt;0,MAX(B$26:B381)+1,IF(AND(D382&gt;0,C382=0),"ЗАГ",0)),0)</f>
        <v>11</v>
      </c>
      <c r="C382">
        <f>IF(Смета!B364&gt;0,Смета!B364,0)</f>
        <v>321</v>
      </c>
      <c r="D382" t="str">
        <f>IF(Смета!C364&gt;0,Смета!C364,0)</f>
        <v>Панель из листовой стали 330х980</v>
      </c>
      <c r="E382" s="7" t="str">
        <f>IF(Смета!D364&gt;0,Смета!D364,0)</f>
        <v>шт</v>
      </c>
      <c r="F382" s="7">
        <f>IFERROR(IF(Дата_КС2=S$3,Смета!Q364,0)+IF(Дата_КС2=S$4,Смета!T364,0)+IF(Дата_КС2=S$5,Смета!W364,0)+IF(Дата_КС2=S$6,Смета!Z364,0)+IF(Дата_КС2=S$7,Смета!AC364,0)+IF(Дата_КС2=S$8,Смета!AF364,0)+IF(Дата_КС2=S$9,Смета!AI364,0)+IF(Дата_КС2=S$10,Смета!AL364,0)+IF(Дата_КС2=S$11,Смета!AO364,0)+IF(Дата_КС2=S$12,Смета!AR364,0)+IF(Дата_КС2=S$13,Смета!AU364,0)+IF(Дата_КС2=S$14,Смета!AX364,0),0)</f>
        <v>4</v>
      </c>
      <c r="G382" s="7">
        <f>IF(Смета!E364&gt;0,Смета!E364,0)</f>
        <v>1761.38</v>
      </c>
      <c r="H382" s="7">
        <f>ROUND(F382*G382,2)</f>
        <v>7045.52</v>
      </c>
      <c r="I382">
        <f>IF(J382=1,1,K382)</f>
        <v>1</v>
      </c>
      <c r="K382">
        <f>IF(AND(B382&gt;0,B382&lt;&gt;"ЗАГ"),1,IF(C382=0,SUM(B383:INDEX(B383:B$2002,INDEX(MATCH("ЗАГ",B383:B$2002&amp;"",),))),0))</f>
        <v>1</v>
      </c>
      <c r="R382" s="7">
        <f>IFERROR(IF(F382&gt;0,IF(IFERROR((Смета!H364*1),0)&gt;0,ROUND(F382*G382,2),0),0),0)</f>
        <v>0</v>
      </c>
      <c r="S382" s="7">
        <f>IFERROR(IF(F382&gt;0,IF(IFERROR((Смета!G364*1),0)&gt;0,ROUND(F382*G382,2),0),0),0)</f>
        <v>7045.52</v>
      </c>
    </row>
    <row r="383">
      <c r="B383">
        <f>IFERROR(IF(F383&gt;0,MAX(B$26:B382)+1,IF(AND(D383&gt;0,C383=0),"ЗАГ",0)),0)</f>
        <v>12</v>
      </c>
      <c r="C383">
        <f>IF(Смета!B365&gt;0,Смета!B365,0)</f>
        <v>322</v>
      </c>
      <c r="D383" t="str">
        <f>IF(Смета!C365&gt;0,Смета!C365,0)</f>
        <v>Монтаж панели</v>
      </c>
      <c r="E383" s="7" t="str">
        <f>IF(Смета!D365&gt;0,Смета!D365,0)</f>
        <v>шт</v>
      </c>
      <c r="F383" s="7">
        <f>IFERROR(IF(Дата_КС2=S$3,Смета!Q365,0)+IF(Дата_КС2=S$4,Смета!T365,0)+IF(Дата_КС2=S$5,Смета!W365,0)+IF(Дата_КС2=S$6,Смета!Z365,0)+IF(Дата_КС2=S$7,Смета!AC365,0)+IF(Дата_КС2=S$8,Смета!AF365,0)+IF(Дата_КС2=S$9,Смета!AI365,0)+IF(Дата_КС2=S$10,Смета!AL365,0)+IF(Дата_КС2=S$11,Смета!AO365,0)+IF(Дата_КС2=S$12,Смета!AR365,0)+IF(Дата_КС2=S$13,Смета!AU365,0)+IF(Дата_КС2=S$14,Смета!AX365,0),0)</f>
        <v>4</v>
      </c>
      <c r="G383" s="7">
        <f>IF(Смета!E365&gt;0,Смета!E365,0)</f>
        <v>560.44</v>
      </c>
      <c r="H383" s="7">
        <f>ROUND(F383*G383,2)</f>
        <v>2241.76</v>
      </c>
      <c r="I383">
        <f>IF(J383=1,1,K383)</f>
        <v>1</v>
      </c>
      <c r="K383">
        <f>IF(AND(B383&gt;0,B383&lt;&gt;"ЗАГ"),1,IF(C383=0,SUM(B384:INDEX(B384:B$2002,INDEX(MATCH("ЗАГ",B384:B$2002&amp;"",),))),0))</f>
        <v>1</v>
      </c>
      <c r="R383" s="7">
        <f>IFERROR(IF(F383&gt;0,IF(IFERROR((Смета!H365*1),0)&gt;0,ROUND(F383*G383,2),0),0),0)</f>
        <v>2241.76</v>
      </c>
      <c r="S383" s="7">
        <f>IFERROR(IF(F383&gt;0,IF(IFERROR((Смета!G365*1),0)&gt;0,ROUND(F383*G383,2),0),0),0)</f>
        <v>0</v>
      </c>
    </row>
    <row r="384" hidden="1">
      <c r="B384" t="str">
        <f>IFERROR(IF(F384&gt;0,MAX(B$26:B383)+1,IF(AND(D384&gt;0,C384=0),"ЗАГ",0)),0)</f>
        <v>ЗАГ</v>
      </c>
      <c r="C384">
        <f>IF(Смета!B366&gt;0,Смета!B366,0)</f>
        <v>0</v>
      </c>
      <c r="D384" t="str">
        <f>IF(Смета!C366&gt;0,Смета!C366,0)</f>
        <v>Щит этажный на 3 квартиры состоит (на 1 ЩЭ):</v>
      </c>
      <c r="E384" s="7">
        <f>IF(Смета!D366&gt;0,Смета!D366,0)</f>
        <v>0</v>
      </c>
      <c r="F384" s="7">
        <f>IFERROR(IF(Дата_КС2=S$3,Смета!Q366,0)+IF(Дата_КС2=S$4,Смета!T366,0)+IF(Дата_КС2=S$5,Смета!W366,0)+IF(Дата_КС2=S$6,Смета!Z366,0)+IF(Дата_КС2=S$7,Смета!AC366,0)+IF(Дата_КС2=S$8,Смета!AF366,0)+IF(Дата_КС2=S$9,Смета!AI366,0)+IF(Дата_КС2=S$10,Смета!AL366,0)+IF(Дата_КС2=S$11,Смета!AO366,0)+IF(Дата_КС2=S$12,Смета!AR366,0)+IF(Дата_КС2=S$13,Смета!AU366,0)+IF(Дата_КС2=S$14,Смета!AX366,0),0)</f>
        <v>0</v>
      </c>
      <c r="G384" s="7">
        <f>IF(Смета!E366&gt;0,Смета!E366,0)</f>
        <v>0</v>
      </c>
      <c r="H384" s="7">
        <f>ROUND(F384*G384,2)</f>
        <v>0</v>
      </c>
      <c r="I384">
        <f>IF(J384=1,1,K384)</f>
        <v>0</v>
      </c>
      <c r="K384">
        <f>IF(AND(B384&gt;0,B384&lt;&gt;"ЗАГ"),1,IF(C384=0,SUM(B385:INDEX(B385:B$2002,INDEX(MATCH("ЗАГ",B385:B$2002&amp;"",),))),0))</f>
        <v>0</v>
      </c>
      <c r="R384" s="7">
        <f>IFERROR(IF(F384&gt;0,IF(IFERROR((Смета!H366*1),0)&gt;0,ROUND(F384*G384,2),0),0),0)</f>
        <v>0</v>
      </c>
      <c r="S384" s="7">
        <f>IFERROR(IF(F384&gt;0,IF(IFERROR((Смета!G366*1),0)&gt;0,ROUND(F384*G384,2),0),0),0)</f>
        <v>0</v>
      </c>
    </row>
    <row r="385" hidden="1" ht="30" customHeight="1">
      <c r="B385">
        <f>IFERROR(IF(F385&gt;0,MAX(B$26:B384)+1,IF(AND(D385&gt;0,C385=0),"ЗАГ",0)),0)</f>
        <v>0</v>
      </c>
      <c r="C385">
        <f>IF(Смета!B367&gt;0,Смета!B367,0)</f>
        <v>323</v>
      </c>
      <c r="D385" t="str">
        <f>IF(Смета!C367&gt;0,Смета!C367,0)</f>
        <v>Выключатель автоматический двухполюсный 50А С ВА47-29 4.5кА (MVA20-2-050-C)</v>
      </c>
      <c r="E385" s="7" t="str">
        <f>IF(Смета!D367&gt;0,Смета!D367,0)</f>
        <v>шт</v>
      </c>
      <c r="F385" s="7">
        <f>IFERROR(IF(Дата_КС2=S$3,Смета!Q367,0)+IF(Дата_КС2=S$4,Смета!T367,0)+IF(Дата_КС2=S$5,Смета!W367,0)+IF(Дата_КС2=S$6,Смета!Z367,0)+IF(Дата_КС2=S$7,Смета!AC367,0)+IF(Дата_КС2=S$8,Смета!AF367,0)+IF(Дата_КС2=S$9,Смета!AI367,0)+IF(Дата_КС2=S$10,Смета!AL367,0)+IF(Дата_КС2=S$11,Смета!AO367,0)+IF(Дата_КС2=S$12,Смета!AR367,0)+IF(Дата_КС2=S$13,Смета!AU367,0)+IF(Дата_КС2=S$14,Смета!AX367,0),0)</f>
        <v>0</v>
      </c>
      <c r="G385" s="7">
        <f>IF(Смета!E367&gt;0,Смета!E367,0)</f>
        <v>461.93</v>
      </c>
      <c r="H385" s="7">
        <f>ROUND(F385*G385,2)</f>
        <v>0</v>
      </c>
      <c r="I385">
        <f>IF(J385=1,1,K385)</f>
        <v>0</v>
      </c>
      <c r="K385">
        <f>IF(AND(B385&gt;0,B385&lt;&gt;"ЗАГ"),1,IF(C385=0,SUM(B386:INDEX(B386:B$2002,INDEX(MATCH("ЗАГ",B386:B$2002&amp;"",),))),0))</f>
        <v>0</v>
      </c>
      <c r="R385" s="7">
        <f>IFERROR(IF(F385&gt;0,IF(IFERROR((Смета!H367*1),0)&gt;0,ROUND(F385*G385,2),0),0),0)</f>
        <v>0</v>
      </c>
      <c r="S385" s="7">
        <f>IFERROR(IF(F385&gt;0,IF(IFERROR((Смета!G367*1),0)&gt;0,ROUND(F385*G385,2),0),0),0)</f>
        <v>0</v>
      </c>
    </row>
    <row r="386" hidden="1">
      <c r="B386">
        <f>IFERROR(IF(F386&gt;0,MAX(B$26:B385)+1,IF(AND(D386&gt;0,C386=0),"ЗАГ",0)),0)</f>
        <v>0</v>
      </c>
      <c r="C386">
        <f>IF(Смета!B368&gt;0,Смета!B368,0)</f>
        <v>324</v>
      </c>
      <c r="D386" t="str">
        <f>IF(Смета!C368&gt;0,Смета!C368,0)</f>
        <v>Сжим ответвительный У-859 м50-70/о4-35 (У-859МУ3)</v>
      </c>
      <c r="E386" s="7" t="str">
        <f>IF(Смета!D368&gt;0,Смета!D368,0)</f>
        <v>шт</v>
      </c>
      <c r="F386" s="7">
        <f>IFERROR(IF(Дата_КС2=S$3,Смета!Q368,0)+IF(Дата_КС2=S$4,Смета!T368,0)+IF(Дата_КС2=S$5,Смета!W368,0)+IF(Дата_КС2=S$6,Смета!Z368,0)+IF(Дата_КС2=S$7,Смета!AC368,0)+IF(Дата_КС2=S$8,Смета!AF368,0)+IF(Дата_КС2=S$9,Смета!AI368,0)+IF(Дата_КС2=S$10,Смета!AL368,0)+IF(Дата_КС2=S$11,Смета!AO368,0)+IF(Дата_КС2=S$12,Смета!AR368,0)+IF(Дата_КС2=S$13,Смета!AU368,0)+IF(Дата_КС2=S$14,Смета!AX368,0),0)</f>
        <v>0</v>
      </c>
      <c r="G386" s="7">
        <f>IF(Смета!E368&gt;0,Смета!E368,0)</f>
        <v>98.61</v>
      </c>
      <c r="H386" s="7">
        <f>ROUND(F386*G386,2)</f>
        <v>0</v>
      </c>
      <c r="I386">
        <f>IF(J386=1,1,K386)</f>
        <v>0</v>
      </c>
      <c r="K386">
        <f>IF(AND(B386&gt;0,B386&lt;&gt;"ЗАГ"),1,IF(C386=0,SUM(B387:INDEX(B387:B$2002,INDEX(MATCH("ЗАГ",B387:B$2002&amp;"",),))),0))</f>
        <v>0</v>
      </c>
      <c r="R386" s="7">
        <f>IFERROR(IF(F386&gt;0,IF(IFERROR((Смета!H368*1),0)&gt;0,ROUND(F386*G386,2),0),0),0)</f>
        <v>0</v>
      </c>
      <c r="S386" s="7">
        <f>IFERROR(IF(F386&gt;0,IF(IFERROR((Смета!G368*1),0)&gt;0,ROUND(F386*G386,2),0),0),0)</f>
        <v>0</v>
      </c>
    </row>
    <row r="387" hidden="1">
      <c r="B387">
        <f>IFERROR(IF(F387&gt;0,MAX(B$26:B386)+1,IF(AND(D387&gt;0,C387=0),"ЗАГ",0)),0)</f>
        <v>0</v>
      </c>
      <c r="C387">
        <f>IF(Смета!B369&gt;0,Смета!B369,0)</f>
        <v>325</v>
      </c>
      <c r="D387" t="str">
        <f>IF(Смета!C369&gt;0,Смета!C369,0)</f>
        <v>Расключение щита этажного ЩЭ</v>
      </c>
      <c r="E387" s="7" t="str">
        <f>IF(Смета!D369&gt;0,Смета!D369,0)</f>
        <v>шт</v>
      </c>
      <c r="F387" s="7">
        <f>IFERROR(IF(Дата_КС2=S$3,Смета!Q369,0)+IF(Дата_КС2=S$4,Смета!T369,0)+IF(Дата_КС2=S$5,Смета!W369,0)+IF(Дата_КС2=S$6,Смета!Z369,0)+IF(Дата_КС2=S$7,Смета!AC369,0)+IF(Дата_КС2=S$8,Смета!AF369,0)+IF(Дата_КС2=S$9,Смета!AI369,0)+IF(Дата_КС2=S$10,Смета!AL369,0)+IF(Дата_КС2=S$11,Смета!AO369,0)+IF(Дата_КС2=S$12,Смета!AR369,0)+IF(Дата_КС2=S$13,Смета!AU369,0)+IF(Дата_КС2=S$14,Смета!AX369,0),0)</f>
        <v>0</v>
      </c>
      <c r="G387" s="7">
        <f>IF(Смета!E369&gt;0,Смета!E369,0)</f>
        <v>2701.88</v>
      </c>
      <c r="H387" s="7">
        <f>ROUND(F387*G387,2)</f>
        <v>0</v>
      </c>
      <c r="I387">
        <f>IF(J387=1,1,K387)</f>
        <v>0</v>
      </c>
      <c r="K387">
        <f>IF(AND(B387&gt;0,B387&lt;&gt;"ЗАГ"),1,IF(C387=0,SUM(B388:INDEX(B388:B$2002,INDEX(MATCH("ЗАГ",B388:B$2002&amp;"",),))),0))</f>
        <v>0</v>
      </c>
      <c r="R387" s="7">
        <f>IFERROR(IF(F387&gt;0,IF(IFERROR((Смета!H369*1),0)&gt;0,ROUND(F387*G387,2),0),0),0)</f>
        <v>0</v>
      </c>
      <c r="S387" s="7">
        <f>IFERROR(IF(F387&gt;0,IF(IFERROR((Смета!G369*1),0)&gt;0,ROUND(F387*G387,2),0),0),0)</f>
        <v>0</v>
      </c>
    </row>
    <row r="388" hidden="1">
      <c r="B388" t="str">
        <f>IFERROR(IF(F388&gt;0,MAX(B$26:B387)+1,IF(AND(D388&gt;0,C388=0),"ЗАГ",0)),0)</f>
        <v>ЗАГ</v>
      </c>
      <c r="C388">
        <f>IF(Смета!B370&gt;0,Смета!B370,0)</f>
        <v>0</v>
      </c>
      <c r="D388" t="str">
        <f>IF(Смета!C370&gt;0,Смета!C370,0)</f>
        <v>Щит этажный на 4 квартиры состоит (на 3 ЩЭ):</v>
      </c>
      <c r="E388" s="7">
        <f>IF(Смета!D370&gt;0,Смета!D370,0)</f>
        <v>0</v>
      </c>
      <c r="F388" s="7">
        <f>IFERROR(IF(Дата_КС2=S$3,Смета!Q370,0)+IF(Дата_КС2=S$4,Смета!T370,0)+IF(Дата_КС2=S$5,Смета!W370,0)+IF(Дата_КС2=S$6,Смета!Z370,0)+IF(Дата_КС2=S$7,Смета!AC370,0)+IF(Дата_КС2=S$8,Смета!AF370,0)+IF(Дата_КС2=S$9,Смета!AI370,0)+IF(Дата_КС2=S$10,Смета!AL370,0)+IF(Дата_КС2=S$11,Смета!AO370,0)+IF(Дата_КС2=S$12,Смета!AR370,0)+IF(Дата_КС2=S$13,Смета!AU370,0)+IF(Дата_КС2=S$14,Смета!AX370,0),0)</f>
        <v>0</v>
      </c>
      <c r="G388" s="7">
        <f>IF(Смета!E370&gt;0,Смета!E370,0)</f>
        <v>0</v>
      </c>
      <c r="H388" s="7">
        <f>ROUND(F388*G388,2)</f>
        <v>0</v>
      </c>
      <c r="I388">
        <f>IF(J388=1,1,K388)</f>
        <v>0</v>
      </c>
      <c r="K388">
        <f>IF(AND(B388&gt;0,B388&lt;&gt;"ЗАГ"),1,IF(C388=0,SUM(B389:INDEX(B389:B$2002,INDEX(MATCH("ЗАГ",B389:B$2002&amp;"",),))),0))</f>
        <v>0</v>
      </c>
      <c r="R388" s="7">
        <f>IFERROR(IF(F388&gt;0,IF(IFERROR((Смета!H370*1),0)&gt;0,ROUND(F388*G388,2),0),0),0)</f>
        <v>0</v>
      </c>
      <c r="S388" s="7">
        <f>IFERROR(IF(F388&gt;0,IF(IFERROR((Смета!G370*1),0)&gt;0,ROUND(F388*G388,2),0),0),0)</f>
        <v>0</v>
      </c>
    </row>
    <row r="389" hidden="1" ht="30" customHeight="1">
      <c r="B389">
        <f>IFERROR(IF(F389&gt;0,MAX(B$26:B388)+1,IF(AND(D389&gt;0,C389=0),"ЗАГ",0)),0)</f>
        <v>0</v>
      </c>
      <c r="C389">
        <f>IF(Смета!B371&gt;0,Смета!B371,0)</f>
        <v>326</v>
      </c>
      <c r="D389" t="str">
        <f>IF(Смета!C371&gt;0,Смета!C371,0)</f>
        <v>Выключатель автоматический двухполюсный 50А С ВА47-29 4.5кА (MVA20-2-050-C)</v>
      </c>
      <c r="E389" s="7" t="str">
        <f>IF(Смета!D371&gt;0,Смета!D371,0)</f>
        <v>шт</v>
      </c>
      <c r="F389" s="7">
        <f>IFERROR(IF(Дата_КС2=S$3,Смета!Q371,0)+IF(Дата_КС2=S$4,Смета!T371,0)+IF(Дата_КС2=S$5,Смета!W371,0)+IF(Дата_КС2=S$6,Смета!Z371,0)+IF(Дата_КС2=S$7,Смета!AC371,0)+IF(Дата_КС2=S$8,Смета!AF371,0)+IF(Дата_КС2=S$9,Смета!AI371,0)+IF(Дата_КС2=S$10,Смета!AL371,0)+IF(Дата_КС2=S$11,Смета!AO371,0)+IF(Дата_КС2=S$12,Смета!AR371,0)+IF(Дата_КС2=S$13,Смета!AU371,0)+IF(Дата_КС2=S$14,Смета!AX371,0),0)</f>
        <v>0</v>
      </c>
      <c r="G389" s="7">
        <f>IF(Смета!E371&gt;0,Смета!E371,0)</f>
        <v>461.93</v>
      </c>
      <c r="H389" s="7">
        <f>ROUND(F389*G389,2)</f>
        <v>0</v>
      </c>
      <c r="I389">
        <f>IF(J389=1,1,K389)</f>
        <v>0</v>
      </c>
      <c r="K389">
        <f>IF(AND(B389&gt;0,B389&lt;&gt;"ЗАГ"),1,IF(C389=0,SUM(B390:INDEX(B390:B$2002,INDEX(MATCH("ЗАГ",B390:B$2002&amp;"",),))),0))</f>
        <v>0</v>
      </c>
      <c r="R389" s="7">
        <f>IFERROR(IF(F389&gt;0,IF(IFERROR((Смета!H371*1),0)&gt;0,ROUND(F389*G389,2),0),0),0)</f>
        <v>0</v>
      </c>
      <c r="S389" s="7">
        <f>IFERROR(IF(F389&gt;0,IF(IFERROR((Смета!G371*1),0)&gt;0,ROUND(F389*G389,2),0),0),0)</f>
        <v>0</v>
      </c>
    </row>
    <row r="390" hidden="1">
      <c r="B390">
        <f>IFERROR(IF(F390&gt;0,MAX(B$26:B389)+1,IF(AND(D390&gt;0,C390=0),"ЗАГ",0)),0)</f>
        <v>0</v>
      </c>
      <c r="C390">
        <f>IF(Смета!B372&gt;0,Смета!B372,0)</f>
        <v>327</v>
      </c>
      <c r="D390" t="str">
        <f>IF(Смета!C372&gt;0,Смета!C372,0)</f>
        <v>Сжим ответвительный У-859 м50-70/о4-35 (У-859МУ3)</v>
      </c>
      <c r="E390" s="7" t="str">
        <f>IF(Смета!D372&gt;0,Смета!D372,0)</f>
        <v>шт</v>
      </c>
      <c r="F390" s="7">
        <f>IFERROR(IF(Дата_КС2=S$3,Смета!Q372,0)+IF(Дата_КС2=S$4,Смета!T372,0)+IF(Дата_КС2=S$5,Смета!W372,0)+IF(Дата_КС2=S$6,Смета!Z372,0)+IF(Дата_КС2=S$7,Смета!AC372,0)+IF(Дата_КС2=S$8,Смета!AF372,0)+IF(Дата_КС2=S$9,Смета!AI372,0)+IF(Дата_КС2=S$10,Смета!AL372,0)+IF(Дата_КС2=S$11,Смета!AO372,0)+IF(Дата_КС2=S$12,Смета!AR372,0)+IF(Дата_КС2=S$13,Смета!AU372,0)+IF(Дата_КС2=S$14,Смета!AX372,0),0)</f>
        <v>0</v>
      </c>
      <c r="G390" s="7">
        <f>IF(Смета!E372&gt;0,Смета!E372,0)</f>
        <v>98.61</v>
      </c>
      <c r="H390" s="7">
        <f>ROUND(F390*G390,2)</f>
        <v>0</v>
      </c>
      <c r="I390">
        <f>IF(J390=1,1,K390)</f>
        <v>0</v>
      </c>
      <c r="K390">
        <f>IF(AND(B390&gt;0,B390&lt;&gt;"ЗАГ"),1,IF(C390=0,SUM(B391:INDEX(B391:B$2002,INDEX(MATCH("ЗАГ",B391:B$2002&amp;"",),))),0))</f>
        <v>0</v>
      </c>
      <c r="R390" s="7">
        <f>IFERROR(IF(F390&gt;0,IF(IFERROR((Смета!H372*1),0)&gt;0,ROUND(F390*G390,2),0),0),0)</f>
        <v>0</v>
      </c>
      <c r="S390" s="7">
        <f>IFERROR(IF(F390&gt;0,IF(IFERROR((Смета!G372*1),0)&gt;0,ROUND(F390*G390,2),0),0),0)</f>
        <v>0</v>
      </c>
    </row>
    <row r="391" hidden="1">
      <c r="B391">
        <f>IFERROR(IF(F391&gt;0,MAX(B$26:B390)+1,IF(AND(D391&gt;0,C391=0),"ЗАГ",0)),0)</f>
        <v>0</v>
      </c>
      <c r="C391">
        <f>IF(Смета!B373&gt;0,Смета!B373,0)</f>
        <v>328</v>
      </c>
      <c r="D391" t="str">
        <f>IF(Смета!C373&gt;0,Смета!C373,0)</f>
        <v>Розетка на DIN-рейку с заземлением контактов РАр 10-3-ОП</v>
      </c>
      <c r="E391" s="7" t="str">
        <f>IF(Смета!D373&gt;0,Смета!D373,0)</f>
        <v>шт</v>
      </c>
      <c r="F391" s="7">
        <f>IFERROR(IF(Дата_КС2=S$3,Смета!Q373,0)+IF(Дата_КС2=S$4,Смета!T373,0)+IF(Дата_КС2=S$5,Смета!W373,0)+IF(Дата_КС2=S$6,Смета!Z373,0)+IF(Дата_КС2=S$7,Смета!AC373,0)+IF(Дата_КС2=S$8,Смета!AF373,0)+IF(Дата_КС2=S$9,Смета!AI373,0)+IF(Дата_КС2=S$10,Смета!AL373,0)+IF(Дата_КС2=S$11,Смета!AO373,0)+IF(Дата_КС2=S$12,Смета!AR373,0)+IF(Дата_КС2=S$13,Смета!AU373,0)+IF(Дата_КС2=S$14,Смета!AX373,0),0)</f>
        <v>0</v>
      </c>
      <c r="G391" s="7">
        <f>IF(Смета!E373&gt;0,Смета!E373,0)</f>
        <v>288.23</v>
      </c>
      <c r="H391" s="7">
        <f>ROUND(F391*G391,2)</f>
        <v>0</v>
      </c>
      <c r="I391">
        <f>IF(J391=1,1,K391)</f>
        <v>0</v>
      </c>
      <c r="K391">
        <f>IF(AND(B391&gt;0,B391&lt;&gt;"ЗАГ"),1,IF(C391=0,SUM(B392:INDEX(B392:B$2002,INDEX(MATCH("ЗАГ",B392:B$2002&amp;"",),))),0))</f>
        <v>0</v>
      </c>
      <c r="R391" s="7">
        <f>IFERROR(IF(F391&gt;0,IF(IFERROR((Смета!H373*1),0)&gt;0,ROUND(F391*G391,2),0),0),0)</f>
        <v>0</v>
      </c>
      <c r="S391" s="7">
        <f>IFERROR(IF(F391&gt;0,IF(IFERROR((Смета!G373*1),0)&gt;0,ROUND(F391*G391,2),0),0),0)</f>
        <v>0</v>
      </c>
    </row>
    <row r="392" hidden="1">
      <c r="B392">
        <f>IFERROR(IF(F392&gt;0,MAX(B$26:B391)+1,IF(AND(D392&gt;0,C392=0),"ЗАГ",0)),0)</f>
        <v>0</v>
      </c>
      <c r="C392">
        <f>IF(Смета!B374&gt;0,Смета!B374,0)</f>
        <v>329</v>
      </c>
      <c r="D392" t="str">
        <f>IF(Смета!C374&gt;0,Смета!C374,0)</f>
        <v>Расключение щита этажного ЩЭ</v>
      </c>
      <c r="E392" s="7" t="str">
        <f>IF(Смета!D374&gt;0,Смета!D374,0)</f>
        <v>шт</v>
      </c>
      <c r="F392" s="7">
        <f>IFERROR(IF(Дата_КС2=S$3,Смета!Q374,0)+IF(Дата_КС2=S$4,Смета!T374,0)+IF(Дата_КС2=S$5,Смета!W374,0)+IF(Дата_КС2=S$6,Смета!Z374,0)+IF(Дата_КС2=S$7,Смета!AC374,0)+IF(Дата_КС2=S$8,Смета!AF374,0)+IF(Дата_КС2=S$9,Смета!AI374,0)+IF(Дата_КС2=S$10,Смета!AL374,0)+IF(Дата_КС2=S$11,Смета!AO374,0)+IF(Дата_КС2=S$12,Смета!AR374,0)+IF(Дата_КС2=S$13,Смета!AU374,0)+IF(Дата_КС2=S$14,Смета!AX374,0),0)</f>
        <v>0</v>
      </c>
      <c r="G392" s="7">
        <f>IF(Смета!E374&gt;0,Смета!E374,0)</f>
        <v>3502.5</v>
      </c>
      <c r="H392" s="7">
        <f>ROUND(F392*G392,2)</f>
        <v>0</v>
      </c>
      <c r="I392">
        <f>IF(J392=1,1,K392)</f>
        <v>0</v>
      </c>
      <c r="K392">
        <f>IF(AND(B392&gt;0,B392&lt;&gt;"ЗАГ"),1,IF(C392=0,SUM(B393:INDEX(B393:B$2002,INDEX(MATCH("ЗАГ",B393:B$2002&amp;"",),))),0))</f>
        <v>0</v>
      </c>
      <c r="R392" s="7">
        <f>IFERROR(IF(F392&gt;0,IF(IFERROR((Смета!H374*1),0)&gt;0,ROUND(F392*G392,2),0),0),0)</f>
        <v>0</v>
      </c>
      <c r="S392" s="7">
        <f>IFERROR(IF(F392&gt;0,IF(IFERROR((Смета!G374*1),0)&gt;0,ROUND(F392*G392,2),0),0),0)</f>
        <v>0</v>
      </c>
    </row>
    <row r="393" hidden="1">
      <c r="B393" t="str">
        <f>IFERROR(IF(F393&gt;0,MAX(B$26:B392)+1,IF(AND(D393&gt;0,C393=0),"ЗАГ",0)),0)</f>
        <v>ЗАГ</v>
      </c>
      <c r="C393">
        <f>IF(Смета!B375&gt;0,Смета!B375,0)</f>
        <v>0</v>
      </c>
      <c r="D393" t="str">
        <f>IF(Смета!C375&gt;0,Смета!C375,0)</f>
        <v>2.Светотехническая продукция</v>
      </c>
      <c r="E393" s="7">
        <f>IF(Смета!D375&gt;0,Смета!D375,0)</f>
        <v>0</v>
      </c>
      <c r="F393" s="7">
        <f>IFERROR(IF(Дата_КС2=S$3,Смета!Q375,0)+IF(Дата_КС2=S$4,Смета!T375,0)+IF(Дата_КС2=S$5,Смета!W375,0)+IF(Дата_КС2=S$6,Смета!Z375,0)+IF(Дата_КС2=S$7,Смета!AC375,0)+IF(Дата_КС2=S$8,Смета!AF375,0)+IF(Дата_КС2=S$9,Смета!AI375,0)+IF(Дата_КС2=S$10,Смета!AL375,0)+IF(Дата_КС2=S$11,Смета!AO375,0)+IF(Дата_КС2=S$12,Смета!AR375,0)+IF(Дата_КС2=S$13,Смета!AU375,0)+IF(Дата_КС2=S$14,Смета!AX375,0),0)</f>
        <v>0</v>
      </c>
      <c r="G393" s="7">
        <f>IF(Смета!E375&gt;0,Смета!E375,0)</f>
        <v>0</v>
      </c>
      <c r="H393" s="7">
        <f>ROUND(F393*G393,2)</f>
        <v>0</v>
      </c>
      <c r="I393">
        <f>IF(J393=1,1,K393)</f>
        <v>0</v>
      </c>
      <c r="K393">
        <f>IF(AND(B393&gt;0,B393&lt;&gt;"ЗАГ"),1,IF(C393=0,SUM(B394:INDEX(B394:B$2002,INDEX(MATCH("ЗАГ",B394:B$2002&amp;"",),))),0))</f>
        <v>0</v>
      </c>
      <c r="R393" s="7">
        <f>IFERROR(IF(F393&gt;0,IF(IFERROR((Смета!H375*1),0)&gt;0,ROUND(F393*G393,2),0),0),0)</f>
        <v>0</v>
      </c>
      <c r="S393" s="7">
        <f>IFERROR(IF(F393&gt;0,IF(IFERROR((Смета!G375*1),0)&gt;0,ROUND(F393*G393,2),0),0),0)</f>
        <v>0</v>
      </c>
    </row>
    <row r="394" hidden="1">
      <c r="B394">
        <f>IFERROR(IF(F394&gt;0,MAX(B$26:B393)+1,IF(AND(D394&gt;0,C394=0),"ЗАГ",0)),0)</f>
        <v>0</v>
      </c>
      <c r="C394">
        <f>IF(Смета!B376&gt;0,Смета!B376,0)</f>
        <v>330</v>
      </c>
      <c r="D394" t="str">
        <f>IF(Смета!C376&gt;0,Смета!C376,0)</f>
        <v>Патрон подвесной Е27 пластик белый</v>
      </c>
      <c r="E394" s="7" t="str">
        <f>IF(Смета!D376&gt;0,Смета!D376,0)</f>
        <v>шт</v>
      </c>
      <c r="F394" s="7">
        <f>IFERROR(IF(Дата_КС2=S$3,Смета!Q376,0)+IF(Дата_КС2=S$4,Смета!T376,0)+IF(Дата_КС2=S$5,Смета!W376,0)+IF(Дата_КС2=S$6,Смета!Z376,0)+IF(Дата_КС2=S$7,Смета!AC376,0)+IF(Дата_КС2=S$8,Смета!AF376,0)+IF(Дата_КС2=S$9,Смета!AI376,0)+IF(Дата_КС2=S$10,Смета!AL376,0)+IF(Дата_КС2=S$11,Смета!AO376,0)+IF(Дата_КС2=S$12,Смета!AR376,0)+IF(Дата_КС2=S$13,Смета!AU376,0)+IF(Дата_КС2=S$14,Смета!AX376,0),0)</f>
        <v>0</v>
      </c>
      <c r="G394" s="7">
        <f>IF(Смета!E376&gt;0,Смета!E376,0)</f>
        <v>24.55</v>
      </c>
      <c r="H394" s="7">
        <f>ROUND(F394*G394,2)</f>
        <v>0</v>
      </c>
      <c r="I394">
        <f>IF(J394=1,1,K394)</f>
        <v>0</v>
      </c>
      <c r="K394">
        <f>IF(AND(B394&gt;0,B394&lt;&gt;"ЗАГ"),1,IF(C394=0,SUM(B395:INDEX(B395:B$2002,INDEX(MATCH("ЗАГ",B395:B$2002&amp;"",),))),0))</f>
        <v>0</v>
      </c>
      <c r="R394" s="7">
        <f>IFERROR(IF(F394&gt;0,IF(IFERROR((Смета!H376*1),0)&gt;0,ROUND(F394*G394,2),0),0),0)</f>
        <v>0</v>
      </c>
      <c r="S394" s="7">
        <f>IFERROR(IF(F394&gt;0,IF(IFERROR((Смета!G376*1),0)&gt;0,ROUND(F394*G394,2),0),0),0)</f>
        <v>0</v>
      </c>
    </row>
    <row r="395" hidden="1">
      <c r="B395">
        <f>IFERROR(IF(F395&gt;0,MAX(B$26:B394)+1,IF(AND(D395&gt;0,C395=0),"ЗАГ",0)),0)</f>
        <v>0</v>
      </c>
      <c r="C395">
        <f>IF(Смета!B377&gt;0,Смета!B377,0)</f>
        <v>331</v>
      </c>
      <c r="D395" t="str">
        <f>IF(Смета!C377&gt;0,Смета!C377,0)</f>
        <v>Подключение подвесного патрона</v>
      </c>
      <c r="E395" s="7" t="str">
        <f>IF(Смета!D377&gt;0,Смета!D377,0)</f>
        <v>шт</v>
      </c>
      <c r="F395" s="7">
        <f>IFERROR(IF(Дата_КС2=S$3,Смета!Q377,0)+IF(Дата_КС2=S$4,Смета!T377,0)+IF(Дата_КС2=S$5,Смета!W377,0)+IF(Дата_КС2=S$6,Смета!Z377,0)+IF(Дата_КС2=S$7,Смета!AC377,0)+IF(Дата_КС2=S$8,Смета!AF377,0)+IF(Дата_КС2=S$9,Смета!AI377,0)+IF(Дата_КС2=S$10,Смета!AL377,0)+IF(Дата_КС2=S$11,Смета!AO377,0)+IF(Дата_КС2=S$12,Смета!AR377,0)+IF(Дата_КС2=S$13,Смета!AU377,0)+IF(Дата_КС2=S$14,Смета!AX377,0),0)</f>
        <v>0</v>
      </c>
      <c r="G395" s="7">
        <f>IF(Смета!E377&gt;0,Смета!E377,0)</f>
        <v>213.5</v>
      </c>
      <c r="H395" s="7">
        <f>ROUND(F395*G395,2)</f>
        <v>0</v>
      </c>
      <c r="I395">
        <f>IF(J395=1,1,K395)</f>
        <v>0</v>
      </c>
      <c r="K395">
        <f>IF(AND(B395&gt;0,B395&lt;&gt;"ЗАГ"),1,IF(C395=0,SUM(B396:INDEX(B396:B$2002,INDEX(MATCH("ЗАГ",B396:B$2002&amp;"",),))),0))</f>
        <v>0</v>
      </c>
      <c r="R395" s="7">
        <f>IFERROR(IF(F395&gt;0,IF(IFERROR((Смета!H377*1),0)&gt;0,ROUND(F395*G395,2),0),0),0)</f>
        <v>0</v>
      </c>
      <c r="S395" s="7">
        <f>IFERROR(IF(F395&gt;0,IF(IFERROR((Смета!G377*1),0)&gt;0,ROUND(F395*G395,2),0),0),0)</f>
        <v>0</v>
      </c>
    </row>
    <row r="396" hidden="1">
      <c r="B396">
        <f>IFERROR(IF(F396&gt;0,MAX(B$26:B395)+1,IF(AND(D396&gt;0,C396=0),"ЗАГ",0)),0)</f>
        <v>0</v>
      </c>
      <c r="C396">
        <f>IF(Смета!B378&gt;0,Смета!B378,0)</f>
        <v>332</v>
      </c>
      <c r="D396" t="str">
        <f>IF(Смета!C378&gt;0,Смета!C378,0)</f>
        <v>Лампа светодиодная LED 11вт E27 белый ECO</v>
      </c>
      <c r="E396" s="7" t="str">
        <f>IF(Смета!D378&gt;0,Смета!D378,0)</f>
        <v>шт</v>
      </c>
      <c r="F396" s="7">
        <f>IFERROR(IF(Дата_КС2=S$3,Смета!Q378,0)+IF(Дата_КС2=S$4,Смета!T378,0)+IF(Дата_КС2=S$5,Смета!W378,0)+IF(Дата_КС2=S$6,Смета!Z378,0)+IF(Дата_КС2=S$7,Смета!AC378,0)+IF(Дата_КС2=S$8,Смета!AF378,0)+IF(Дата_КС2=S$9,Смета!AI378,0)+IF(Дата_КС2=S$10,Смета!AL378,0)+IF(Дата_КС2=S$11,Смета!AO378,0)+IF(Дата_КС2=S$12,Смета!AR378,0)+IF(Дата_КС2=S$13,Смета!AU378,0)+IF(Дата_КС2=S$14,Смета!AX378,0),0)</f>
        <v>0</v>
      </c>
      <c r="G396" s="7">
        <f>IF(Смета!E378&gt;0,Смета!E378,0)</f>
        <v>96.08</v>
      </c>
      <c r="H396" s="7">
        <f>ROUND(F396*G396,2)</f>
        <v>0</v>
      </c>
      <c r="I396">
        <f>IF(J396=1,1,K396)</f>
        <v>0</v>
      </c>
      <c r="K396">
        <f>IF(AND(B396&gt;0,B396&lt;&gt;"ЗАГ"),1,IF(C396=0,SUM(B397:INDEX(B397:B$2002,INDEX(MATCH("ЗАГ",B397:B$2002&amp;"",),))),0))</f>
        <v>0</v>
      </c>
      <c r="R396" s="7">
        <f>IFERROR(IF(F396&gt;0,IF(IFERROR((Смета!H378*1),0)&gt;0,ROUND(F396*G396,2),0),0),0)</f>
        <v>0</v>
      </c>
      <c r="S396" s="7">
        <f>IFERROR(IF(F396&gt;0,IF(IFERROR((Смета!G378*1),0)&gt;0,ROUND(F396*G396,2),0),0),0)</f>
        <v>0</v>
      </c>
    </row>
    <row r="397" hidden="1" ht="30" customHeight="1">
      <c r="B397">
        <f>IFERROR(IF(F397&gt;0,MAX(B$26:B396)+1,IF(AND(D397&gt;0,C397=0),"ЗАГ",0)),0)</f>
        <v>0</v>
      </c>
      <c r="C397">
        <f>IF(Смета!B379&gt;0,Смета!B379,0)</f>
        <v>333</v>
      </c>
      <c r="D397" t="str">
        <f>IF(Смета!C379&gt;0,Смета!C379,0)</f>
        <v>358882 STREET NT22 396 черный Светильник ландшафтный светодиодный IP54 LED 4000К 18W 220V OPAL пластиковый корпус</v>
      </c>
      <c r="E397" s="7" t="str">
        <f>IF(Смета!D379&gt;0,Смета!D379,0)</f>
        <v>шт</v>
      </c>
      <c r="F397" s="7">
        <f>IFERROR(IF(Дата_КС2=S$3,Смета!Q379,0)+IF(Дата_КС2=S$4,Смета!T379,0)+IF(Дата_КС2=S$5,Смета!W379,0)+IF(Дата_КС2=S$6,Смета!Z379,0)+IF(Дата_КС2=S$7,Смета!AC379,0)+IF(Дата_КС2=S$8,Смета!AF379,0)+IF(Дата_КС2=S$9,Смета!AI379,0)+IF(Дата_КС2=S$10,Смета!AL379,0)+IF(Дата_КС2=S$11,Смета!AO379,0)+IF(Дата_КС2=S$12,Смета!AR379,0)+IF(Дата_КС2=S$13,Смета!AU379,0)+IF(Дата_КС2=S$14,Смета!AX379,0),0)</f>
        <v>0</v>
      </c>
      <c r="G397" s="7">
        <f>IF(Смета!E379&gt;0,Смета!E379,0)</f>
        <v>2500</v>
      </c>
      <c r="H397" s="7">
        <f>ROUND(F397*G397,2)</f>
        <v>0</v>
      </c>
      <c r="I397">
        <f>IF(J397=1,1,K397)</f>
        <v>0</v>
      </c>
      <c r="K397">
        <f>IF(AND(B397&gt;0,B397&lt;&gt;"ЗАГ"),1,IF(C397=0,SUM(B398:INDEX(B398:B$2002,INDEX(MATCH("ЗАГ",B398:B$2002&amp;"",),))),0))</f>
        <v>0</v>
      </c>
      <c r="R397" s="7">
        <f>IFERROR(IF(F397&gt;0,IF(IFERROR((Смета!H379*1),0)&gt;0,ROUND(F397*G397,2),0),0),0)</f>
        <v>0</v>
      </c>
      <c r="S397" s="7">
        <f>IFERROR(IF(F397&gt;0,IF(IFERROR((Смета!G379*1),0)&gt;0,ROUND(F397*G397,2),0),0),0)</f>
        <v>0</v>
      </c>
    </row>
    <row r="398" hidden="1">
      <c r="B398">
        <f>IFERROR(IF(F398&gt;0,MAX(B$26:B397)+1,IF(AND(D398&gt;0,C398=0),"ЗАГ",0)),0)</f>
        <v>0</v>
      </c>
      <c r="C398">
        <f>IF(Смета!B380&gt;0,Смета!B380,0)</f>
        <v>334</v>
      </c>
      <c r="D398" t="str">
        <f>IF(Смета!C380&gt;0,Смета!C380,0)</f>
        <v>Монтаж и подключение накладного светильника</v>
      </c>
      <c r="E398" s="7" t="str">
        <f>IF(Смета!D380&gt;0,Смета!D380,0)</f>
        <v>шт</v>
      </c>
      <c r="F398" s="7">
        <f>IFERROR(IF(Дата_КС2=S$3,Смета!Q380,0)+IF(Дата_КС2=S$4,Смета!T380,0)+IF(Дата_КС2=S$5,Смета!W380,0)+IF(Дата_КС2=S$6,Смета!Z380,0)+IF(Дата_КС2=S$7,Смета!AC380,0)+IF(Дата_КС2=S$8,Смета!AF380,0)+IF(Дата_КС2=S$9,Смета!AI380,0)+IF(Дата_КС2=S$10,Смета!AL380,0)+IF(Дата_КС2=S$11,Смета!AO380,0)+IF(Дата_КС2=S$12,Смета!AR380,0)+IF(Дата_КС2=S$13,Смета!AU380,0)+IF(Дата_КС2=S$14,Смета!AX380,0),0)</f>
        <v>0</v>
      </c>
      <c r="G398" s="7">
        <f>IF(Смета!E380&gt;0,Смета!E380,0)</f>
        <v>384.3</v>
      </c>
      <c r="H398" s="7">
        <f>ROUND(F398*G398,2)</f>
        <v>0</v>
      </c>
      <c r="I398">
        <f>IF(J398=1,1,K398)</f>
        <v>0</v>
      </c>
      <c r="K398">
        <f>IF(AND(B398&gt;0,B398&lt;&gt;"ЗАГ"),1,IF(C398=0,SUM(B399:INDEX(B399:B$2002,INDEX(MATCH("ЗАГ",B399:B$2002&amp;"",),))),0))</f>
        <v>0</v>
      </c>
      <c r="R398" s="7">
        <f>IFERROR(IF(F398&gt;0,IF(IFERROR((Смета!H380*1),0)&gt;0,ROUND(F398*G398,2),0),0),0)</f>
        <v>0</v>
      </c>
      <c r="S398" s="7">
        <f>IFERROR(IF(F398&gt;0,IF(IFERROR((Смета!G380*1),0)&gt;0,ROUND(F398*G398,2),0),0),0)</f>
        <v>0</v>
      </c>
    </row>
    <row r="399" hidden="1">
      <c r="B399">
        <f>IFERROR(IF(F399&gt;0,MAX(B$26:B398)+1,IF(AND(D399&gt;0,C399=0),"ЗАГ",0)),0)</f>
        <v>0</v>
      </c>
      <c r="C399">
        <f>IF(Смета!B381&gt;0,Смета!B381,0)</f>
        <v>335</v>
      </c>
      <c r="D399" t="str">
        <f>IF(Смета!C381&gt;0,Смета!C381,0)</f>
        <v>БРА Kink light мелисса 08438-2, 19(21)</v>
      </c>
      <c r="E399" s="7" t="str">
        <f>IF(Смета!D381&gt;0,Смета!D381,0)</f>
        <v>шт</v>
      </c>
      <c r="F399" s="7">
        <f>IFERROR(IF(Дата_КС2=S$3,Смета!Q381,0)+IF(Дата_КС2=S$4,Смета!T381,0)+IF(Дата_КС2=S$5,Смета!W381,0)+IF(Дата_КС2=S$6,Смета!Z381,0)+IF(Дата_КС2=S$7,Смета!AC381,0)+IF(Дата_КС2=S$8,Смета!AF381,0)+IF(Дата_КС2=S$9,Смета!AI381,0)+IF(Дата_КС2=S$10,Смета!AL381,0)+IF(Дата_КС2=S$11,Смета!AO381,0)+IF(Дата_КС2=S$12,Смета!AR381,0)+IF(Дата_КС2=S$13,Смета!AU381,0)+IF(Дата_КС2=S$14,Смета!AX381,0),0)</f>
        <v>0</v>
      </c>
      <c r="G399" s="7">
        <f>IF(Смета!E381&gt;0,Смета!E381,0)</f>
        <v>6950</v>
      </c>
      <c r="H399" s="7">
        <f>ROUND(F399*G399,2)</f>
        <v>0</v>
      </c>
      <c r="I399">
        <f>IF(J399=1,1,K399)</f>
        <v>0</v>
      </c>
      <c r="K399">
        <f>IF(AND(B399&gt;0,B399&lt;&gt;"ЗАГ"),1,IF(C399=0,SUM(B400:INDEX(B400:B$2002,INDEX(MATCH("ЗАГ",B400:B$2002&amp;"",),))),0))</f>
        <v>0</v>
      </c>
      <c r="R399" s="7">
        <f>IFERROR(IF(F399&gt;0,IF(IFERROR((Смета!H381*1),0)&gt;0,ROUND(F399*G399,2),0),0),0)</f>
        <v>0</v>
      </c>
      <c r="S399" s="7">
        <f>IFERROR(IF(F399&gt;0,IF(IFERROR((Смета!G381*1),0)&gt;0,ROUND(F399*G399,2),0),0),0)</f>
        <v>0</v>
      </c>
    </row>
    <row r="400" hidden="1">
      <c r="B400">
        <f>IFERROR(IF(F400&gt;0,MAX(B$26:B399)+1,IF(AND(D400&gt;0,C400=0),"ЗАГ",0)),0)</f>
        <v>0</v>
      </c>
      <c r="C400">
        <f>IF(Смета!B382&gt;0,Смета!B382,0)</f>
        <v>336</v>
      </c>
      <c r="D400" t="str">
        <f>IF(Смета!C382&gt;0,Смета!C382,0)</f>
        <v>Бра настенная</v>
      </c>
      <c r="E400" s="7" t="str">
        <f>IF(Смета!D382&gt;0,Смета!D382,0)</f>
        <v>шт</v>
      </c>
      <c r="F400" s="7">
        <f>IFERROR(IF(Дата_КС2=S$3,Смета!Q382,0)+IF(Дата_КС2=S$4,Смета!T382,0)+IF(Дата_КС2=S$5,Смета!W382,0)+IF(Дата_КС2=S$6,Смета!Z382,0)+IF(Дата_КС2=S$7,Смета!AC382,0)+IF(Дата_КС2=S$8,Смета!AF382,0)+IF(Дата_КС2=S$9,Смета!AI382,0)+IF(Дата_КС2=S$10,Смета!AL382,0)+IF(Дата_КС2=S$11,Смета!AO382,0)+IF(Дата_КС2=S$12,Смета!AR382,0)+IF(Дата_КС2=S$13,Смета!AU382,0)+IF(Дата_КС2=S$14,Смета!AX382,0),0)</f>
        <v>0</v>
      </c>
      <c r="G400" s="7">
        <f>IF(Смета!E382&gt;0,Смета!E382,0)</f>
        <v>1050</v>
      </c>
      <c r="H400" s="7">
        <f>ROUND(F400*G400,2)</f>
        <v>0</v>
      </c>
      <c r="I400">
        <f>IF(J400=1,1,K400)</f>
        <v>0</v>
      </c>
      <c r="K400">
        <f>IF(AND(B400&gt;0,B400&lt;&gt;"ЗАГ"),1,IF(C400=0,SUM(B401:INDEX(B401:B$2002,INDEX(MATCH("ЗАГ",B401:B$2002&amp;"",),))),0))</f>
        <v>0</v>
      </c>
      <c r="R400" s="7">
        <f>IFERROR(IF(F400&gt;0,IF(IFERROR((Смета!H382*1),0)&gt;0,ROUND(F400*G400,2),0),0),0)</f>
        <v>0</v>
      </c>
      <c r="S400" s="7">
        <f>IFERROR(IF(F400&gt;0,IF(IFERROR((Смета!G382*1),0)&gt;0,ROUND(F400*G400,2),0),0),0)</f>
        <v>0</v>
      </c>
    </row>
    <row r="401" hidden="1" ht="30" customHeight="1">
      <c r="B401">
        <f>IFERROR(IF(F401&gt;0,MAX(B$26:B400)+1,IF(AND(D401&gt;0,C401=0),"ЗАГ",0)),0)</f>
        <v>0</v>
      </c>
      <c r="C401">
        <f>IF(Смета!B383&gt;0,Смета!B383,0)</f>
        <v>337</v>
      </c>
      <c r="D401" t="str">
        <f>IF(Смета!C383&gt;0,Смета!C383,0)</f>
        <v>Светильник светодиодный SPO-950-3-40K-018 18Вт 4000К 1890Лм IP40 595х180х40 матовый</v>
      </c>
      <c r="E401" s="7" t="str">
        <f>IF(Смета!D383&gt;0,Смета!D383,0)</f>
        <v>шт</v>
      </c>
      <c r="F401" s="7">
        <f>IFERROR(IF(Дата_КС2=S$3,Смета!Q383,0)+IF(Дата_КС2=S$4,Смета!T383,0)+IF(Дата_КС2=S$5,Смета!W383,0)+IF(Дата_КС2=S$6,Смета!Z383,0)+IF(Дата_КС2=S$7,Смета!AC383,0)+IF(Дата_КС2=S$8,Смета!AF383,0)+IF(Дата_КС2=S$9,Смета!AI383,0)+IF(Дата_КС2=S$10,Смета!AL383,0)+IF(Дата_КС2=S$11,Смета!AO383,0)+IF(Дата_КС2=S$12,Смета!AR383,0)+IF(Дата_КС2=S$13,Смета!AU383,0)+IF(Дата_КС2=S$14,Смета!AX383,0),0)</f>
        <v>0</v>
      </c>
      <c r="G401" s="7">
        <f>IF(Смета!E383&gt;0,Смета!E383,0)</f>
        <v>1636.25</v>
      </c>
      <c r="H401" s="7">
        <f>ROUND(F401*G401,2)</f>
        <v>0</v>
      </c>
      <c r="I401">
        <f>IF(J401=1,1,K401)</f>
        <v>0</v>
      </c>
      <c r="K401">
        <f>IF(AND(B401&gt;0,B401&lt;&gt;"ЗАГ"),1,IF(C401=0,SUM(B402:INDEX(B402:B$2002,INDEX(MATCH("ЗАГ",B402:B$2002&amp;"",),))),0))</f>
        <v>0</v>
      </c>
      <c r="R401" s="7">
        <f>IFERROR(IF(F401&gt;0,IF(IFERROR((Смета!H383*1),0)&gt;0,ROUND(F401*G401,2),0),0),0)</f>
        <v>0</v>
      </c>
      <c r="S401" s="7">
        <f>IFERROR(IF(F401&gt;0,IF(IFERROR((Смета!G383*1),0)&gt;0,ROUND(F401*G401,2),0),0),0)</f>
        <v>0</v>
      </c>
    </row>
    <row r="402" hidden="1">
      <c r="B402">
        <f>IFERROR(IF(F402&gt;0,MAX(B$26:B401)+1,IF(AND(D402&gt;0,C402=0),"ЗАГ",0)),0)</f>
        <v>0</v>
      </c>
      <c r="C402">
        <f>IF(Смета!B384&gt;0,Смета!B384,0)</f>
        <v>338</v>
      </c>
      <c r="D402" t="str">
        <f>IF(Смета!C384&gt;0,Смета!C384,0)</f>
        <v>Монтаж и подключение светильника в армстронг</v>
      </c>
      <c r="E402" s="7" t="str">
        <f>IF(Смета!D384&gt;0,Смета!D384,0)</f>
        <v>шт</v>
      </c>
      <c r="F402" s="7">
        <f>IFERROR(IF(Дата_КС2=S$3,Смета!Q384,0)+IF(Дата_КС2=S$4,Смета!T384,0)+IF(Дата_КС2=S$5,Смета!W384,0)+IF(Дата_КС2=S$6,Смета!Z384,0)+IF(Дата_КС2=S$7,Смета!AC384,0)+IF(Дата_КС2=S$8,Смета!AF384,0)+IF(Дата_КС2=S$9,Смета!AI384,0)+IF(Дата_КС2=S$10,Смета!AL384,0)+IF(Дата_КС2=S$11,Смета!AO384,0)+IF(Дата_КС2=S$12,Смета!AR384,0)+IF(Дата_КС2=S$13,Смета!AU384,0)+IF(Дата_КС2=S$14,Смета!AX384,0),0)</f>
        <v>0</v>
      </c>
      <c r="G402" s="7">
        <f>IF(Смета!E384&gt;0,Смета!E384,0)</f>
        <v>400</v>
      </c>
      <c r="H402" s="7">
        <f>ROUND(F402*G402,2)</f>
        <v>0</v>
      </c>
      <c r="I402">
        <f>IF(J402=1,1,K402)</f>
        <v>0</v>
      </c>
      <c r="K402">
        <f>IF(AND(B402&gt;0,B402&lt;&gt;"ЗАГ"),1,IF(C402=0,SUM(B403:INDEX(B403:B$2002,INDEX(MATCH("ЗАГ",B403:B$2002&amp;"",),))),0))</f>
        <v>0</v>
      </c>
      <c r="R402" s="7">
        <f>IFERROR(IF(F402&gt;0,IF(IFERROR((Смета!H384*1),0)&gt;0,ROUND(F402*G402,2),0),0),0)</f>
        <v>0</v>
      </c>
      <c r="S402" s="7">
        <f>IFERROR(IF(F402&gt;0,IF(IFERROR((Смета!G384*1),0)&gt;0,ROUND(F402*G402,2),0),0),0)</f>
        <v>0</v>
      </c>
    </row>
    <row r="403" hidden="1" ht="30" customHeight="1">
      <c r="B403">
        <f>IFERROR(IF(F403&gt;0,MAX(B$26:B402)+1,IF(AND(D403&gt;0,C403=0),"ЗАГ",0)),0)</f>
        <v>0</v>
      </c>
      <c r="C403">
        <f>IF(Смета!B385&gt;0,Смета!B385,0)</f>
        <v>339</v>
      </c>
      <c r="D403" t="str">
        <f>IF(Смета!C385&gt;0,Смета!C385,0)</f>
        <v>Датчик движения ИК встраиваемый 1200w 360 гр. 6м IP20 белый (SEN86 бел.)</v>
      </c>
      <c r="E403" s="7" t="str">
        <f>IF(Смета!D385&gt;0,Смета!D385,0)</f>
        <v>шт</v>
      </c>
      <c r="F403" s="7">
        <f>IFERROR(IF(Дата_КС2=S$3,Смета!Q385,0)+IF(Дата_КС2=S$4,Смета!T385,0)+IF(Дата_КС2=S$5,Смета!W385,0)+IF(Дата_КС2=S$6,Смета!Z385,0)+IF(Дата_КС2=S$7,Смета!AC385,0)+IF(Дата_КС2=S$8,Смета!AF385,0)+IF(Дата_КС2=S$9,Смета!AI385,0)+IF(Дата_КС2=S$10,Смета!AL385,0)+IF(Дата_КС2=S$11,Смета!AO385,0)+IF(Дата_КС2=S$12,Смета!AR385,0)+IF(Дата_КС2=S$13,Смета!AU385,0)+IF(Дата_КС2=S$14,Смета!AX385,0),0)</f>
        <v>0</v>
      </c>
      <c r="G403" s="7">
        <f>IF(Смета!E385&gt;0,Смета!E385,0)</f>
        <v>450</v>
      </c>
      <c r="H403" s="7">
        <f>ROUND(F403*G403,2)</f>
        <v>0</v>
      </c>
      <c r="I403">
        <f>IF(J403=1,1,K403)</f>
        <v>0</v>
      </c>
      <c r="K403">
        <f>IF(AND(B403&gt;0,B403&lt;&gt;"ЗАГ"),1,IF(C403=0,SUM(B404:INDEX(B404:B$2002,INDEX(MATCH("ЗАГ",B404:B$2002&amp;"",),))),0))</f>
        <v>0</v>
      </c>
      <c r="R403" s="7">
        <f>IFERROR(IF(F403&gt;0,IF(IFERROR((Смета!H385*1),0)&gt;0,ROUND(F403*G403,2),0),0),0)</f>
        <v>0</v>
      </c>
      <c r="S403" s="7">
        <f>IFERROR(IF(F403&gt;0,IF(IFERROR((Смета!G385*1),0)&gt;0,ROUND(F403*G403,2),0),0),0)</f>
        <v>0</v>
      </c>
    </row>
    <row r="404" hidden="1">
      <c r="B404">
        <f>IFERROR(IF(F404&gt;0,MAX(B$26:B403)+1,IF(AND(D404&gt;0,C404=0),"ЗАГ",0)),0)</f>
        <v>0</v>
      </c>
      <c r="C404">
        <f>IF(Смета!B386&gt;0,Смета!B386,0)</f>
        <v>340</v>
      </c>
      <c r="D404" t="str">
        <f>IF(Смета!C386&gt;0,Смета!C386,0)</f>
        <v xml:space="preserve">Монтаж и подключение датчика движения </v>
      </c>
      <c r="E404" s="7" t="str">
        <f>IF(Смета!D386&gt;0,Смета!D386,0)</f>
        <v>шт</v>
      </c>
      <c r="F404" s="7">
        <f>IFERROR(IF(Дата_КС2=S$3,Смета!Q386,0)+IF(Дата_КС2=S$4,Смета!T386,0)+IF(Дата_КС2=S$5,Смета!W386,0)+IF(Дата_КС2=S$6,Смета!Z386,0)+IF(Дата_КС2=S$7,Смета!AC386,0)+IF(Дата_КС2=S$8,Смета!AF386,0)+IF(Дата_КС2=S$9,Смета!AI386,0)+IF(Дата_КС2=S$10,Смета!AL386,0)+IF(Дата_КС2=S$11,Смета!AO386,0)+IF(Дата_КС2=S$12,Смета!AR386,0)+IF(Дата_КС2=S$13,Смета!AU386,0)+IF(Дата_КС2=S$14,Смета!AX386,0),0)</f>
        <v>0</v>
      </c>
      <c r="G404" s="7">
        <f>IF(Смета!E386&gt;0,Смета!E386,0)</f>
        <v>360</v>
      </c>
      <c r="H404" s="7">
        <f>ROUND(F404*G404,2)</f>
        <v>0</v>
      </c>
      <c r="I404">
        <f>IF(J404=1,1,K404)</f>
        <v>0</v>
      </c>
      <c r="K404">
        <f>IF(AND(B404&gt;0,B404&lt;&gt;"ЗАГ"),1,IF(C404=0,SUM(B405:INDEX(B405:B$2002,INDEX(MATCH("ЗАГ",B405:B$2002&amp;"",),))),0))</f>
        <v>0</v>
      </c>
      <c r="R404" s="7">
        <f>IFERROR(IF(F404&gt;0,IF(IFERROR((Смета!H386*1),0)&gt;0,ROUND(F404*G404,2),0),0),0)</f>
        <v>0</v>
      </c>
      <c r="S404" s="7">
        <f>IFERROR(IF(F404&gt;0,IF(IFERROR((Смета!G386*1),0)&gt;0,ROUND(F404*G404,2),0),0),0)</f>
        <v>0</v>
      </c>
    </row>
    <row r="405" hidden="1" ht="30" customHeight="1">
      <c r="B405">
        <f>IFERROR(IF(F405&gt;0,MAX(B$26:B404)+1,IF(AND(D405&gt;0,C405=0),"ЗАГ",0)),0)</f>
        <v>0</v>
      </c>
      <c r="C405">
        <f>IF(Смета!B387&gt;0,Смета!B387,0)</f>
        <v>341</v>
      </c>
      <c r="D405" t="str">
        <f>IF(Смета!C387&gt;0,Смета!C387,0)</f>
        <v>Коробка распределительная 85х85х40мм для наружного монтажа IP55</v>
      </c>
      <c r="E405" s="7" t="str">
        <f>IF(Смета!D387&gt;0,Смета!D387,0)</f>
        <v>шт</v>
      </c>
      <c r="F405" s="7">
        <f>IFERROR(IF(Дата_КС2=S$3,Смета!Q387,0)+IF(Дата_КС2=S$4,Смета!T387,0)+IF(Дата_КС2=S$5,Смета!W387,0)+IF(Дата_КС2=S$6,Смета!Z387,0)+IF(Дата_КС2=S$7,Смета!AC387,0)+IF(Дата_КС2=S$8,Смета!AF387,0)+IF(Дата_КС2=S$9,Смета!AI387,0)+IF(Дата_КС2=S$10,Смета!AL387,0)+IF(Дата_КС2=S$11,Смета!AO387,0)+IF(Дата_КС2=S$12,Смета!AR387,0)+IF(Дата_КС2=S$13,Смета!AU387,0)+IF(Дата_КС2=S$14,Смета!AX387,0),0)</f>
        <v>0</v>
      </c>
      <c r="G405" s="7">
        <f>IF(Смета!E387&gt;0,Смета!E387,0)</f>
        <v>64.68</v>
      </c>
      <c r="H405" s="7">
        <f>ROUND(F405*G405,2)</f>
        <v>0</v>
      </c>
      <c r="I405">
        <f>IF(J405=1,1,K405)</f>
        <v>0</v>
      </c>
      <c r="K405">
        <f>IF(AND(B405&gt;0,B405&lt;&gt;"ЗАГ"),1,IF(C405=0,SUM(B406:INDEX(B406:B$2002,INDEX(MATCH("ЗАГ",B406:B$2002&amp;"",),))),0))</f>
        <v>0</v>
      </c>
      <c r="R405" s="7">
        <f>IFERROR(IF(F405&gt;0,IF(IFERROR((Смета!H387*1),0)&gt;0,ROUND(F405*G405,2),0),0),0)</f>
        <v>0</v>
      </c>
      <c r="S405" s="7">
        <f>IFERROR(IF(F405&gt;0,IF(IFERROR((Смета!G387*1),0)&gt;0,ROUND(F405*G405,2),0),0),0)</f>
        <v>0</v>
      </c>
    </row>
    <row r="406" hidden="1">
      <c r="B406">
        <f>IFERROR(IF(F406&gt;0,MAX(B$26:B405)+1,IF(AND(D406&gt;0,C406=0),"ЗАГ",0)),0)</f>
        <v>0</v>
      </c>
      <c r="C406">
        <f>IF(Смета!B388&gt;0,Смета!B388,0)</f>
        <v>342</v>
      </c>
      <c r="D406" t="str">
        <f>IF(Смета!C388&gt;0,Смета!C388,0)</f>
        <v>Монтаж и подключение распределительных коробок</v>
      </c>
      <c r="E406" s="7" t="str">
        <f>IF(Смета!D388&gt;0,Смета!D388,0)</f>
        <v>шт</v>
      </c>
      <c r="F406" s="7">
        <f>IFERROR(IF(Дата_КС2=S$3,Смета!Q388,0)+IF(Дата_КС2=S$4,Смета!T388,0)+IF(Дата_КС2=S$5,Смета!W388,0)+IF(Дата_КС2=S$6,Смета!Z388,0)+IF(Дата_КС2=S$7,Смета!AC388,0)+IF(Дата_КС2=S$8,Смета!AF388,0)+IF(Дата_КС2=S$9,Смета!AI388,0)+IF(Дата_КС2=S$10,Смета!AL388,0)+IF(Дата_КС2=S$11,Смета!AO388,0)+IF(Дата_КС2=S$12,Смета!AR388,0)+IF(Дата_КС2=S$13,Смета!AU388,0)+IF(Дата_КС2=S$14,Смета!AX388,0),0)</f>
        <v>0</v>
      </c>
      <c r="G406" s="7">
        <f>IF(Смета!E388&gt;0,Смета!E388,0)</f>
        <v>128.1</v>
      </c>
      <c r="H406" s="7">
        <f>ROUND(F406*G406,2)</f>
        <v>0</v>
      </c>
      <c r="I406">
        <f>IF(J406=1,1,K406)</f>
        <v>0</v>
      </c>
      <c r="K406">
        <f>IF(AND(B406&gt;0,B406&lt;&gt;"ЗАГ"),1,IF(C406=0,SUM(B407:INDEX(B407:B$2002,INDEX(MATCH("ЗАГ",B407:B$2002&amp;"",),))),0))</f>
        <v>0</v>
      </c>
      <c r="R406" s="7">
        <f>IFERROR(IF(F406&gt;0,IF(IFERROR((Смета!H388*1),0)&gt;0,ROUND(F406*G406,2),0),0),0)</f>
        <v>0</v>
      </c>
      <c r="S406" s="7">
        <f>IFERROR(IF(F406&gt;0,IF(IFERROR((Смета!G388*1),0)&gt;0,ROUND(F406*G406,2),0),0),0)</f>
        <v>0</v>
      </c>
    </row>
    <row r="407" hidden="1">
      <c r="B407" t="str">
        <f>IFERROR(IF(F407&gt;0,MAX(B$26:B406)+1,IF(AND(D407&gt;0,C407=0),"ЗАГ",0)),0)</f>
        <v>ЗАГ</v>
      </c>
      <c r="C407">
        <f>IF(Смета!B389&gt;0,Смета!B389,0)</f>
        <v>0</v>
      </c>
      <c r="D407" t="str">
        <f>IF(Смета!C389&gt;0,Смета!C389,0)</f>
        <v>Декоративная подсветка картины</v>
      </c>
      <c r="E407" s="7">
        <f>IF(Смета!D389&gt;0,Смета!D389,0)</f>
        <v>0</v>
      </c>
      <c r="F407" s="7">
        <f>IFERROR(IF(Дата_КС2=S$3,Смета!Q389,0)+IF(Дата_КС2=S$4,Смета!T389,0)+IF(Дата_КС2=S$5,Смета!W389,0)+IF(Дата_КС2=S$6,Смета!Z389,0)+IF(Дата_КС2=S$7,Смета!AC389,0)+IF(Дата_КС2=S$8,Смета!AF389,0)+IF(Дата_КС2=S$9,Смета!AI389,0)+IF(Дата_КС2=S$10,Смета!AL389,0)+IF(Дата_КС2=S$11,Смета!AO389,0)+IF(Дата_КС2=S$12,Смета!AR389,0)+IF(Дата_КС2=S$13,Смета!AU389,0)+IF(Дата_КС2=S$14,Смета!AX389,0),0)</f>
        <v>0</v>
      </c>
      <c r="G407" s="7">
        <f>IF(Смета!E389&gt;0,Смета!E389,0)</f>
        <v>0</v>
      </c>
      <c r="H407" s="7">
        <f>ROUND(F407*G407,2)</f>
        <v>0</v>
      </c>
      <c r="I407">
        <f>IF(J407=1,1,K407)</f>
        <v>0</v>
      </c>
      <c r="K407">
        <f>IF(AND(B407&gt;0,B407&lt;&gt;"ЗАГ"),1,IF(C407=0,SUM(B408:INDEX(B408:B$2002,INDEX(MATCH("ЗАГ",B408:B$2002&amp;"",),))),0))</f>
        <v>0</v>
      </c>
      <c r="R407" s="7">
        <f>IFERROR(IF(F407&gt;0,IF(IFERROR((Смета!H389*1),0)&gt;0,ROUND(F407*G407,2),0),0),0)</f>
        <v>0</v>
      </c>
      <c r="S407" s="7">
        <f>IFERROR(IF(F407&gt;0,IF(IFERROR((Смета!G389*1),0)&gt;0,ROUND(F407*G407,2),0),0),0)</f>
        <v>0</v>
      </c>
    </row>
    <row r="408" hidden="1">
      <c r="B408">
        <f>IFERROR(IF(F408&gt;0,MAX(B$26:B407)+1,IF(AND(D408&gt;0,C408=0),"ЗАГ",0)),0)</f>
        <v>0</v>
      </c>
      <c r="C408">
        <f>IF(Смета!B390&gt;0,Смета!B390,0)</f>
        <v>343</v>
      </c>
      <c r="D408" t="str">
        <f>IF(Смета!C390&gt;0,Смета!C390,0)</f>
        <v>Профиль SL-SLIM-H13M-F25-3000 ANOD ( Алюминий)</v>
      </c>
      <c r="E408" s="7" t="str">
        <f>IF(Смета!D390&gt;0,Смета!D390,0)</f>
        <v>м</v>
      </c>
      <c r="F408" s="7">
        <f>IFERROR(IF(Дата_КС2=S$3,Смета!Q390,0)+IF(Дата_КС2=S$4,Смета!T390,0)+IF(Дата_КС2=S$5,Смета!W390,0)+IF(Дата_КС2=S$6,Смета!Z390,0)+IF(Дата_КС2=S$7,Смета!AC390,0)+IF(Дата_КС2=S$8,Смета!AF390,0)+IF(Дата_КС2=S$9,Смета!AI390,0)+IF(Дата_КС2=S$10,Смета!AL390,0)+IF(Дата_КС2=S$11,Смета!AO390,0)+IF(Дата_КС2=S$12,Смета!AR390,0)+IF(Дата_КС2=S$13,Смета!AU390,0)+IF(Дата_КС2=S$14,Смета!AX390,0),0)</f>
        <v>0</v>
      </c>
      <c r="G408" s="7">
        <f>IF(Смета!E390&gt;0,Смета!E390,0)</f>
        <v>850</v>
      </c>
      <c r="H408" s="7">
        <f>ROUND(F408*G408,2)</f>
        <v>0</v>
      </c>
      <c r="I408">
        <f>IF(J408=1,1,K408)</f>
        <v>0</v>
      </c>
      <c r="K408">
        <f>IF(AND(B408&gt;0,B408&lt;&gt;"ЗАГ"),1,IF(C408=0,SUM(B409:INDEX(B409:B$2002,INDEX(MATCH("ЗАГ",B409:B$2002&amp;"",),))),0))</f>
        <v>0</v>
      </c>
      <c r="R408" s="7">
        <f>IFERROR(IF(F408&gt;0,IF(IFERROR((Смета!H390*1),0)&gt;0,ROUND(F408*G408,2),0),0),0)</f>
        <v>0</v>
      </c>
      <c r="S408" s="7">
        <f>IFERROR(IF(F408&gt;0,IF(IFERROR((Смета!G390*1),0)&gt;0,ROUND(F408*G408,2),0),0),0)</f>
        <v>0</v>
      </c>
    </row>
    <row r="409" hidden="1">
      <c r="B409">
        <f>IFERROR(IF(F409&gt;0,MAX(B$26:B408)+1,IF(AND(D409&gt;0,C409=0),"ЗАГ",0)),0)</f>
        <v>0</v>
      </c>
      <c r="C409">
        <f>IF(Смета!B391&gt;0,Смета!B391,0)</f>
        <v>344</v>
      </c>
      <c r="D409" t="str">
        <f>IF(Смета!C391&gt;0,Смета!C391,0)</f>
        <v>Монтаж профиля</v>
      </c>
      <c r="E409" s="7" t="str">
        <f>IF(Смета!D391&gt;0,Смета!D391,0)</f>
        <v>м</v>
      </c>
      <c r="F409" s="7">
        <f>IFERROR(IF(Дата_КС2=S$3,Смета!Q391,0)+IF(Дата_КС2=S$4,Смета!T391,0)+IF(Дата_КС2=S$5,Смета!W391,0)+IF(Дата_КС2=S$6,Смета!Z391,0)+IF(Дата_КС2=S$7,Смета!AC391,0)+IF(Дата_КС2=S$8,Смета!AF391,0)+IF(Дата_КС2=S$9,Смета!AI391,0)+IF(Дата_КС2=S$10,Смета!AL391,0)+IF(Дата_КС2=S$11,Смета!AO391,0)+IF(Дата_КС2=S$12,Смета!AR391,0)+IF(Дата_КС2=S$13,Смета!AU391,0)+IF(Дата_КС2=S$14,Смета!AX391,0),0)</f>
        <v>0</v>
      </c>
      <c r="G409" s="7">
        <f>IF(Смета!E391&gt;0,Смета!E391,0)</f>
        <v>800</v>
      </c>
      <c r="H409" s="7">
        <f>ROUND(F409*G409,2)</f>
        <v>0</v>
      </c>
      <c r="I409">
        <f>IF(J409=1,1,K409)</f>
        <v>0</v>
      </c>
      <c r="K409">
        <f>IF(AND(B409&gt;0,B409&lt;&gt;"ЗАГ"),1,IF(C409=0,SUM(B410:INDEX(B410:B$2002,INDEX(MATCH("ЗАГ",B410:B$2002&amp;"",),))),0))</f>
        <v>0</v>
      </c>
      <c r="R409" s="7">
        <f>IFERROR(IF(F409&gt;0,IF(IFERROR((Смета!H391*1),0)&gt;0,ROUND(F409*G409,2),0),0),0)</f>
        <v>0</v>
      </c>
      <c r="S409" s="7">
        <f>IFERROR(IF(F409&gt;0,IF(IFERROR((Смета!G391*1),0)&gt;0,ROUND(F409*G409,2),0),0),0)</f>
        <v>0</v>
      </c>
    </row>
    <row r="410" hidden="1" ht="30" customHeight="1">
      <c r="B410">
        <f>IFERROR(IF(F410&gt;0,MAX(B$26:B409)+1,IF(AND(D410&gt;0,C410=0),"ЗАГ",0)),0)</f>
        <v>0</v>
      </c>
      <c r="C410">
        <f>IF(Смета!B392&gt;0,Смета!B392,0)</f>
        <v>345</v>
      </c>
      <c r="D410" t="str">
        <f>IF(Смета!C392&gt;0,Смета!C392,0)</f>
        <v>Лента светодиодная 9,6 Вт/м 12В IP20 4000K 120LED/м RT/RTW-A120-8-11mm SMD 2835 5 м</v>
      </c>
      <c r="E410" s="7" t="str">
        <f>IF(Смета!D392&gt;0,Смета!D392,0)</f>
        <v>шт</v>
      </c>
      <c r="F410" s="7">
        <f>IFERROR(IF(Дата_КС2=S$3,Смета!Q392,0)+IF(Дата_КС2=S$4,Смета!T392,0)+IF(Дата_КС2=S$5,Смета!W392,0)+IF(Дата_КС2=S$6,Смета!Z392,0)+IF(Дата_КС2=S$7,Смета!AC392,0)+IF(Дата_КС2=S$8,Смета!AF392,0)+IF(Дата_КС2=S$9,Смета!AI392,0)+IF(Дата_КС2=S$10,Смета!AL392,0)+IF(Дата_КС2=S$11,Смета!AO392,0)+IF(Дата_КС2=S$12,Смета!AR392,0)+IF(Дата_КС2=S$13,Смета!AU392,0)+IF(Дата_КС2=S$14,Смета!AX392,0),0)</f>
        <v>0</v>
      </c>
      <c r="G410" s="7">
        <f>IF(Смета!E392&gt;0,Смета!E392,0)</f>
        <v>3150</v>
      </c>
      <c r="H410" s="7">
        <f>ROUND(F410*G410,2)</f>
        <v>0</v>
      </c>
      <c r="I410">
        <f>IF(J410=1,1,K410)</f>
        <v>0</v>
      </c>
      <c r="K410">
        <f>IF(AND(B410&gt;0,B410&lt;&gt;"ЗАГ"),1,IF(C410=0,SUM(B411:INDEX(B411:B$2002,INDEX(MATCH("ЗАГ",B411:B$2002&amp;"",),))),0))</f>
        <v>0</v>
      </c>
      <c r="R410" s="7">
        <f>IFERROR(IF(F410&gt;0,IF(IFERROR((Смета!H392*1),0)&gt;0,ROUND(F410*G410,2),0),0),0)</f>
        <v>0</v>
      </c>
      <c r="S410" s="7">
        <f>IFERROR(IF(F410&gt;0,IF(IFERROR((Смета!G392*1),0)&gt;0,ROUND(F410*G410,2),0),0),0)</f>
        <v>0</v>
      </c>
    </row>
    <row r="411" hidden="1">
      <c r="B411">
        <f>IFERROR(IF(F411&gt;0,MAX(B$26:B410)+1,IF(AND(D411&gt;0,C411=0),"ЗАГ",0)),0)</f>
        <v>0</v>
      </c>
      <c r="C411">
        <f>IF(Смета!B393&gt;0,Смета!B393,0)</f>
        <v>346</v>
      </c>
      <c r="D411" t="str">
        <f>IF(Смета!C393&gt;0,Смета!C393,0)</f>
        <v>Монтаж и подключение ленты</v>
      </c>
      <c r="E411" s="7" t="str">
        <f>IF(Смета!D393&gt;0,Смета!D393,0)</f>
        <v>м</v>
      </c>
      <c r="F411" s="7">
        <f>IFERROR(IF(Дата_КС2=S$3,Смета!Q393,0)+IF(Дата_КС2=S$4,Смета!T393,0)+IF(Дата_КС2=S$5,Смета!W393,0)+IF(Дата_КС2=S$6,Смета!Z393,0)+IF(Дата_КС2=S$7,Смета!AC393,0)+IF(Дата_КС2=S$8,Смета!AF393,0)+IF(Дата_КС2=S$9,Смета!AI393,0)+IF(Дата_КС2=S$10,Смета!AL393,0)+IF(Дата_КС2=S$11,Смета!AO393,0)+IF(Дата_КС2=S$12,Смета!AR393,0)+IF(Дата_КС2=S$13,Смета!AU393,0)+IF(Дата_КС2=S$14,Смета!AX393,0),0)</f>
        <v>0</v>
      </c>
      <c r="G411" s="7">
        <f>IF(Смета!E393&gt;0,Смета!E393,0)</f>
        <v>800</v>
      </c>
      <c r="H411" s="7">
        <f>ROUND(F411*G411,2)</f>
        <v>0</v>
      </c>
      <c r="I411">
        <f>IF(J411=1,1,K411)</f>
        <v>0</v>
      </c>
      <c r="K411">
        <f>IF(AND(B411&gt;0,B411&lt;&gt;"ЗАГ"),1,IF(C411=0,SUM(B412:INDEX(B412:B$2002,INDEX(MATCH("ЗАГ",B412:B$2002&amp;"",),))),0))</f>
        <v>0</v>
      </c>
      <c r="R411" s="7">
        <f>IFERROR(IF(F411&gt;0,IF(IFERROR((Смета!H393*1),0)&gt;0,ROUND(F411*G411,2),0),0),0)</f>
        <v>0</v>
      </c>
      <c r="S411" s="7">
        <f>IFERROR(IF(F411&gt;0,IF(IFERROR((Смета!G393*1),0)&gt;0,ROUND(F411*G411,2),0),0),0)</f>
        <v>0</v>
      </c>
    </row>
    <row r="412" hidden="1">
      <c r="B412">
        <f>IFERROR(IF(F412&gt;0,MAX(B$26:B411)+1,IF(AND(D412&gt;0,C412=0),"ЗАГ",0)),0)</f>
        <v>0</v>
      </c>
      <c r="C412">
        <f>IF(Смета!B394&gt;0,Смета!B394,0)</f>
        <v>347</v>
      </c>
      <c r="D412" t="str">
        <f>IF(Смета!C394&gt;0,Смета!C394,0)</f>
        <v>Блок питания ARS-150-12 (12V, 12.5A, 150W) (ARL, IP20 Сетка, 2 года)</v>
      </c>
      <c r="E412" s="7" t="str">
        <f>IF(Смета!D394&gt;0,Смета!D394,0)</f>
        <v>шт</v>
      </c>
      <c r="F412" s="7">
        <f>IFERROR(IF(Дата_КС2=S$3,Смета!Q394,0)+IF(Дата_КС2=S$4,Смета!T394,0)+IF(Дата_КС2=S$5,Смета!W394,0)+IF(Дата_КС2=S$6,Смета!Z394,0)+IF(Дата_КС2=S$7,Смета!AC394,0)+IF(Дата_КС2=S$8,Смета!AF394,0)+IF(Дата_КС2=S$9,Смета!AI394,0)+IF(Дата_КС2=S$10,Смета!AL394,0)+IF(Дата_КС2=S$11,Смета!AO394,0)+IF(Дата_КС2=S$12,Смета!AR394,0)+IF(Дата_КС2=S$13,Смета!AU394,0)+IF(Дата_КС2=S$14,Смета!AX394,0),0)</f>
        <v>0</v>
      </c>
      <c r="G412" s="7">
        <f>IF(Смета!E394&gt;0,Смета!E394,0)</f>
        <v>3320</v>
      </c>
      <c r="H412" s="7">
        <f>ROUND(F412*G412,2)</f>
        <v>0</v>
      </c>
      <c r="I412">
        <f>IF(J412=1,1,K412)</f>
        <v>0</v>
      </c>
      <c r="K412">
        <f>IF(AND(B412&gt;0,B412&lt;&gt;"ЗАГ"),1,IF(C412=0,SUM(B413:INDEX(B413:B$2002,INDEX(MATCH("ЗАГ",B413:B$2002&amp;"",),))),0))</f>
        <v>0</v>
      </c>
      <c r="R412" s="7">
        <f>IFERROR(IF(F412&gt;0,IF(IFERROR((Смета!H394*1),0)&gt;0,ROUND(F412*G412,2),0),0),0)</f>
        <v>0</v>
      </c>
      <c r="S412" s="7">
        <f>IFERROR(IF(F412&gt;0,IF(IFERROR((Смета!G394*1),0)&gt;0,ROUND(F412*G412,2),0),0),0)</f>
        <v>0</v>
      </c>
    </row>
    <row r="413" hidden="1">
      <c r="B413">
        <f>IFERROR(IF(F413&gt;0,MAX(B$26:B412)+1,IF(AND(D413&gt;0,C413=0),"ЗАГ",0)),0)</f>
        <v>0</v>
      </c>
      <c r="C413">
        <f>IF(Смета!B395&gt;0,Смета!B395,0)</f>
        <v>348</v>
      </c>
      <c r="D413" t="str">
        <f>IF(Смета!C395&gt;0,Смета!C395,0)</f>
        <v>Монтаж и подключение блоков питания</v>
      </c>
      <c r="E413" s="7" t="str">
        <f>IF(Смета!D395&gt;0,Смета!D395,0)</f>
        <v>шт</v>
      </c>
      <c r="F413" s="7">
        <f>IFERROR(IF(Дата_КС2=S$3,Смета!Q395,0)+IF(Дата_КС2=S$4,Смета!T395,0)+IF(Дата_КС2=S$5,Смета!W395,0)+IF(Дата_КС2=S$6,Смета!Z395,0)+IF(Дата_КС2=S$7,Смета!AC395,0)+IF(Дата_КС2=S$8,Смета!AF395,0)+IF(Дата_КС2=S$9,Смета!AI395,0)+IF(Дата_КС2=S$10,Смета!AL395,0)+IF(Дата_КС2=S$11,Смета!AO395,0)+IF(Дата_КС2=S$12,Смета!AR395,0)+IF(Дата_КС2=S$13,Смета!AU395,0)+IF(Дата_КС2=S$14,Смета!AX395,0),0)</f>
        <v>0</v>
      </c>
      <c r="G413" s="7">
        <f>IF(Смета!E395&gt;0,Смета!E395,0)</f>
        <v>500</v>
      </c>
      <c r="H413" s="7">
        <f>ROUND(F413*G413,2)</f>
        <v>0</v>
      </c>
      <c r="I413">
        <f>IF(J413=1,1,K413)</f>
        <v>0</v>
      </c>
      <c r="K413">
        <f>IF(AND(B413&gt;0,B413&lt;&gt;"ЗАГ"),1,IF(C413=0,SUM(B414:INDEX(B414:B$2002,INDEX(MATCH("ЗАГ",B414:B$2002&amp;"",),))),0))</f>
        <v>0</v>
      </c>
      <c r="R413" s="7">
        <f>IFERROR(IF(F413&gt;0,IF(IFERROR((Смета!H395*1),0)&gt;0,ROUND(F413*G413,2),0),0),0)</f>
        <v>0</v>
      </c>
      <c r="S413" s="7">
        <f>IFERROR(IF(F413&gt;0,IF(IFERROR((Смета!G395*1),0)&gt;0,ROUND(F413*G413,2),0),0),0)</f>
        <v>0</v>
      </c>
    </row>
    <row r="414" hidden="1">
      <c r="B414" t="str">
        <f>IFERROR(IF(F414&gt;0,MAX(B$26:B413)+1,IF(AND(D414&gt;0,C414=0),"ЗАГ",0)),0)</f>
        <v>ЗАГ</v>
      </c>
      <c r="C414">
        <f>IF(Смета!B396&gt;0,Смета!B396,0)</f>
        <v>0</v>
      </c>
      <c r="D414" t="str">
        <f>IF(Смета!C396&gt;0,Смета!C396,0)</f>
        <v>Декоративная подсветка зеркала</v>
      </c>
      <c r="E414" s="7">
        <f>IF(Смета!D396&gt;0,Смета!D396,0)</f>
        <v>0</v>
      </c>
      <c r="F414" s="7">
        <f>IFERROR(IF(Дата_КС2=S$3,Смета!Q396,0)+IF(Дата_КС2=S$4,Смета!T396,0)+IF(Дата_КС2=S$5,Смета!W396,0)+IF(Дата_КС2=S$6,Смета!Z396,0)+IF(Дата_КС2=S$7,Смета!AC396,0)+IF(Дата_КС2=S$8,Смета!AF396,0)+IF(Дата_КС2=S$9,Смета!AI396,0)+IF(Дата_КС2=S$10,Смета!AL396,0)+IF(Дата_КС2=S$11,Смета!AO396,0)+IF(Дата_КС2=S$12,Смета!AR396,0)+IF(Дата_КС2=S$13,Смета!AU396,0)+IF(Дата_КС2=S$14,Смета!AX396,0),0)</f>
        <v>0</v>
      </c>
      <c r="G414" s="7">
        <f>IF(Смета!E396&gt;0,Смета!E396,0)</f>
        <v>0</v>
      </c>
      <c r="H414" s="7">
        <f>ROUND(F414*G414,2)</f>
        <v>0</v>
      </c>
      <c r="I414">
        <f>IF(J414=1,1,K414)</f>
        <v>0</v>
      </c>
      <c r="K414">
        <f>IF(AND(B414&gt;0,B414&lt;&gt;"ЗАГ"),1,IF(C414=0,SUM(B415:INDEX(B415:B$2002,INDEX(MATCH("ЗАГ",B415:B$2002&amp;"",),))),0))</f>
        <v>0</v>
      </c>
      <c r="R414" s="7">
        <f>IFERROR(IF(F414&gt;0,IF(IFERROR((Смета!H396*1),0)&gt;0,ROUND(F414*G414,2),0),0),0)</f>
        <v>0</v>
      </c>
      <c r="S414" s="7">
        <f>IFERROR(IF(F414&gt;0,IF(IFERROR((Смета!G396*1),0)&gt;0,ROUND(F414*G414,2),0),0),0)</f>
        <v>0</v>
      </c>
    </row>
    <row r="415" hidden="1">
      <c r="B415">
        <f>IFERROR(IF(F415&gt;0,MAX(B$26:B414)+1,IF(AND(D415&gt;0,C415=0),"ЗАГ",0)),0)</f>
        <v>0</v>
      </c>
      <c r="C415">
        <f>IF(Смета!B397&gt;0,Смета!B397,0)</f>
        <v>349</v>
      </c>
      <c r="D415" t="str">
        <f>IF(Смета!C397&gt;0,Смета!C397,0)</f>
        <v>Профиль SL-SLIM-H13M-F25-3000 ANOD ( Алюминий)</v>
      </c>
      <c r="E415" s="7" t="str">
        <f>IF(Смета!D397&gt;0,Смета!D397,0)</f>
        <v>м</v>
      </c>
      <c r="F415" s="7">
        <f>IFERROR(IF(Дата_КС2=S$3,Смета!Q397,0)+IF(Дата_КС2=S$4,Смета!T397,0)+IF(Дата_КС2=S$5,Смета!W397,0)+IF(Дата_КС2=S$6,Смета!Z397,0)+IF(Дата_КС2=S$7,Смета!AC397,0)+IF(Дата_КС2=S$8,Смета!AF397,0)+IF(Дата_КС2=S$9,Смета!AI397,0)+IF(Дата_КС2=S$10,Смета!AL397,0)+IF(Дата_КС2=S$11,Смета!AO397,0)+IF(Дата_КС2=S$12,Смета!AR397,0)+IF(Дата_КС2=S$13,Смета!AU397,0)+IF(Дата_КС2=S$14,Смета!AX397,0),0)</f>
        <v>0</v>
      </c>
      <c r="G415" s="7">
        <f>IF(Смета!E397&gt;0,Смета!E397,0)</f>
        <v>850</v>
      </c>
      <c r="H415" s="7">
        <f>ROUND(F415*G415,2)</f>
        <v>0</v>
      </c>
      <c r="I415">
        <f>IF(J415=1,1,K415)</f>
        <v>0</v>
      </c>
      <c r="K415">
        <f>IF(AND(B415&gt;0,B415&lt;&gt;"ЗАГ"),1,IF(C415=0,SUM(B416:INDEX(B416:B$2002,INDEX(MATCH("ЗАГ",B416:B$2002&amp;"",),))),0))</f>
        <v>0</v>
      </c>
      <c r="R415" s="7">
        <f>IFERROR(IF(F415&gt;0,IF(IFERROR((Смета!H397*1),0)&gt;0,ROUND(F415*G415,2),0),0),0)</f>
        <v>0</v>
      </c>
      <c r="S415" s="7">
        <f>IFERROR(IF(F415&gt;0,IF(IFERROR((Смета!G397*1),0)&gt;0,ROUND(F415*G415,2),0),0),0)</f>
        <v>0</v>
      </c>
    </row>
    <row r="416" hidden="1">
      <c r="B416">
        <f>IFERROR(IF(F416&gt;0,MAX(B$26:B415)+1,IF(AND(D416&gt;0,C416=0),"ЗАГ",0)),0)</f>
        <v>0</v>
      </c>
      <c r="C416">
        <f>IF(Смета!B398&gt;0,Смета!B398,0)</f>
        <v>350</v>
      </c>
      <c r="D416" t="str">
        <f>IF(Смета!C398&gt;0,Смета!C398,0)</f>
        <v>Монтаж профиля</v>
      </c>
      <c r="E416" s="7" t="str">
        <f>IF(Смета!D398&gt;0,Смета!D398,0)</f>
        <v>м</v>
      </c>
      <c r="F416" s="7">
        <f>IFERROR(IF(Дата_КС2=S$3,Смета!Q398,0)+IF(Дата_КС2=S$4,Смета!T398,0)+IF(Дата_КС2=S$5,Смета!W398,0)+IF(Дата_КС2=S$6,Смета!Z398,0)+IF(Дата_КС2=S$7,Смета!AC398,0)+IF(Дата_КС2=S$8,Смета!AF398,0)+IF(Дата_КС2=S$9,Смета!AI398,0)+IF(Дата_КС2=S$10,Смета!AL398,0)+IF(Дата_КС2=S$11,Смета!AO398,0)+IF(Дата_КС2=S$12,Смета!AR398,0)+IF(Дата_КС2=S$13,Смета!AU398,0)+IF(Дата_КС2=S$14,Смета!AX398,0),0)</f>
        <v>0</v>
      </c>
      <c r="G416" s="7">
        <f>IF(Смета!E398&gt;0,Смета!E398,0)</f>
        <v>800</v>
      </c>
      <c r="H416" s="7">
        <f>ROUND(F416*G416,2)</f>
        <v>0</v>
      </c>
      <c r="I416">
        <f>IF(J416=1,1,K416)</f>
        <v>0</v>
      </c>
      <c r="K416">
        <f>IF(AND(B416&gt;0,B416&lt;&gt;"ЗАГ"),1,IF(C416=0,SUM(B417:INDEX(B417:B$2002,INDEX(MATCH("ЗАГ",B417:B$2002&amp;"",),))),0))</f>
        <v>0</v>
      </c>
      <c r="R416" s="7">
        <f>IFERROR(IF(F416&gt;0,IF(IFERROR((Смета!H398*1),0)&gt;0,ROUND(F416*G416,2),0),0),0)</f>
        <v>0</v>
      </c>
      <c r="S416" s="7">
        <f>IFERROR(IF(F416&gt;0,IF(IFERROR((Смета!G398*1),0)&gt;0,ROUND(F416*G416,2),0),0),0)</f>
        <v>0</v>
      </c>
    </row>
    <row r="417" hidden="1" ht="30" customHeight="1">
      <c r="B417">
        <f>IFERROR(IF(F417&gt;0,MAX(B$26:B416)+1,IF(AND(D417&gt;0,C417=0),"ЗАГ",0)),0)</f>
        <v>0</v>
      </c>
      <c r="C417">
        <f>IF(Смета!B399&gt;0,Смета!B399,0)</f>
        <v>351</v>
      </c>
      <c r="D417" t="str">
        <f>IF(Смета!C399&gt;0,Смета!C399,0)</f>
        <v>Лента светодиодная 9,6 Вт/м 12В IP20 4000K 120LED/м RT/RTW-A120-8-11mm SMD 2835 5 м</v>
      </c>
      <c r="E417" s="7" t="str">
        <f>IF(Смета!D399&gt;0,Смета!D399,0)</f>
        <v>шт</v>
      </c>
      <c r="F417" s="7">
        <f>IFERROR(IF(Дата_КС2=S$3,Смета!Q399,0)+IF(Дата_КС2=S$4,Смета!T399,0)+IF(Дата_КС2=S$5,Смета!W399,0)+IF(Дата_КС2=S$6,Смета!Z399,0)+IF(Дата_КС2=S$7,Смета!AC399,0)+IF(Дата_КС2=S$8,Смета!AF399,0)+IF(Дата_КС2=S$9,Смета!AI399,0)+IF(Дата_КС2=S$10,Смета!AL399,0)+IF(Дата_КС2=S$11,Смета!AO399,0)+IF(Дата_КС2=S$12,Смета!AR399,0)+IF(Дата_КС2=S$13,Смета!AU399,0)+IF(Дата_КС2=S$14,Смета!AX399,0),0)</f>
        <v>0</v>
      </c>
      <c r="G417" s="7">
        <f>IF(Смета!E399&gt;0,Смета!E399,0)</f>
        <v>3150</v>
      </c>
      <c r="H417" s="7">
        <f>ROUND(F417*G417,2)</f>
        <v>0</v>
      </c>
      <c r="I417">
        <f>IF(J417=1,1,K417)</f>
        <v>0</v>
      </c>
      <c r="K417">
        <f>IF(AND(B417&gt;0,B417&lt;&gt;"ЗАГ"),1,IF(C417=0,SUM(B418:INDEX(B418:B$2002,INDEX(MATCH("ЗАГ",B418:B$2002&amp;"",),))),0))</f>
        <v>0</v>
      </c>
      <c r="R417" s="7">
        <f>IFERROR(IF(F417&gt;0,IF(IFERROR((Смета!H399*1),0)&gt;0,ROUND(F417*G417,2),0),0),0)</f>
        <v>0</v>
      </c>
      <c r="S417" s="7">
        <f>IFERROR(IF(F417&gt;0,IF(IFERROR((Смета!G399*1),0)&gt;0,ROUND(F417*G417,2),0),0),0)</f>
        <v>0</v>
      </c>
    </row>
    <row r="418" hidden="1">
      <c r="B418">
        <f>IFERROR(IF(F418&gt;0,MAX(B$26:B417)+1,IF(AND(D418&gt;0,C418=0),"ЗАГ",0)),0)</f>
        <v>0</v>
      </c>
      <c r="C418">
        <f>IF(Смета!B400&gt;0,Смета!B400,0)</f>
        <v>352</v>
      </c>
      <c r="D418" t="str">
        <f>IF(Смета!C400&gt;0,Смета!C400,0)</f>
        <v>Монтаж и подключение ленты</v>
      </c>
      <c r="E418" s="7" t="str">
        <f>IF(Смета!D400&gt;0,Смета!D400,0)</f>
        <v>м</v>
      </c>
      <c r="F418" s="7">
        <f>IFERROR(IF(Дата_КС2=S$3,Смета!Q400,0)+IF(Дата_КС2=S$4,Смета!T400,0)+IF(Дата_КС2=S$5,Смета!W400,0)+IF(Дата_КС2=S$6,Смета!Z400,0)+IF(Дата_КС2=S$7,Смета!AC400,0)+IF(Дата_КС2=S$8,Смета!AF400,0)+IF(Дата_КС2=S$9,Смета!AI400,0)+IF(Дата_КС2=S$10,Смета!AL400,0)+IF(Дата_КС2=S$11,Смета!AO400,0)+IF(Дата_КС2=S$12,Смета!AR400,0)+IF(Дата_КС2=S$13,Смета!AU400,0)+IF(Дата_КС2=S$14,Смета!AX400,0),0)</f>
        <v>0</v>
      </c>
      <c r="G418" s="7">
        <f>IF(Смета!E400&gt;0,Смета!E400,0)</f>
        <v>800</v>
      </c>
      <c r="H418" s="7">
        <f>ROUND(F418*G418,2)</f>
        <v>0</v>
      </c>
      <c r="I418">
        <f>IF(J418=1,1,K418)</f>
        <v>0</v>
      </c>
      <c r="K418">
        <f>IF(AND(B418&gt;0,B418&lt;&gt;"ЗАГ"),1,IF(C418=0,SUM(B419:INDEX(B419:B$2002,INDEX(MATCH("ЗАГ",B419:B$2002&amp;"",),))),0))</f>
        <v>0</v>
      </c>
      <c r="R418" s="7">
        <f>IFERROR(IF(F418&gt;0,IF(IFERROR((Смета!H400*1),0)&gt;0,ROUND(F418*G418,2),0),0),0)</f>
        <v>0</v>
      </c>
      <c r="S418" s="7">
        <f>IFERROR(IF(F418&gt;0,IF(IFERROR((Смета!G400*1),0)&gt;0,ROUND(F418*G418,2),0),0),0)</f>
        <v>0</v>
      </c>
    </row>
    <row r="419" hidden="1">
      <c r="B419">
        <f>IFERROR(IF(F419&gt;0,MAX(B$26:B418)+1,IF(AND(D419&gt;0,C419=0),"ЗАГ",0)),0)</f>
        <v>0</v>
      </c>
      <c r="C419">
        <f>IF(Смета!B401&gt;0,Смета!B401,0)</f>
        <v>353</v>
      </c>
      <c r="D419" t="str">
        <f>IF(Смета!C401&gt;0,Смета!C401,0)</f>
        <v>Блок питания ARS-150-12 (12V, 12.5A, 150W) (ARL, IP20 Сетка, 2 года)</v>
      </c>
      <c r="E419" s="7" t="str">
        <f>IF(Смета!D401&gt;0,Смета!D401,0)</f>
        <v>шт</v>
      </c>
      <c r="F419" s="7">
        <f>IFERROR(IF(Дата_КС2=S$3,Смета!Q401,0)+IF(Дата_КС2=S$4,Смета!T401,0)+IF(Дата_КС2=S$5,Смета!W401,0)+IF(Дата_КС2=S$6,Смета!Z401,0)+IF(Дата_КС2=S$7,Смета!AC401,0)+IF(Дата_КС2=S$8,Смета!AF401,0)+IF(Дата_КС2=S$9,Смета!AI401,0)+IF(Дата_КС2=S$10,Смета!AL401,0)+IF(Дата_КС2=S$11,Смета!AO401,0)+IF(Дата_КС2=S$12,Смета!AR401,0)+IF(Дата_КС2=S$13,Смета!AU401,0)+IF(Дата_КС2=S$14,Смета!AX401,0),0)</f>
        <v>0</v>
      </c>
      <c r="G419" s="7">
        <f>IF(Смета!E401&gt;0,Смета!E401,0)</f>
        <v>3320</v>
      </c>
      <c r="H419" s="7">
        <f>ROUND(F419*G419,2)</f>
        <v>0</v>
      </c>
      <c r="I419">
        <f>IF(J419=1,1,K419)</f>
        <v>0</v>
      </c>
      <c r="K419">
        <f>IF(AND(B419&gt;0,B419&lt;&gt;"ЗАГ"),1,IF(C419=0,SUM(B420:INDEX(B420:B$2002,INDEX(MATCH("ЗАГ",B420:B$2002&amp;"",),))),0))</f>
        <v>0</v>
      </c>
      <c r="R419" s="7">
        <f>IFERROR(IF(F419&gt;0,IF(IFERROR((Смета!H401*1),0)&gt;0,ROUND(F419*G419,2),0),0),0)</f>
        <v>0</v>
      </c>
      <c r="S419" s="7">
        <f>IFERROR(IF(F419&gt;0,IF(IFERROR((Смета!G401*1),0)&gt;0,ROUND(F419*G419,2),0),0),0)</f>
        <v>0</v>
      </c>
    </row>
    <row r="420" hidden="1">
      <c r="B420">
        <f>IFERROR(IF(F420&gt;0,MAX(B$26:B419)+1,IF(AND(D420&gt;0,C420=0),"ЗАГ",0)),0)</f>
        <v>0</v>
      </c>
      <c r="C420">
        <f>IF(Смета!B402&gt;0,Смета!B402,0)</f>
        <v>354</v>
      </c>
      <c r="D420" t="str">
        <f>IF(Смета!C402&gt;0,Смета!C402,0)</f>
        <v>Монтаж и подключение блоков питания</v>
      </c>
      <c r="E420" s="7" t="str">
        <f>IF(Смета!D402&gt;0,Смета!D402,0)</f>
        <v>шт</v>
      </c>
      <c r="F420" s="7">
        <f>IFERROR(IF(Дата_КС2=S$3,Смета!Q402,0)+IF(Дата_КС2=S$4,Смета!T402,0)+IF(Дата_КС2=S$5,Смета!W402,0)+IF(Дата_КС2=S$6,Смета!Z402,0)+IF(Дата_КС2=S$7,Смета!AC402,0)+IF(Дата_КС2=S$8,Смета!AF402,0)+IF(Дата_КС2=S$9,Смета!AI402,0)+IF(Дата_КС2=S$10,Смета!AL402,0)+IF(Дата_КС2=S$11,Смета!AO402,0)+IF(Дата_КС2=S$12,Смета!AR402,0)+IF(Дата_КС2=S$13,Смета!AU402,0)+IF(Дата_КС2=S$14,Смета!AX402,0),0)</f>
        <v>0</v>
      </c>
      <c r="G420" s="7">
        <f>IF(Смета!E402&gt;0,Смета!E402,0)</f>
        <v>500</v>
      </c>
      <c r="H420" s="7">
        <f>ROUND(F420*G420,2)</f>
        <v>0</v>
      </c>
      <c r="I420">
        <f>IF(J420=1,1,K420)</f>
        <v>0</v>
      </c>
      <c r="K420">
        <f>IF(AND(B420&gt;0,B420&lt;&gt;"ЗАГ"),1,IF(C420=0,SUM(B421:INDEX(B421:B$2002,INDEX(MATCH("ЗАГ",B421:B$2002&amp;"",),))),0))</f>
        <v>0</v>
      </c>
      <c r="R420" s="7">
        <f>IFERROR(IF(F420&gt;0,IF(IFERROR((Смета!H402*1),0)&gt;0,ROUND(F420*G420,2),0),0),0)</f>
        <v>0</v>
      </c>
      <c r="S420" s="7">
        <f>IFERROR(IF(F420&gt;0,IF(IFERROR((Смета!G402*1),0)&gt;0,ROUND(F420*G420,2),0),0),0)</f>
        <v>0</v>
      </c>
    </row>
    <row r="421">
      <c r="B421" t="str">
        <f>IFERROR(IF(F421&gt;0,MAX(B$26:B420)+1,IF(AND(D421&gt;0,C421=0),"ЗАГ",0)),0)</f>
        <v>ЗАГ</v>
      </c>
      <c r="C421">
        <f>IF(Смета!B403&gt;0,Смета!B403,0)</f>
        <v>0</v>
      </c>
      <c r="D421" t="str">
        <f>IF(Смета!C403&gt;0,Смета!C403,0)</f>
        <v>3.Кабельные изделия</v>
      </c>
      <c r="E421" s="7">
        <f>IF(Смета!D403&gt;0,Смета!D403,0)</f>
        <v>0</v>
      </c>
      <c r="F421" s="7">
        <f>IFERROR(IF(Дата_КС2=S$3,Смета!Q403,0)+IF(Дата_КС2=S$4,Смета!T403,0)+IF(Дата_КС2=S$5,Смета!W403,0)+IF(Дата_КС2=S$6,Смета!Z403,0)+IF(Дата_КС2=S$7,Смета!AC403,0)+IF(Дата_КС2=S$8,Смета!AF403,0)+IF(Дата_КС2=S$9,Смета!AI403,0)+IF(Дата_КС2=S$10,Смета!AL403,0)+IF(Дата_КС2=S$11,Смета!AO403,0)+IF(Дата_КС2=S$12,Смета!AR403,0)+IF(Дата_КС2=S$13,Смета!AU403,0)+IF(Дата_КС2=S$14,Смета!AX403,0),0)</f>
        <v>0</v>
      </c>
      <c r="G421" s="7">
        <f>IF(Смета!E403&gt;0,Смета!E403,0)</f>
        <v>0</v>
      </c>
      <c r="H421" s="7">
        <f>ROUND(F421*G421,2)</f>
        <v>0</v>
      </c>
      <c r="I421">
        <f>IF(J421=1,1,K421)</f>
        <v>153</v>
      </c>
      <c r="K421">
        <f>IF(AND(B421&gt;0,B421&lt;&gt;"ЗАГ"),1,IF(C421=0,SUM(B422:INDEX(B422:B$2002,INDEX(MATCH("ЗАГ",B422:B$2002&amp;"",),))),0))</f>
        <v>153</v>
      </c>
      <c r="R421" s="7">
        <f>IFERROR(IF(F421&gt;0,IF(IFERROR((Смета!H403*1),0)&gt;0,ROUND(F421*G421,2),0),0),0)</f>
        <v>0</v>
      </c>
      <c r="S421" s="7">
        <f>IFERROR(IF(F421&gt;0,IF(IFERROR((Смета!G403*1),0)&gt;0,ROUND(F421*G421,2),0),0),0)</f>
        <v>0</v>
      </c>
    </row>
    <row r="422">
      <c r="B422">
        <f>IFERROR(IF(F422&gt;0,MAX(B$26:B421)+1,IF(AND(D422&gt;0,C422=0),"ЗАГ",0)),0)</f>
        <v>13</v>
      </c>
      <c r="C422">
        <f>IF(Смета!B404&gt;0,Смета!B404,0)</f>
        <v>355</v>
      </c>
      <c r="D422" t="str">
        <f>IF(Смета!C404&gt;0,Смета!C404,0)</f>
        <v>Кабель силовой ВВГ-Пнг(А) 3x1,5 ок(N, PE)-0.66 (100м)</v>
      </c>
      <c r="E422" s="7" t="str">
        <f>IF(Смета!D404&gt;0,Смета!D404,0)</f>
        <v>м</v>
      </c>
      <c r="F422" s="7">
        <f>IFERROR(IF(Дата_КС2=S$3,Смета!Q404,0)+IF(Дата_КС2=S$4,Смета!T404,0)+IF(Дата_КС2=S$5,Смета!W404,0)+IF(Дата_КС2=S$6,Смета!Z404,0)+IF(Дата_КС2=S$7,Смета!AC404,0)+IF(Дата_КС2=S$8,Смета!AF404,0)+IF(Дата_КС2=S$9,Смета!AI404,0)+IF(Дата_КС2=S$10,Смета!AL404,0)+IF(Дата_КС2=S$11,Смета!AO404,0)+IF(Дата_КС2=S$12,Смета!AR404,0)+IF(Дата_КС2=S$13,Смета!AU404,0)+IF(Дата_КС2=S$14,Смета!AX404,0),0)</f>
        <v>588</v>
      </c>
      <c r="G422" s="7">
        <f>IF(Смета!E404&gt;0,Смета!E404,0)</f>
        <v>59.91</v>
      </c>
      <c r="H422" s="7">
        <f>ROUND(F422*G422,2)</f>
        <v>35227.08</v>
      </c>
      <c r="I422">
        <f>IF(J422=1,1,K422)</f>
        <v>1</v>
      </c>
      <c r="K422">
        <f>IF(AND(B422&gt;0,B422&lt;&gt;"ЗАГ"),1,IF(C422=0,SUM(B423:INDEX(B423:B$2002,INDEX(MATCH("ЗАГ",B423:B$2002&amp;"",),))),0))</f>
        <v>1</v>
      </c>
      <c r="R422" s="7">
        <f>IFERROR(IF(F422&gt;0,IF(IFERROR((Смета!H404*1),0)&gt;0,ROUND(F422*G422,2),0),0),0)</f>
        <v>0</v>
      </c>
      <c r="S422" s="7">
        <f>IFERROR(IF(F422&gt;0,IF(IFERROR((Смета!G404*1),0)&gt;0,ROUND(F422*G422,2),0),0),0)</f>
        <v>35227.08</v>
      </c>
    </row>
    <row r="423">
      <c r="B423">
        <f>IFERROR(IF(F423&gt;0,MAX(B$26:B422)+1,IF(AND(D423&gt;0,C423=0),"ЗАГ",0)),0)</f>
        <v>14</v>
      </c>
      <c r="C423">
        <f>IF(Смета!B405&gt;0,Смета!B405,0)</f>
        <v>356</v>
      </c>
      <c r="D423" t="str">
        <f>IF(Смета!C405&gt;0,Смета!C405,0)</f>
        <v>Кабель силовой ВВГ-Пнг(А)-LS 3x2,5 ок(N, PE)-0.66 (100м)</v>
      </c>
      <c r="E423" s="7" t="str">
        <f>IF(Смета!D405&gt;0,Смета!D405,0)</f>
        <v>м</v>
      </c>
      <c r="F423" s="7">
        <f>IFERROR(IF(Дата_КС2=S$3,Смета!Q405,0)+IF(Дата_КС2=S$4,Смета!T405,0)+IF(Дата_КС2=S$5,Смета!W405,0)+IF(Дата_КС2=S$6,Смета!Z405,0)+IF(Дата_КС2=S$7,Смета!AC405,0)+IF(Дата_КС2=S$8,Смета!AF405,0)+IF(Дата_КС2=S$9,Смета!AI405,0)+IF(Дата_КС2=S$10,Смета!AL405,0)+IF(Дата_КС2=S$11,Смета!AO405,0)+IF(Дата_КС2=S$12,Смета!AR405,0)+IF(Дата_КС2=S$13,Смета!AU405,0)+IF(Дата_КС2=S$14,Смета!AX405,0),0)</f>
        <v>1212</v>
      </c>
      <c r="G423" s="7">
        <f>IF(Смета!E405&gt;0,Смета!E405,0)</f>
        <v>98.21</v>
      </c>
      <c r="H423" s="7">
        <f>ROUND(F423*G423,2)</f>
        <v>119030.52</v>
      </c>
      <c r="I423">
        <f>IF(J423=1,1,K423)</f>
        <v>1</v>
      </c>
      <c r="K423">
        <f>IF(AND(B423&gt;0,B423&lt;&gt;"ЗАГ"),1,IF(C423=0,SUM(B424:INDEX(B424:B$2002,INDEX(MATCH("ЗАГ",B424:B$2002&amp;"",),))),0))</f>
        <v>1</v>
      </c>
      <c r="R423" s="7">
        <f>IFERROR(IF(F423&gt;0,IF(IFERROR((Смета!H405*1),0)&gt;0,ROUND(F423*G423,2),0),0),0)</f>
        <v>0</v>
      </c>
      <c r="S423" s="7">
        <f>IFERROR(IF(F423&gt;0,IF(IFERROR((Смета!G405*1),0)&gt;0,ROUND(F423*G423,2),0),0),0)</f>
        <v>119030.52</v>
      </c>
    </row>
    <row r="424" ht="30" customHeight="1">
      <c r="B424">
        <f>IFERROR(IF(F424&gt;0,MAX(B$26:B423)+1,IF(AND(D424&gt;0,C424=0),"ЗАГ",0)),0)</f>
        <v>15</v>
      </c>
      <c r="C424">
        <f>IF(Смета!B406&gt;0,Смета!B406,0)</f>
        <v>357</v>
      </c>
      <c r="D424" t="str">
        <f>IF(Смета!C406&gt;0,Смета!C406,0)</f>
        <v>Монтаж кабеля по кирпичной кладке и затягивание в трубы до 30мм2</v>
      </c>
      <c r="E424" s="7" t="str">
        <f>IF(Смета!D406&gt;0,Смета!D406,0)</f>
        <v>м</v>
      </c>
      <c r="F424" s="7">
        <f>IFERROR(IF(Дата_КС2=S$3,Смета!Q406,0)+IF(Дата_КС2=S$4,Смета!T406,0)+IF(Дата_КС2=S$5,Смета!W406,0)+IF(Дата_КС2=S$6,Смета!Z406,0)+IF(Дата_КС2=S$7,Смета!AC406,0)+IF(Дата_КС2=S$8,Смета!AF406,0)+IF(Дата_КС2=S$9,Смета!AI406,0)+IF(Дата_КС2=S$10,Смета!AL406,0)+IF(Дата_КС2=S$11,Смета!AO406,0)+IF(Дата_КС2=S$12,Смета!AR406,0)+IF(Дата_КС2=S$13,Смета!AU406,0)+IF(Дата_КС2=S$14,Смета!AX406,0),0)</f>
        <v>1800</v>
      </c>
      <c r="G424" s="7">
        <f>IF(Смета!E406&gt;0,Смета!E406,0)</f>
        <v>88.07</v>
      </c>
      <c r="H424" s="7">
        <f>ROUND(F424*G424,2)</f>
        <v>158526</v>
      </c>
      <c r="I424">
        <f>IF(J424=1,1,K424)</f>
        <v>1</v>
      </c>
      <c r="K424">
        <f>IF(AND(B424&gt;0,B424&lt;&gt;"ЗАГ"),1,IF(C424=0,SUM(B425:INDEX(B425:B$2002,INDEX(MATCH("ЗАГ",B425:B$2002&amp;"",),))),0))</f>
        <v>1</v>
      </c>
      <c r="R424" s="7">
        <f>IFERROR(IF(F424&gt;0,IF(IFERROR((Смета!H406*1),0)&gt;0,ROUND(F424*G424,2),0),0),0)</f>
        <v>158526</v>
      </c>
      <c r="S424" s="7">
        <f>IFERROR(IF(F424&gt;0,IF(IFERROR((Смета!G406*1),0)&gt;0,ROUND(F424*G424,2),0),0),0)</f>
        <v>0</v>
      </c>
    </row>
    <row r="425">
      <c r="B425">
        <f>IFERROR(IF(F425&gt;0,MAX(B$26:B424)+1,IF(AND(D425&gt;0,C425=0),"ЗАГ",0)),0)</f>
        <v>16</v>
      </c>
      <c r="C425">
        <f>IF(Смета!B407&gt;0,Смета!B407,0)</f>
        <v>358</v>
      </c>
      <c r="D425" t="str">
        <f>IF(Смета!C407&gt;0,Смета!C407,0)</f>
        <v xml:space="preserve">Провод ПуВ нг(А)LS 1х6.0 </v>
      </c>
      <c r="E425" s="7" t="str">
        <f>IF(Смета!D407&gt;0,Смета!D407,0)</f>
        <v>м</v>
      </c>
      <c r="F425" s="7">
        <f>IFERROR(IF(Дата_КС2=S$3,Смета!Q407,0)+IF(Дата_КС2=S$4,Смета!T407,0)+IF(Дата_КС2=S$5,Смета!W407,0)+IF(Дата_КС2=S$6,Смета!Z407,0)+IF(Дата_КС2=S$7,Смета!AC407,0)+IF(Дата_КС2=S$8,Смета!AF407,0)+IF(Дата_КС2=S$9,Смета!AI407,0)+IF(Дата_КС2=S$10,Смета!AL407,0)+IF(Дата_КС2=S$11,Смета!AO407,0)+IF(Дата_КС2=S$12,Смета!AR407,0)+IF(Дата_КС2=S$13,Смета!AU407,0)+IF(Дата_КС2=S$14,Смета!AX407,0),0)</f>
        <v>405</v>
      </c>
      <c r="G425" s="7">
        <f>IF(Смета!E407&gt;0,Смета!E407,0)</f>
        <v>76.01</v>
      </c>
      <c r="H425" s="7">
        <f>ROUND(F425*G425,2)</f>
        <v>30784.05</v>
      </c>
      <c r="I425">
        <f>IF(J425=1,1,K425)</f>
        <v>1</v>
      </c>
      <c r="K425">
        <f>IF(AND(B425&gt;0,B425&lt;&gt;"ЗАГ"),1,IF(C425=0,SUM(B426:INDEX(B426:B$2002,INDEX(MATCH("ЗАГ",B426:B$2002&amp;"",),))),0))</f>
        <v>1</v>
      </c>
      <c r="R425" s="7">
        <f>IFERROR(IF(F425&gt;0,IF(IFERROR((Смета!H407*1),0)&gt;0,ROUND(F425*G425,2),0),0),0)</f>
        <v>0</v>
      </c>
      <c r="S425" s="7">
        <f>IFERROR(IF(F425&gt;0,IF(IFERROR((Смета!G407*1),0)&gt;0,ROUND(F425*G425,2),0),0),0)</f>
        <v>30784.05</v>
      </c>
    </row>
    <row r="426">
      <c r="B426">
        <f>IFERROR(IF(F426&gt;0,MAX(B$26:B425)+1,IF(AND(D426&gt;0,C426=0),"ЗАГ",0)),0)</f>
        <v>17</v>
      </c>
      <c r="C426">
        <f>IF(Смета!B408&gt;0,Смета!B408,0)</f>
        <v>359</v>
      </c>
      <c r="D426" t="str">
        <f>IF(Смета!C408&gt;0,Смета!C408,0)</f>
        <v>Кабель силовой ВВГнг(А)-LS 1х4 ок-0,66</v>
      </c>
      <c r="E426" s="7" t="str">
        <f>IF(Смета!D408&gt;0,Смета!D408,0)</f>
        <v>м</v>
      </c>
      <c r="F426" s="7">
        <f>IFERROR(IF(Дата_КС2=S$3,Смета!Q408,0)+IF(Дата_КС2=S$4,Смета!T408,0)+IF(Дата_КС2=S$5,Смета!W408,0)+IF(Дата_КС2=S$6,Смета!Z408,0)+IF(Дата_КС2=S$7,Смета!AC408,0)+IF(Дата_КС2=S$8,Смета!AF408,0)+IF(Дата_КС2=S$9,Смета!AI408,0)+IF(Дата_КС2=S$10,Смета!AL408,0)+IF(Дата_КС2=S$11,Смета!AO408,0)+IF(Дата_КС2=S$12,Смета!AR408,0)+IF(Дата_КС2=S$13,Смета!AU408,0)+IF(Дата_КС2=S$14,Смета!AX408,0),0)</f>
        <v>151</v>
      </c>
      <c r="G426" s="7">
        <f>IF(Смета!E408&gt;0,Смета!E408,0)</f>
        <v>52.48</v>
      </c>
      <c r="H426" s="7">
        <f>ROUND(F426*G426,2)</f>
        <v>7924.48</v>
      </c>
      <c r="I426">
        <f>IF(J426=1,1,K426)</f>
        <v>1</v>
      </c>
      <c r="K426">
        <f>IF(AND(B426&gt;0,B426&lt;&gt;"ЗАГ"),1,IF(C426=0,SUM(B427:INDEX(B427:B$2002,INDEX(MATCH("ЗАГ",B427:B$2002&amp;"",),))),0))</f>
        <v>1</v>
      </c>
      <c r="R426" s="7">
        <f>IFERROR(IF(F426&gt;0,IF(IFERROR((Смета!H408*1),0)&gt;0,ROUND(F426*G426,2),0),0),0)</f>
        <v>0</v>
      </c>
      <c r="S426" s="7">
        <f>IFERROR(IF(F426&gt;0,IF(IFERROR((Смета!G408*1),0)&gt;0,ROUND(F426*G426,2),0),0),0)</f>
        <v>7924.48</v>
      </c>
    </row>
    <row r="427">
      <c r="B427">
        <f>IFERROR(IF(F427&gt;0,MAX(B$26:B426)+1,IF(AND(D427&gt;0,C427=0),"ЗАГ",0)),0)</f>
        <v>18</v>
      </c>
      <c r="C427">
        <f>IF(Смета!B409&gt;0,Смета!B409,0)</f>
        <v>360</v>
      </c>
      <c r="D427" t="str">
        <f>IF(Смета!C409&gt;0,Смета!C409,0)</f>
        <v>Провод силовой ПуВнг(А)-LS 10</v>
      </c>
      <c r="E427" s="7" t="str">
        <f>IF(Смета!D409&gt;0,Смета!D409,0)</f>
        <v>м</v>
      </c>
      <c r="F427" s="7">
        <f>IFERROR(IF(Дата_КС2=S$3,Смета!Q409,0)+IF(Дата_КС2=S$4,Смета!T409,0)+IF(Дата_КС2=S$5,Смета!W409,0)+IF(Дата_КС2=S$6,Смета!Z409,0)+IF(Дата_КС2=S$7,Смета!AC409,0)+IF(Дата_КС2=S$8,Смета!AF409,0)+IF(Дата_КС2=S$9,Смета!AI409,0)+IF(Дата_КС2=S$10,Смета!AL409,0)+IF(Дата_КС2=S$11,Смета!AO409,0)+IF(Дата_КС2=S$12,Смета!AR409,0)+IF(Дата_КС2=S$13,Смета!AU409,0)+IF(Дата_КС2=S$14,Смета!AX409,0),0)</f>
        <v>303</v>
      </c>
      <c r="G427" s="7">
        <f>IF(Смета!E409&gt;0,Смета!E409,0)</f>
        <v>122.14</v>
      </c>
      <c r="H427" s="7">
        <f>ROUND(F427*G427,2)</f>
        <v>37008.42</v>
      </c>
      <c r="I427">
        <f>IF(J427=1,1,K427)</f>
        <v>1</v>
      </c>
      <c r="K427">
        <f>IF(AND(B427&gt;0,B427&lt;&gt;"ЗАГ"),1,IF(C427=0,SUM(B428:INDEX(B428:B$2002,INDEX(MATCH("ЗАГ",B428:B$2002&amp;"",),))),0))</f>
        <v>1</v>
      </c>
      <c r="R427" s="7">
        <f>IFERROR(IF(F427&gt;0,IF(IFERROR((Смета!H409*1),0)&gt;0,ROUND(F427*G427,2),0),0),0)</f>
        <v>0</v>
      </c>
      <c r="S427" s="7">
        <f>IFERROR(IF(F427&gt;0,IF(IFERROR((Смета!G409*1),0)&gt;0,ROUND(F427*G427,2),0),0),0)</f>
        <v>37008.42</v>
      </c>
    </row>
    <row r="428" ht="30" customHeight="1">
      <c r="B428">
        <f>IFERROR(IF(F428&gt;0,MAX(B$26:B427)+1,IF(AND(D428&gt;0,C428=0),"ЗАГ",0)),0)</f>
        <v>19</v>
      </c>
      <c r="C428">
        <f>IF(Смета!B410&gt;0,Смета!B410,0)</f>
        <v>361</v>
      </c>
      <c r="D428" t="str">
        <f>IF(Смета!C410&gt;0,Смета!C410,0)</f>
        <v>Монтаж кабеля по кирпичной кладке и затягивание в трубы до 30мм2</v>
      </c>
      <c r="E428" s="7" t="str">
        <f>IF(Смета!D410&gt;0,Смета!D410,0)</f>
        <v>м</v>
      </c>
      <c r="F428" s="7">
        <f>IFERROR(IF(Дата_КС2=S$3,Смета!Q410,0)+IF(Дата_КС2=S$4,Смета!T410,0)+IF(Дата_КС2=S$5,Смета!W410,0)+IF(Дата_КС2=S$6,Смета!Z410,0)+IF(Дата_КС2=S$7,Смета!AC410,0)+IF(Дата_КС2=S$8,Смета!AF410,0)+IF(Дата_КС2=S$9,Смета!AI410,0)+IF(Дата_КС2=S$10,Смета!AL410,0)+IF(Дата_КС2=S$11,Смета!AO410,0)+IF(Дата_КС2=S$12,Смета!AR410,0)+IF(Дата_КС2=S$13,Смета!AU410,0)+IF(Дата_КС2=S$14,Смета!AX410,0),0)</f>
        <v>859</v>
      </c>
      <c r="G428" s="7">
        <f>IF(Смета!E410&gt;0,Смета!E410,0)</f>
        <v>88.07</v>
      </c>
      <c r="H428" s="7">
        <f>ROUND(F428*G428,2)</f>
        <v>75652.13</v>
      </c>
      <c r="I428">
        <f>IF(J428=1,1,K428)</f>
        <v>1</v>
      </c>
      <c r="K428">
        <f>IF(AND(B428&gt;0,B428&lt;&gt;"ЗАГ"),1,IF(C428=0,SUM(B429:INDEX(B429:B$2002,INDEX(MATCH("ЗАГ",B429:B$2002&amp;"",),))),0))</f>
        <v>1</v>
      </c>
      <c r="R428" s="7">
        <f>IFERROR(IF(F428&gt;0,IF(IFERROR((Смета!H410*1),0)&gt;0,ROUND(F428*G428,2),0),0),0)</f>
        <v>75652.13</v>
      </c>
      <c r="S428" s="7">
        <f>IFERROR(IF(F428&gt;0,IF(IFERROR((Смета!G410*1),0)&gt;0,ROUND(F428*G428,2),0),0),0)</f>
        <v>0</v>
      </c>
    </row>
    <row r="429">
      <c r="B429">
        <f>IFERROR(IF(F429&gt;0,MAX(B$26:B428)+1,IF(AND(D429&gt;0,C429=0),"ЗАГ",0)),0)</f>
        <v>20</v>
      </c>
      <c r="C429">
        <f>IF(Смета!B411&gt;0,Смета!B411,0)</f>
        <v>362</v>
      </c>
      <c r="D429" t="str">
        <f>IF(Смета!C411&gt;0,Смета!C411,0)</f>
        <v>Кабель ВВГ -П нг(А)FRLS 3х1.5 0.66кВ (бухта)</v>
      </c>
      <c r="E429" s="7" t="str">
        <f>IF(Смета!D411&gt;0,Смета!D411,0)</f>
        <v>м</v>
      </c>
      <c r="F429" s="7">
        <f>IFERROR(IF(Дата_КС2=S$3,Смета!Q411,0)+IF(Дата_КС2=S$4,Смета!T411,0)+IF(Дата_КС2=S$5,Смета!W411,0)+IF(Дата_КС2=S$6,Смета!Z411,0)+IF(Дата_КС2=S$7,Смета!AC411,0)+IF(Дата_КС2=S$8,Смета!AF411,0)+IF(Дата_КС2=S$9,Смета!AI411,0)+IF(Дата_КС2=S$10,Смета!AL411,0)+IF(Дата_КС2=S$11,Смета!AO411,0)+IF(Дата_КС2=S$12,Смета!AR411,0)+IF(Дата_КС2=S$13,Смета!AU411,0)+IF(Дата_КС2=S$14,Смета!AX411,0),0)</f>
        <v>81</v>
      </c>
      <c r="G429" s="7">
        <f>IF(Смета!E411&gt;0,Смета!E411,0)</f>
        <v>74.73</v>
      </c>
      <c r="H429" s="7">
        <f>ROUND(F429*G429,2)</f>
        <v>6053.13</v>
      </c>
      <c r="I429">
        <f>IF(J429=1,1,K429)</f>
        <v>1</v>
      </c>
      <c r="K429">
        <f>IF(AND(B429&gt;0,B429&lt;&gt;"ЗАГ"),1,IF(C429=0,SUM(B430:INDEX(B430:B$2002,INDEX(MATCH("ЗАГ",B430:B$2002&amp;"",),))),0))</f>
        <v>1</v>
      </c>
      <c r="R429" s="7">
        <f>IFERROR(IF(F429&gt;0,IF(IFERROR((Смета!H411*1),0)&gt;0,ROUND(F429*G429,2),0),0),0)</f>
        <v>0</v>
      </c>
      <c r="S429" s="7">
        <f>IFERROR(IF(F429&gt;0,IF(IFERROR((Смета!G411*1),0)&gt;0,ROUND(F429*G429,2),0),0),0)</f>
        <v>6053.13</v>
      </c>
    </row>
    <row r="430" ht="30" customHeight="1">
      <c r="B430">
        <f>IFERROR(IF(F430&gt;0,MAX(B$26:B429)+1,IF(AND(D430&gt;0,C430=0),"ЗАГ",0)),0)</f>
        <v>21</v>
      </c>
      <c r="C430">
        <f>IF(Смета!B412&gt;0,Смета!B412,0)</f>
        <v>363</v>
      </c>
      <c r="D430" t="str">
        <f>IF(Смета!C412&gt;0,Смета!C412,0)</f>
        <v>Монтаж кабеля по кирпичной кладке и затягивание в трубы до 30мм2</v>
      </c>
      <c r="E430" s="7" t="str">
        <f>IF(Смета!D412&gt;0,Смета!D412,0)</f>
        <v>м</v>
      </c>
      <c r="F430" s="7">
        <f>IFERROR(IF(Дата_КС2=S$3,Смета!Q412,0)+IF(Дата_КС2=S$4,Смета!T412,0)+IF(Дата_КС2=S$5,Смета!W412,0)+IF(Дата_КС2=S$6,Смета!Z412,0)+IF(Дата_КС2=S$7,Смета!AC412,0)+IF(Дата_КС2=S$8,Смета!AF412,0)+IF(Дата_КС2=S$9,Смета!AI412,0)+IF(Дата_КС2=S$10,Смета!AL412,0)+IF(Дата_КС2=S$11,Смета!AO412,0)+IF(Дата_КС2=S$12,Смета!AR412,0)+IF(Дата_КС2=S$13,Смета!AU412,0)+IF(Дата_КС2=S$14,Смета!AX412,0),0)</f>
        <v>81</v>
      </c>
      <c r="G430" s="7">
        <f>IF(Смета!E412&gt;0,Смета!E412,0)</f>
        <v>88.07</v>
      </c>
      <c r="H430" s="7">
        <f>ROUND(F430*G430,2)</f>
        <v>7133.67</v>
      </c>
      <c r="I430">
        <f>IF(J430=1,1,K430)</f>
        <v>1</v>
      </c>
      <c r="K430">
        <f>IF(AND(B430&gt;0,B430&lt;&gt;"ЗАГ"),1,IF(C430=0,SUM(B431:INDEX(B431:B$2002,INDEX(MATCH("ЗАГ",B431:B$2002&amp;"",),))),0))</f>
        <v>1</v>
      </c>
      <c r="R430" s="7">
        <f>IFERROR(IF(F430&gt;0,IF(IFERROR((Смета!H412*1),0)&gt;0,ROUND(F430*G430,2),0),0),0)</f>
        <v>7133.67</v>
      </c>
      <c r="S430" s="7">
        <f>IFERROR(IF(F430&gt;0,IF(IFERROR((Смета!G412*1),0)&gt;0,ROUND(F430*G430,2),0),0),0)</f>
        <v>0</v>
      </c>
    </row>
    <row r="431" hidden="1">
      <c r="B431" t="str">
        <f>IFERROR(IF(F431&gt;0,MAX(B$26:B430)+1,IF(AND(D431&gt;0,C431=0),"ЗАГ",0)),0)</f>
        <v>ЗАГ</v>
      </c>
      <c r="C431">
        <f>IF(Смета!B413&gt;0,Смета!B413,0)</f>
        <v>0</v>
      </c>
      <c r="D431" t="str">
        <f>IF(Смета!C413&gt;0,Смета!C413,0)</f>
        <v>4.Электрортехнические изделия</v>
      </c>
      <c r="E431" s="7">
        <f>IF(Смета!D413&gt;0,Смета!D413,0)</f>
        <v>0</v>
      </c>
      <c r="F431" s="7">
        <f>IFERROR(IF(Дата_КС2=S$3,Смета!Q413,0)+IF(Дата_КС2=S$4,Смета!T413,0)+IF(Дата_КС2=S$5,Смета!W413,0)+IF(Дата_КС2=S$6,Смета!Z413,0)+IF(Дата_КС2=S$7,Смета!AC413,0)+IF(Дата_КС2=S$8,Смета!AF413,0)+IF(Дата_КС2=S$9,Смета!AI413,0)+IF(Дата_КС2=S$10,Смета!AL413,0)+IF(Дата_КС2=S$11,Смета!AO413,0)+IF(Дата_КС2=S$12,Смета!AR413,0)+IF(Дата_КС2=S$13,Смета!AU413,0)+IF(Дата_КС2=S$14,Смета!AX413,0),0)</f>
        <v>0</v>
      </c>
      <c r="G431" s="7">
        <f>IF(Смета!E413&gt;0,Смета!E413,0)</f>
        <v>0</v>
      </c>
      <c r="H431" s="7">
        <f>ROUND(F431*G431,2)</f>
        <v>0</v>
      </c>
      <c r="I431">
        <f>IF(J431=1,1,K431)</f>
        <v>0</v>
      </c>
      <c r="K431">
        <f>IF(AND(B431&gt;0,B431&lt;&gt;"ЗАГ"),1,IF(C431=0,SUM(B432:INDEX(B432:B$2002,INDEX(MATCH("ЗАГ",B432:B$2002&amp;"",),))),0))</f>
        <v>0</v>
      </c>
      <c r="R431" s="7">
        <f>IFERROR(IF(F431&gt;0,IF(IFERROR((Смета!H413*1),0)&gt;0,ROUND(F431*G431,2),0),0),0)</f>
        <v>0</v>
      </c>
      <c r="S431" s="7">
        <f>IFERROR(IF(F431&gt;0,IF(IFERROR((Смета!G413*1),0)&gt;0,ROUND(F431*G431,2),0),0),0)</f>
        <v>0</v>
      </c>
    </row>
    <row r="432" hidden="1" ht="30" customHeight="1">
      <c r="B432">
        <f>IFERROR(IF(F432&gt;0,MAX(B$26:B431)+1,IF(AND(D432&gt;0,C432=0),"ЗАГ",0)),0)</f>
        <v>0</v>
      </c>
      <c r="C432">
        <f>IF(Смета!B414&gt;0,Смета!B414,0)</f>
        <v>364</v>
      </c>
      <c r="D432" t="str">
        <f>IF(Смета!C414&gt;0,Смета!C414,0)</f>
        <v>BRITE Розетка двойная с заземлением с защитными шторками и крышкой 16А в сборе IP44 РСбш12-3-44-БрБ белый</v>
      </c>
      <c r="E432" s="7" t="str">
        <f>IF(Смета!D414&gt;0,Смета!D414,0)</f>
        <v>шт</v>
      </c>
      <c r="F432" s="7">
        <f>IFERROR(IF(Дата_КС2=S$3,Смета!Q414,0)+IF(Дата_КС2=S$4,Смета!T414,0)+IF(Дата_КС2=S$5,Смета!W414,0)+IF(Дата_КС2=S$6,Смета!Z414,0)+IF(Дата_КС2=S$7,Смета!AC414,0)+IF(Дата_КС2=S$8,Смета!AF414,0)+IF(Дата_КС2=S$9,Смета!AI414,0)+IF(Дата_КС2=S$10,Смета!AL414,0)+IF(Дата_КС2=S$11,Смета!AO414,0)+IF(Дата_КС2=S$12,Смета!AR414,0)+IF(Дата_КС2=S$13,Смета!AU414,0)+IF(Дата_КС2=S$14,Смета!AX414,0),0)</f>
        <v>0</v>
      </c>
      <c r="G432" s="7">
        <f>IF(Смета!E414&gt;0,Смета!E414,0)</f>
        <v>361</v>
      </c>
      <c r="H432" s="7">
        <f>ROUND(F432*G432,2)</f>
        <v>0</v>
      </c>
      <c r="I432">
        <f>IF(J432=1,1,K432)</f>
        <v>0</v>
      </c>
      <c r="K432">
        <f>IF(AND(B432&gt;0,B432&lt;&gt;"ЗАГ"),1,IF(C432=0,SUM(B433:INDEX(B433:B$2002,INDEX(MATCH("ЗАГ",B433:B$2002&amp;"",),))),0))</f>
        <v>0</v>
      </c>
      <c r="R432" s="7">
        <f>IFERROR(IF(F432&gt;0,IF(IFERROR((Смета!H414*1),0)&gt;0,ROUND(F432*G432,2),0),0),0)</f>
        <v>0</v>
      </c>
      <c r="S432" s="7">
        <f>IFERROR(IF(F432&gt;0,IF(IFERROR((Смета!G414*1),0)&gt;0,ROUND(F432*G432,2),0),0),0)</f>
        <v>0</v>
      </c>
    </row>
    <row r="433" hidden="1" ht="30" customHeight="1">
      <c r="B433">
        <f>IFERROR(IF(F433&gt;0,MAX(B$26:B432)+1,IF(AND(D433&gt;0,C433=0),"ЗАГ",0)),0)</f>
        <v>0</v>
      </c>
      <c r="C433">
        <f>IF(Смета!B415&gt;0,Смета!B415,0)</f>
        <v>365</v>
      </c>
      <c r="D433" t="str">
        <f>IF(Смета!C415&gt;0,Смета!C415,0)</f>
        <v>Розетка ATLASDESIGN двойная с заземлением со шторками 16А в сборе белый</v>
      </c>
      <c r="E433" s="7" t="str">
        <f>IF(Смета!D415&gt;0,Смета!D415,0)</f>
        <v>шт</v>
      </c>
      <c r="F433" s="7">
        <f>IFERROR(IF(Дата_КС2=S$3,Смета!Q415,0)+IF(Дата_КС2=S$4,Смета!T415,0)+IF(Дата_КС2=S$5,Смета!W415,0)+IF(Дата_КС2=S$6,Смета!Z415,0)+IF(Дата_КС2=S$7,Смета!AC415,0)+IF(Дата_КС2=S$8,Смета!AF415,0)+IF(Дата_КС2=S$9,Смета!AI415,0)+IF(Дата_КС2=S$10,Смета!AL415,0)+IF(Дата_КС2=S$11,Смета!AO415,0)+IF(Дата_КС2=S$12,Смета!AR415,0)+IF(Дата_КС2=S$13,Смета!AU415,0)+IF(Дата_КС2=S$14,Смета!AX415,0),0)</f>
        <v>0</v>
      </c>
      <c r="G433" s="7">
        <f>IF(Смета!E415&gt;0,Смета!E415,0)</f>
        <v>287.71</v>
      </c>
      <c r="H433" s="7">
        <f>ROUND(F433*G433,2)</f>
        <v>0</v>
      </c>
      <c r="I433">
        <f>IF(J433=1,1,K433)</f>
        <v>0</v>
      </c>
      <c r="K433">
        <f>IF(AND(B433&gt;0,B433&lt;&gt;"ЗАГ"),1,IF(C433=0,SUM(B434:INDEX(B434:B$2002,INDEX(MATCH("ЗАГ",B434:B$2002&amp;"",),))),0))</f>
        <v>0</v>
      </c>
      <c r="R433" s="7">
        <f>IFERROR(IF(F433&gt;0,IF(IFERROR((Смета!H415*1),0)&gt;0,ROUND(F433*G433,2),0),0),0)</f>
        <v>0</v>
      </c>
      <c r="S433" s="7">
        <f>IFERROR(IF(F433&gt;0,IF(IFERROR((Смета!G415*1),0)&gt;0,ROUND(F433*G433,2),0),0),0)</f>
        <v>0</v>
      </c>
    </row>
    <row r="434" hidden="1">
      <c r="B434">
        <f>IFERROR(IF(F434&gt;0,MAX(B$26:B433)+1,IF(AND(D434&gt;0,C434=0),"ЗАГ",0)),0)</f>
        <v>0</v>
      </c>
      <c r="C434">
        <f>IF(Смета!B416&gt;0,Смета!B416,0)</f>
        <v>366</v>
      </c>
      <c r="D434" t="str">
        <f>IF(Смета!C416&gt;0,Смета!C416,0)</f>
        <v>Монтаж и подключение розеток скрытой установки</v>
      </c>
      <c r="E434" s="7" t="str">
        <f>IF(Смета!D416&gt;0,Смета!D416,0)</f>
        <v>шт</v>
      </c>
      <c r="F434" s="7">
        <f>IFERROR(IF(Дата_КС2=S$3,Смета!Q416,0)+IF(Дата_КС2=S$4,Смета!T416,0)+IF(Дата_КС2=S$5,Смета!W416,0)+IF(Дата_КС2=S$6,Смета!Z416,0)+IF(Дата_КС2=S$7,Смета!AC416,0)+IF(Дата_КС2=S$8,Смета!AF416,0)+IF(Дата_КС2=S$9,Смета!AI416,0)+IF(Дата_КС2=S$10,Смета!AL416,0)+IF(Дата_КС2=S$11,Смета!AO416,0)+IF(Дата_КС2=S$12,Смета!AR416,0)+IF(Дата_КС2=S$13,Смета!AU416,0)+IF(Дата_КС2=S$14,Смета!AX416,0),0)</f>
        <v>0</v>
      </c>
      <c r="G434" s="7">
        <f>IF(Смета!E416&gt;0,Смета!E416,0)</f>
        <v>192.15</v>
      </c>
      <c r="H434" s="7">
        <f>ROUND(F434*G434,2)</f>
        <v>0</v>
      </c>
      <c r="I434">
        <f>IF(J434=1,1,K434)</f>
        <v>0</v>
      </c>
      <c r="K434">
        <f>IF(AND(B434&gt;0,B434&lt;&gt;"ЗАГ"),1,IF(C434=0,SUM(B435:INDEX(B435:B$2002,INDEX(MATCH("ЗАГ",B435:B$2002&amp;"",),))),0))</f>
        <v>0</v>
      </c>
      <c r="R434" s="7">
        <f>IFERROR(IF(F434&gt;0,IF(IFERROR((Смета!H416*1),0)&gt;0,ROUND(F434*G434,2),0),0),0)</f>
        <v>0</v>
      </c>
      <c r="S434" s="7">
        <f>IFERROR(IF(F434&gt;0,IF(IFERROR((Смета!G416*1),0)&gt;0,ROUND(F434*G434,2),0),0),0)</f>
        <v>0</v>
      </c>
    </row>
    <row r="435" hidden="1" ht="30" customHeight="1">
      <c r="B435">
        <f>IFERROR(IF(F435&gt;0,MAX(B$26:B434)+1,IF(AND(D435&gt;0,C435=0),"ЗАГ",0)),0)</f>
        <v>0</v>
      </c>
      <c r="C435">
        <f>IF(Смета!B417&gt;0,Смета!B417,0)</f>
        <v>367</v>
      </c>
      <c r="D435" t="str">
        <f>IF(Смета!C417&gt;0,Смета!C417,0)</f>
        <v>ЭТЮД Розетка наружная с заземлением со шторками белая (на роутер)</v>
      </c>
      <c r="E435" s="7" t="str">
        <f>IF(Смета!D417&gt;0,Смета!D417,0)</f>
        <v>шт</v>
      </c>
      <c r="F435" s="7">
        <f>IFERROR(IF(Дата_КС2=S$3,Смета!Q417,0)+IF(Дата_КС2=S$4,Смета!T417,0)+IF(Дата_КС2=S$5,Смета!W417,0)+IF(Дата_КС2=S$6,Смета!Z417,0)+IF(Дата_КС2=S$7,Смета!AC417,0)+IF(Дата_КС2=S$8,Смета!AF417,0)+IF(Дата_КС2=S$9,Смета!AI417,0)+IF(Дата_КС2=S$10,Смета!AL417,0)+IF(Дата_КС2=S$11,Смета!AO417,0)+IF(Дата_КС2=S$12,Смета!AR417,0)+IF(Дата_КС2=S$13,Смета!AU417,0)+IF(Дата_КС2=S$14,Смета!AX417,0),0)</f>
        <v>0</v>
      </c>
      <c r="G435" s="7">
        <f>IF(Смета!E417&gt;0,Смета!E417,0)</f>
        <v>170.8</v>
      </c>
      <c r="H435" s="7">
        <f>ROUND(F435*G435,2)</f>
        <v>0</v>
      </c>
      <c r="I435">
        <f>IF(J435=1,1,K435)</f>
        <v>0</v>
      </c>
      <c r="K435">
        <f>IF(AND(B435&gt;0,B435&lt;&gt;"ЗАГ"),1,IF(C435=0,SUM(B436:INDEX(B436:B$2002,INDEX(MATCH("ЗАГ",B436:B$2002&amp;"",),))),0))</f>
        <v>0</v>
      </c>
      <c r="R435" s="7">
        <f>IFERROR(IF(F435&gt;0,IF(IFERROR((Смета!H417*1),0)&gt;0,ROUND(F435*G435,2),0),0),0)</f>
        <v>0</v>
      </c>
      <c r="S435" s="7">
        <f>IFERROR(IF(F435&gt;0,IF(IFERROR((Смета!G417*1),0)&gt;0,ROUND(F435*G435,2),0),0),0)</f>
        <v>0</v>
      </c>
    </row>
    <row r="436" hidden="1" ht="30" customHeight="1">
      <c r="B436">
        <f>IFERROR(IF(F436&gt;0,MAX(B$26:B435)+1,IF(AND(D436&gt;0,C436=0),"ЗАГ",0)),0)</f>
        <v>0</v>
      </c>
      <c r="C436">
        <f>IF(Смета!B418&gt;0,Смета!B418,0)</f>
        <v>368</v>
      </c>
      <c r="D436" t="str">
        <f>IF(Смета!C418&gt;0,Смета!C418,0)</f>
        <v>Монтаж и подключение розеток и выключателей открытой установки</v>
      </c>
      <c r="E436" s="7" t="str">
        <f>IF(Смета!D418&gt;0,Смета!D418,0)</f>
        <v>шт</v>
      </c>
      <c r="F436" s="7">
        <f>IFERROR(IF(Дата_КС2=S$3,Смета!Q418,0)+IF(Дата_КС2=S$4,Смета!T418,0)+IF(Дата_КС2=S$5,Смета!W418,0)+IF(Дата_КС2=S$6,Смета!Z418,0)+IF(Дата_КС2=S$7,Смета!AC418,0)+IF(Дата_КС2=S$8,Смета!AF418,0)+IF(Дата_КС2=S$9,Смета!AI418,0)+IF(Дата_КС2=S$10,Смета!AL418,0)+IF(Дата_КС2=S$11,Смета!AO418,0)+IF(Дата_КС2=S$12,Смета!AR418,0)+IF(Дата_КС2=S$13,Смета!AU418,0)+IF(Дата_КС2=S$14,Смета!AX418,0),0)</f>
        <v>0</v>
      </c>
      <c r="G436" s="7">
        <f>IF(Смета!E418&gt;0,Смета!E418,0)</f>
        <v>256.2</v>
      </c>
      <c r="H436" s="7">
        <f>ROUND(F436*G436,2)</f>
        <v>0</v>
      </c>
      <c r="I436">
        <f>IF(J436=1,1,K436)</f>
        <v>0</v>
      </c>
      <c r="K436">
        <f>IF(AND(B436&gt;0,B436&lt;&gt;"ЗАГ"),1,IF(C436=0,SUM(B437:INDEX(B437:B$2002,INDEX(MATCH("ЗАГ",B437:B$2002&amp;"",),))),0))</f>
        <v>0</v>
      </c>
      <c r="R436" s="7">
        <f>IFERROR(IF(F436&gt;0,IF(IFERROR((Смета!H418*1),0)&gt;0,ROUND(F436*G436,2),0),0),0)</f>
        <v>0</v>
      </c>
      <c r="S436" s="7">
        <f>IFERROR(IF(F436&gt;0,IF(IFERROR((Смета!G418*1),0)&gt;0,ROUND(F436*G436,2),0),0),0)</f>
        <v>0</v>
      </c>
    </row>
    <row r="437" hidden="1">
      <c r="B437">
        <f>IFERROR(IF(F437&gt;0,MAX(B$26:B436)+1,IF(AND(D437&gt;0,C437=0),"ЗАГ",0)),0)</f>
        <v>0</v>
      </c>
      <c r="C437">
        <f>IF(Смета!B419&gt;0,Смета!B419,0)</f>
        <v>369</v>
      </c>
      <c r="D437" t="str">
        <f>IF(Смета!C419&gt;0,Смета!C419,0)</f>
        <v>Разъем РШ-ВШ 32А 250В 2P+PE(ОУ) пластиковый белый Simple</v>
      </c>
      <c r="E437" s="7" t="str">
        <f>IF(Смета!D419&gt;0,Смета!D419,0)</f>
        <v>шт</v>
      </c>
      <c r="F437" s="7">
        <f>IFERROR(IF(Дата_КС2=S$3,Смета!Q419,0)+IF(Дата_КС2=S$4,Смета!T419,0)+IF(Дата_КС2=S$5,Смета!W419,0)+IF(Дата_КС2=S$6,Смета!Z419,0)+IF(Дата_КС2=S$7,Смета!AC419,0)+IF(Дата_КС2=S$8,Смета!AF419,0)+IF(Дата_КС2=S$9,Смета!AI419,0)+IF(Дата_КС2=S$10,Смета!AL419,0)+IF(Дата_КС2=S$11,Смета!AO419,0)+IF(Дата_КС2=S$12,Смета!AR419,0)+IF(Дата_КС2=S$13,Смета!AU419,0)+IF(Дата_КС2=S$14,Смета!AX419,0),0)</f>
        <v>0</v>
      </c>
      <c r="G437" s="7">
        <f>IF(Смета!E419&gt;0,Смета!E419,0)</f>
        <v>278.79</v>
      </c>
      <c r="H437" s="7">
        <f>ROUND(F437*G437,2)</f>
        <v>0</v>
      </c>
      <c r="I437">
        <f>IF(J437=1,1,K437)</f>
        <v>0</v>
      </c>
      <c r="K437">
        <f>IF(AND(B437&gt;0,B437&lt;&gt;"ЗАГ"),1,IF(C437=0,SUM(B438:INDEX(B438:B$2002,INDEX(MATCH("ЗАГ",B438:B$2002&amp;"",),))),0))</f>
        <v>0</v>
      </c>
      <c r="R437" s="7">
        <f>IFERROR(IF(F437&gt;0,IF(IFERROR((Смета!H419*1),0)&gt;0,ROUND(F437*G437,2),0),0),0)</f>
        <v>0</v>
      </c>
      <c r="S437" s="7">
        <f>IFERROR(IF(F437&gt;0,IF(IFERROR((Смета!G419*1),0)&gt;0,ROUND(F437*G437,2),0),0),0)</f>
        <v>0</v>
      </c>
    </row>
    <row r="438" hidden="1">
      <c r="B438">
        <f>IFERROR(IF(F438&gt;0,MAX(B$26:B437)+1,IF(AND(D438&gt;0,C438=0),"ЗАГ",0)),0)</f>
        <v>0</v>
      </c>
      <c r="C438">
        <f>IF(Смета!B420&gt;0,Смета!B420,0)</f>
        <v>370</v>
      </c>
      <c r="D438" t="str">
        <f>IF(Смета!C420&gt;0,Смета!C420,0)</f>
        <v>Монтаж и подключение силовой розетки на электроплиту</v>
      </c>
      <c r="E438" s="7" t="str">
        <f>IF(Смета!D420&gt;0,Смета!D420,0)</f>
        <v>шт</v>
      </c>
      <c r="F438" s="7">
        <f>IFERROR(IF(Дата_КС2=S$3,Смета!Q420,0)+IF(Дата_КС2=S$4,Смета!T420,0)+IF(Дата_КС2=S$5,Смета!W420,0)+IF(Дата_КС2=S$6,Смета!Z420,0)+IF(Дата_КС2=S$7,Смета!AC420,0)+IF(Дата_КС2=S$8,Смета!AF420,0)+IF(Дата_КС2=S$9,Смета!AI420,0)+IF(Дата_КС2=S$10,Смета!AL420,0)+IF(Дата_КС2=S$11,Смета!AO420,0)+IF(Дата_КС2=S$12,Смета!AR420,0)+IF(Дата_КС2=S$13,Смета!AU420,0)+IF(Дата_КС2=S$14,Смета!AX420,0),0)</f>
        <v>0</v>
      </c>
      <c r="G438" s="7">
        <f>IF(Смета!E420&gt;0,Смета!E420,0)</f>
        <v>344.27</v>
      </c>
      <c r="H438" s="7">
        <f>ROUND(F438*G438,2)</f>
        <v>0</v>
      </c>
      <c r="I438">
        <f>IF(J438=1,1,K438)</f>
        <v>0</v>
      </c>
      <c r="K438">
        <f>IF(AND(B438&gt;0,B438&lt;&gt;"ЗАГ"),1,IF(C438=0,SUM(B439:INDEX(B439:B$2002,INDEX(MATCH("ЗАГ",B439:B$2002&amp;"",),))),0))</f>
        <v>0</v>
      </c>
      <c r="R438" s="7">
        <f>IFERROR(IF(F438&gt;0,IF(IFERROR((Смета!H420*1),0)&gt;0,ROUND(F438*G438,2),0),0),0)</f>
        <v>0</v>
      </c>
      <c r="S438" s="7">
        <f>IFERROR(IF(F438&gt;0,IF(IFERROR((Смета!G420*1),0)&gt;0,ROUND(F438*G438,2),0),0),0)</f>
        <v>0</v>
      </c>
    </row>
    <row r="439" hidden="1">
      <c r="B439">
        <f>IFERROR(IF(F439&gt;0,MAX(B$26:B438)+1,IF(AND(D439&gt;0,C439=0),"ЗАГ",0)),0)</f>
        <v>0</v>
      </c>
      <c r="C439">
        <f>IF(Смета!B421&gt;0,Смета!B421,0)</f>
        <v>371</v>
      </c>
      <c r="D439" t="str">
        <f>IF(Смета!C421&gt;0,Смета!C421,0)</f>
        <v>Гермес PLUS Розетка с заземлением наружная с крышкой IP54</v>
      </c>
      <c r="E439" s="7" t="str">
        <f>IF(Смета!D421&gt;0,Смета!D421,0)</f>
        <v>шт</v>
      </c>
      <c r="F439" s="7">
        <f>IFERROR(IF(Дата_КС2=S$3,Смета!Q421,0)+IF(Дата_КС2=S$4,Смета!T421,0)+IF(Дата_КС2=S$5,Смета!W421,0)+IF(Дата_КС2=S$6,Смета!Z421,0)+IF(Дата_КС2=S$7,Смета!AC421,0)+IF(Дата_КС2=S$8,Смета!AF421,0)+IF(Дата_КС2=S$9,Смета!AI421,0)+IF(Дата_КС2=S$10,Смета!AL421,0)+IF(Дата_КС2=S$11,Смета!AO421,0)+IF(Дата_КС2=S$12,Смета!AR421,0)+IF(Дата_КС2=S$13,Смета!AU421,0)+IF(Дата_КС2=S$14,Смета!AX421,0),0)</f>
        <v>0</v>
      </c>
      <c r="G439" s="7">
        <f>IF(Смета!E421&gt;0,Смета!E421,0)</f>
        <v>330.93</v>
      </c>
      <c r="H439" s="7">
        <f>ROUND(F439*G439,2)</f>
        <v>0</v>
      </c>
      <c r="I439">
        <f>IF(J439=1,1,K439)</f>
        <v>0</v>
      </c>
      <c r="K439">
        <f>IF(AND(B439&gt;0,B439&lt;&gt;"ЗАГ"),1,IF(C439=0,SUM(B440:INDEX(B440:B$2002,INDEX(MATCH("ЗАГ",B440:B$2002&amp;"",),))),0))</f>
        <v>0</v>
      </c>
      <c r="R439" s="7">
        <f>IFERROR(IF(F439&gt;0,IF(IFERROR((Смета!H421*1),0)&gt;0,ROUND(F439*G439,2),0),0),0)</f>
        <v>0</v>
      </c>
      <c r="S439" s="7">
        <f>IFERROR(IF(F439&gt;0,IF(IFERROR((Смета!G421*1),0)&gt;0,ROUND(F439*G439,2),0),0),0)</f>
        <v>0</v>
      </c>
    </row>
    <row r="440" hidden="1" ht="30" customHeight="1">
      <c r="B440">
        <f>IFERROR(IF(F440&gt;0,MAX(B$26:B439)+1,IF(AND(D440&gt;0,C440=0),"ЗАГ",0)),0)</f>
        <v>0</v>
      </c>
      <c r="C440">
        <f>IF(Смета!B422&gt;0,Смета!B422,0)</f>
        <v>372</v>
      </c>
      <c r="D440" t="str">
        <f>IF(Смета!C422&gt;0,Смета!C422,0)</f>
        <v>Монтаж и подключение розеток и выключателей открытой установки</v>
      </c>
      <c r="E440" s="7" t="str">
        <f>IF(Смета!D422&gt;0,Смета!D422,0)</f>
        <v>шт</v>
      </c>
      <c r="F440" s="7">
        <f>IFERROR(IF(Дата_КС2=S$3,Смета!Q422,0)+IF(Дата_КС2=S$4,Смета!T422,0)+IF(Дата_КС2=S$5,Смета!W422,0)+IF(Дата_КС2=S$6,Смета!Z422,0)+IF(Дата_КС2=S$7,Смета!AC422,0)+IF(Дата_КС2=S$8,Смета!AF422,0)+IF(Дата_КС2=S$9,Смета!AI422,0)+IF(Дата_КС2=S$10,Смета!AL422,0)+IF(Дата_КС2=S$11,Смета!AO422,0)+IF(Дата_КС2=S$12,Смета!AR422,0)+IF(Дата_КС2=S$13,Смета!AU422,0)+IF(Дата_КС2=S$14,Смета!AX422,0),0)</f>
        <v>0</v>
      </c>
      <c r="G440" s="7">
        <f>IF(Смета!E422&gt;0,Смета!E422,0)</f>
        <v>256.2</v>
      </c>
      <c r="H440" s="7">
        <f>ROUND(F440*G440,2)</f>
        <v>0</v>
      </c>
      <c r="I440">
        <f>IF(J440=1,1,K440)</f>
        <v>0</v>
      </c>
      <c r="K440">
        <f>IF(AND(B440&gt;0,B440&lt;&gt;"ЗАГ"),1,IF(C440=0,SUM(B441:INDEX(B441:B$2002,INDEX(MATCH("ЗАГ",B441:B$2002&amp;"",),))),0))</f>
        <v>0</v>
      </c>
      <c r="R440" s="7">
        <f>IFERROR(IF(F440&gt;0,IF(IFERROR((Смета!H422*1),0)&gt;0,ROUND(F440*G440,2),0),0),0)</f>
        <v>0</v>
      </c>
      <c r="S440" s="7">
        <f>IFERROR(IF(F440&gt;0,IF(IFERROR((Смета!G422*1),0)&gt;0,ROUND(F440*G440,2),0),0),0)</f>
        <v>0</v>
      </c>
    </row>
    <row r="441" hidden="1" ht="30" customHeight="1">
      <c r="B441">
        <f>IFERROR(IF(F441&gt;0,MAX(B$26:B440)+1,IF(AND(D441&gt;0,C441=0),"ЗАГ",0)),0)</f>
        <v>0</v>
      </c>
      <c r="C441">
        <f>IF(Смета!B423&gt;0,Смета!B423,0)</f>
        <v>373</v>
      </c>
      <c r="D441" t="str">
        <f>IF(Смета!C423&gt;0,Смета!C423,0)</f>
        <v>Выключатель одноклавишный ATLASDESIGN схема 1 10АХ механизм белый</v>
      </c>
      <c r="E441" s="7" t="str">
        <f>IF(Смета!D423&gt;0,Смета!D423,0)</f>
        <v>шт</v>
      </c>
      <c r="F441" s="7">
        <f>IFERROR(IF(Дата_КС2=S$3,Смета!Q423,0)+IF(Дата_КС2=S$4,Смета!T423,0)+IF(Дата_КС2=S$5,Смета!W423,0)+IF(Дата_КС2=S$6,Смета!Z423,0)+IF(Дата_КС2=S$7,Смета!AC423,0)+IF(Дата_КС2=S$8,Смета!AF423,0)+IF(Дата_КС2=S$9,Смета!AI423,0)+IF(Дата_КС2=S$10,Смета!AL423,0)+IF(Дата_КС2=S$11,Смета!AO423,0)+IF(Дата_КС2=S$12,Смета!AR423,0)+IF(Дата_КС2=S$13,Смета!AU423,0)+IF(Дата_КС2=S$14,Смета!AX423,0),0)</f>
        <v>0</v>
      </c>
      <c r="G441" s="7">
        <f>IF(Смета!E423&gt;0,Смета!E423,0)</f>
        <v>136.99</v>
      </c>
      <c r="H441" s="7">
        <f>ROUND(F441*G441,2)</f>
        <v>0</v>
      </c>
      <c r="I441">
        <f>IF(J441=1,1,K441)</f>
        <v>0</v>
      </c>
      <c r="K441">
        <f>IF(AND(B441&gt;0,B441&lt;&gt;"ЗАГ"),1,IF(C441=0,SUM(B442:INDEX(B442:B$2002,INDEX(MATCH("ЗАГ",B442:B$2002&amp;"",),))),0))</f>
        <v>0</v>
      </c>
      <c r="R441" s="7">
        <f>IFERROR(IF(F441&gt;0,IF(IFERROR((Смета!H423*1),0)&gt;0,ROUND(F441*G441,2),0),0),0)</f>
        <v>0</v>
      </c>
      <c r="S441" s="7">
        <f>IFERROR(IF(F441&gt;0,IF(IFERROR((Смета!G423*1),0)&gt;0,ROUND(F441*G441,2),0),0),0)</f>
        <v>0</v>
      </c>
    </row>
    <row r="442" hidden="1" ht="30" customHeight="1">
      <c r="B442">
        <f>IFERROR(IF(F442&gt;0,MAX(B$26:B441)+1,IF(AND(D442&gt;0,C442=0),"ЗАГ",0)),0)</f>
        <v>0</v>
      </c>
      <c r="C442">
        <f>IF(Смета!B424&gt;0,Смета!B424,0)</f>
        <v>374</v>
      </c>
      <c r="D442" t="str">
        <f>IF(Смета!C424&gt;0,Смета!C424,0)</f>
        <v>Выключатель двухклавишный ATLASDESIGN схема 5 10АХ механизм белый</v>
      </c>
      <c r="E442" s="7" t="str">
        <f>IF(Смета!D424&gt;0,Смета!D424,0)</f>
        <v>шт</v>
      </c>
      <c r="F442" s="7">
        <f>IFERROR(IF(Дата_КС2=S$3,Смета!Q424,0)+IF(Дата_КС2=S$4,Смета!T424,0)+IF(Дата_КС2=S$5,Смета!W424,0)+IF(Дата_КС2=S$6,Смета!Z424,0)+IF(Дата_КС2=S$7,Смета!AC424,0)+IF(Дата_КС2=S$8,Смета!AF424,0)+IF(Дата_КС2=S$9,Смета!AI424,0)+IF(Дата_КС2=S$10,Смета!AL424,0)+IF(Дата_КС2=S$11,Смета!AO424,0)+IF(Дата_КС2=S$12,Смета!AR424,0)+IF(Дата_КС2=S$13,Смета!AU424,0)+IF(Дата_КС2=S$14,Смета!AX424,0),0)</f>
        <v>0</v>
      </c>
      <c r="G442" s="7">
        <f>IF(Смета!E424&gt;0,Смета!E424,0)</f>
        <v>178.27</v>
      </c>
      <c r="H442" s="7">
        <f>ROUND(F442*G442,2)</f>
        <v>0</v>
      </c>
      <c r="I442">
        <f>IF(J442=1,1,K442)</f>
        <v>0</v>
      </c>
      <c r="K442">
        <f>IF(AND(B442&gt;0,B442&lt;&gt;"ЗАГ"),1,IF(C442=0,SUM(B443:INDEX(B443:B$2002,INDEX(MATCH("ЗАГ",B443:B$2002&amp;"",),))),0))</f>
        <v>0</v>
      </c>
      <c r="R442" s="7">
        <f>IFERROR(IF(F442&gt;0,IF(IFERROR((Смета!H424*1),0)&gt;0,ROUND(F442*G442,2),0),0),0)</f>
        <v>0</v>
      </c>
      <c r="S442" s="7">
        <f>IFERROR(IF(F442&gt;0,IF(IFERROR((Смета!G424*1),0)&gt;0,ROUND(F442*G442,2),0),0),0)</f>
        <v>0</v>
      </c>
    </row>
    <row r="443" hidden="1" ht="30" customHeight="1">
      <c r="B443">
        <f>IFERROR(IF(F443&gt;0,MAX(B$26:B442)+1,IF(AND(D443&gt;0,C443=0),"ЗАГ",0)),0)</f>
        <v>0</v>
      </c>
      <c r="C443">
        <f>IF(Смета!B425&gt;0,Смета!B425,0)</f>
        <v>375</v>
      </c>
      <c r="D443" t="str">
        <f>IF(Смета!C425&gt;0,Смета!C425,0)</f>
        <v>Выключатель трехклавишный ATLASDESIGN схема 1+1+1 10АХ механизм белый</v>
      </c>
      <c r="E443" s="7" t="str">
        <f>IF(Смета!D425&gt;0,Смета!D425,0)</f>
        <v>шт</v>
      </c>
      <c r="F443" s="7">
        <f>IFERROR(IF(Дата_КС2=S$3,Смета!Q425,0)+IF(Дата_КС2=S$4,Смета!T425,0)+IF(Дата_КС2=S$5,Смета!W425,0)+IF(Дата_КС2=S$6,Смета!Z425,0)+IF(Дата_КС2=S$7,Смета!AC425,0)+IF(Дата_КС2=S$8,Смета!AF425,0)+IF(Дата_КС2=S$9,Смета!AI425,0)+IF(Дата_КС2=S$10,Смета!AL425,0)+IF(Дата_КС2=S$11,Смета!AO425,0)+IF(Дата_КС2=S$12,Смета!AR425,0)+IF(Дата_КС2=S$13,Смета!AU425,0)+IF(Дата_КС2=S$14,Смета!AX425,0),0)</f>
        <v>0</v>
      </c>
      <c r="G443" s="7">
        <f>IF(Смета!E425&gt;0,Смета!E425,0)</f>
        <v>274</v>
      </c>
      <c r="H443" s="7">
        <f>ROUND(F443*G443,2)</f>
        <v>0</v>
      </c>
      <c r="I443">
        <f>IF(J443=1,1,K443)</f>
        <v>0</v>
      </c>
      <c r="K443">
        <f>IF(AND(B443&gt;0,B443&lt;&gt;"ЗАГ"),1,IF(C443=0,SUM(B444:INDEX(B444:B$2002,INDEX(MATCH("ЗАГ",B444:B$2002&amp;"",),))),0))</f>
        <v>0</v>
      </c>
      <c r="R443" s="7">
        <f>IFERROR(IF(F443&gt;0,IF(IFERROR((Смета!H425*1),0)&gt;0,ROUND(F443*G443,2),0),0),0)</f>
        <v>0</v>
      </c>
      <c r="S443" s="7">
        <f>IFERROR(IF(F443&gt;0,IF(IFERROR((Смета!G425*1),0)&gt;0,ROUND(F443*G443,2),0),0),0)</f>
        <v>0</v>
      </c>
    </row>
    <row r="444" hidden="1">
      <c r="B444">
        <f>IFERROR(IF(F444&gt;0,MAX(B$26:B443)+1,IF(AND(D444&gt;0,C444=0),"ЗАГ",0)),0)</f>
        <v>0</v>
      </c>
      <c r="C444">
        <f>IF(Смета!B426&gt;0,Смета!B426,0)</f>
        <v>376</v>
      </c>
      <c r="D444" t="str">
        <f>IF(Смета!C426&gt;0,Смета!C426,0)</f>
        <v>Рамка однопостовая ATLASDESIGN белый</v>
      </c>
      <c r="E444" s="7" t="str">
        <f>IF(Смета!D426&gt;0,Смета!D426,0)</f>
        <v>шт</v>
      </c>
      <c r="F444" s="7">
        <f>IFERROR(IF(Дата_КС2=S$3,Смета!Q426,0)+IF(Дата_КС2=S$4,Смета!T426,0)+IF(Дата_КС2=S$5,Смета!W426,0)+IF(Дата_КС2=S$6,Смета!Z426,0)+IF(Дата_КС2=S$7,Смета!AC426,0)+IF(Дата_КС2=S$8,Смета!AF426,0)+IF(Дата_КС2=S$9,Смета!AI426,0)+IF(Дата_КС2=S$10,Смета!AL426,0)+IF(Дата_КС2=S$11,Смета!AO426,0)+IF(Дата_КС2=S$12,Смета!AR426,0)+IF(Дата_КС2=S$13,Смета!AU426,0)+IF(Дата_КС2=S$14,Смета!AX426,0),0)</f>
        <v>0</v>
      </c>
      <c r="G444" s="7">
        <f>IF(Смета!E426&gt;0,Смета!E426,0)</f>
        <v>44.84</v>
      </c>
      <c r="H444" s="7">
        <f>ROUND(F444*G444,2)</f>
        <v>0</v>
      </c>
      <c r="I444">
        <f>IF(J444=1,1,K444)</f>
        <v>0</v>
      </c>
      <c r="K444">
        <f>IF(AND(B444&gt;0,B444&lt;&gt;"ЗАГ"),1,IF(C444=0,SUM(B445:INDEX(B445:B$2002,INDEX(MATCH("ЗАГ",B445:B$2002&amp;"",),))),0))</f>
        <v>0</v>
      </c>
      <c r="R444" s="7">
        <f>IFERROR(IF(F444&gt;0,IF(IFERROR((Смета!H426*1),0)&gt;0,ROUND(F444*G444,2),0),0),0)</f>
        <v>0</v>
      </c>
      <c r="S444" s="7">
        <f>IFERROR(IF(F444&gt;0,IF(IFERROR((Смета!G426*1),0)&gt;0,ROUND(F444*G444,2),0),0),0)</f>
        <v>0</v>
      </c>
    </row>
    <row r="445" hidden="1">
      <c r="B445">
        <f>IFERROR(IF(F445&gt;0,MAX(B$26:B444)+1,IF(AND(D445&gt;0,C445=0),"ЗАГ",0)),0)</f>
        <v>0</v>
      </c>
      <c r="C445">
        <f>IF(Смета!B427&gt;0,Смета!B427,0)</f>
        <v>377</v>
      </c>
      <c r="D445" t="str">
        <f>IF(Смета!C427&gt;0,Смета!C427,0)</f>
        <v>Монтаж и подключение выключателей скрытой установки</v>
      </c>
      <c r="E445" s="7" t="str">
        <f>IF(Смета!D427&gt;0,Смета!D427,0)</f>
        <v>шт</v>
      </c>
      <c r="F445" s="7">
        <f>IFERROR(IF(Дата_КС2=S$3,Смета!Q427,0)+IF(Дата_КС2=S$4,Смета!T427,0)+IF(Дата_КС2=S$5,Смета!W427,0)+IF(Дата_КС2=S$6,Смета!Z427,0)+IF(Дата_КС2=S$7,Смета!AC427,0)+IF(Дата_КС2=S$8,Смета!AF427,0)+IF(Дата_КС2=S$9,Смета!AI427,0)+IF(Дата_КС2=S$10,Смета!AL427,0)+IF(Дата_КС2=S$11,Смета!AO427,0)+IF(Дата_КС2=S$12,Смета!AR427,0)+IF(Дата_КС2=S$13,Смета!AU427,0)+IF(Дата_КС2=S$14,Смета!AX427,0),0)</f>
        <v>0</v>
      </c>
      <c r="G445" s="7">
        <f>IF(Смета!E427&gt;0,Смета!E427,0)</f>
        <v>192.15</v>
      </c>
      <c r="H445" s="7">
        <f>ROUND(F445*G445,2)</f>
        <v>0</v>
      </c>
      <c r="I445">
        <f>IF(J445=1,1,K445)</f>
        <v>0</v>
      </c>
      <c r="K445">
        <f>IF(AND(B445&gt;0,B445&lt;&gt;"ЗАГ"),1,IF(C445=0,SUM(B446:INDEX(B446:B$2002,INDEX(MATCH("ЗАГ",B446:B$2002&amp;"",),))),0))</f>
        <v>0</v>
      </c>
      <c r="R445" s="7">
        <f>IFERROR(IF(F445&gt;0,IF(IFERROR((Смета!H427*1),0)&gt;0,ROUND(F445*G445,2),0),0),0)</f>
        <v>0</v>
      </c>
      <c r="S445" s="7">
        <f>IFERROR(IF(F445&gt;0,IF(IFERROR((Смета!G427*1),0)&gt;0,ROUND(F445*G445,2),0),0),0)</f>
        <v>0</v>
      </c>
    </row>
    <row r="446" hidden="1">
      <c r="B446">
        <f>IFERROR(IF(F446&gt;0,MAX(B$26:B445)+1,IF(AND(D446&gt;0,C446=0),"ЗАГ",0)),0)</f>
        <v>0</v>
      </c>
      <c r="C446">
        <f>IF(Смета!B428&gt;0,Смета!B428,0)</f>
        <v>378</v>
      </c>
      <c r="D446" t="str">
        <f>IF(Смета!C428&gt;0,Смета!C428,0)</f>
        <v>КРЗ-0,4</v>
      </c>
      <c r="E446" s="7" t="str">
        <f>IF(Смета!D428&gt;0,Смета!D428,0)</f>
        <v>шт</v>
      </c>
      <c r="F446" s="7">
        <f>IFERROR(IF(Дата_КС2=S$3,Смета!Q428,0)+IF(Дата_КС2=S$4,Смета!T428,0)+IF(Дата_КС2=S$5,Смета!W428,0)+IF(Дата_КС2=S$6,Смета!Z428,0)+IF(Дата_КС2=S$7,Смета!AC428,0)+IF(Дата_КС2=S$8,Смета!AF428,0)+IF(Дата_КС2=S$9,Смета!AI428,0)+IF(Дата_КС2=S$10,Смета!AL428,0)+IF(Дата_КС2=S$11,Смета!AO428,0)+IF(Дата_КС2=S$12,Смета!AR428,0)+IF(Дата_КС2=S$13,Смета!AU428,0)+IF(Дата_КС2=S$14,Смета!AX428,0),0)</f>
        <v>0</v>
      </c>
      <c r="G446" s="7">
        <f>IF(Смета!E428&gt;0,Смета!E428,0)</f>
        <v>285.02</v>
      </c>
      <c r="H446" s="7">
        <f>ROUND(F446*G446,2)</f>
        <v>0</v>
      </c>
      <c r="I446">
        <f>IF(J446=1,1,K446)</f>
        <v>0</v>
      </c>
      <c r="K446">
        <f>IF(AND(B446&gt;0,B446&lt;&gt;"ЗАГ"),1,IF(C446=0,SUM(B447:INDEX(B447:B$2002,INDEX(MATCH("ЗАГ",B447:B$2002&amp;"",),))),0))</f>
        <v>0</v>
      </c>
      <c r="R446" s="7">
        <f>IFERROR(IF(F446&gt;0,IF(IFERROR((Смета!H428*1),0)&gt;0,ROUND(F446*G446,2),0),0),0)</f>
        <v>0</v>
      </c>
      <c r="S446" s="7">
        <f>IFERROR(IF(F446&gt;0,IF(IFERROR((Смета!G428*1),0)&gt;0,ROUND(F446*G446,2),0),0),0)</f>
        <v>0</v>
      </c>
    </row>
    <row r="447" hidden="1">
      <c r="B447">
        <f>IFERROR(IF(F447&gt;0,MAX(B$26:B446)+1,IF(AND(D447&gt;0,C447=0),"ЗАГ",0)),0)</f>
        <v>0</v>
      </c>
      <c r="C447">
        <f>IF(Смета!B429&gt;0,Смета!B429,0)</f>
        <v>379</v>
      </c>
      <c r="D447" t="str">
        <f>IF(Смета!C429&gt;0,Смета!C429,0)</f>
        <v>Монтаж и подключение коробки заземления КРЗ</v>
      </c>
      <c r="E447" s="7" t="str">
        <f>IF(Смета!D429&gt;0,Смета!D429,0)</f>
        <v>шт</v>
      </c>
      <c r="F447" s="7">
        <f>IFERROR(IF(Дата_КС2=S$3,Смета!Q429,0)+IF(Дата_КС2=S$4,Смета!T429,0)+IF(Дата_КС2=S$5,Смета!W429,0)+IF(Дата_КС2=S$6,Смета!Z429,0)+IF(Дата_КС2=S$7,Смета!AC429,0)+IF(Дата_КС2=S$8,Смета!AF429,0)+IF(Дата_КС2=S$9,Смета!AI429,0)+IF(Дата_КС2=S$10,Смета!AL429,0)+IF(Дата_КС2=S$11,Смета!AO429,0)+IF(Дата_КС2=S$12,Смета!AR429,0)+IF(Дата_КС2=S$13,Смета!AU429,0)+IF(Дата_КС2=S$14,Смета!AX429,0),0)</f>
        <v>0</v>
      </c>
      <c r="G447" s="7">
        <f>IF(Смета!E429&gt;0,Смета!E429,0)</f>
        <v>343.74</v>
      </c>
      <c r="H447" s="7">
        <f>ROUND(F447*G447,2)</f>
        <v>0</v>
      </c>
      <c r="I447">
        <f>IF(J447=1,1,K447)</f>
        <v>0</v>
      </c>
      <c r="K447">
        <f>IF(AND(B447&gt;0,B447&lt;&gt;"ЗАГ"),1,IF(C447=0,SUM(B448:INDEX(B448:B$2002,INDEX(MATCH("ЗАГ",B448:B$2002&amp;"",),))),0))</f>
        <v>0</v>
      </c>
      <c r="R447" s="7">
        <f>IFERROR(IF(F447&gt;0,IF(IFERROR((Смета!H429*1),0)&gt;0,ROUND(F447*G447,2),0),0),0)</f>
        <v>0</v>
      </c>
      <c r="S447" s="7">
        <f>IFERROR(IF(F447&gt;0,IF(IFERROR((Смета!G429*1),0)&gt;0,ROUND(F447*G447,2),0),0),0)</f>
        <v>0</v>
      </c>
    </row>
    <row r="448" hidden="1" ht="30" customHeight="1">
      <c r="B448">
        <f>IFERROR(IF(F448&gt;0,MAX(B$26:B447)+1,IF(AND(D448&gt;0,C448=0),"ЗАГ",0)),0)</f>
        <v>0</v>
      </c>
      <c r="C448">
        <f>IF(Смета!B430&gt;0,Смета!B430,0)</f>
        <v>380</v>
      </c>
      <c r="D448" t="str">
        <f>IF(Смета!C430&gt;0,Смета!C430,0)</f>
        <v>Звонок Зуммер-1-04 (2ТК) двухтональный без кнопки пластик АБС проводной 220В (Зуммер-1-04 (2ТК))</v>
      </c>
      <c r="E448" s="7" t="str">
        <f>IF(Смета!D430&gt;0,Смета!D430,0)</f>
        <v>шт</v>
      </c>
      <c r="F448" s="7">
        <f>IFERROR(IF(Дата_КС2=S$3,Смета!Q430,0)+IF(Дата_КС2=S$4,Смета!T430,0)+IF(Дата_КС2=S$5,Смета!W430,0)+IF(Дата_КС2=S$6,Смета!Z430,0)+IF(Дата_КС2=S$7,Смета!AC430,0)+IF(Дата_КС2=S$8,Смета!AF430,0)+IF(Дата_КС2=S$9,Смета!AI430,0)+IF(Дата_КС2=S$10,Смета!AL430,0)+IF(Дата_КС2=S$11,Смета!AO430,0)+IF(Дата_КС2=S$12,Смета!AR430,0)+IF(Дата_КС2=S$13,Смета!AU430,0)+IF(Дата_КС2=S$14,Смета!AX430,0),0)</f>
        <v>0</v>
      </c>
      <c r="G448" s="7">
        <f>IF(Смета!E430&gt;0,Смета!E430,0)</f>
        <v>261.54</v>
      </c>
      <c r="H448" s="7">
        <f>ROUND(F448*G448,2)</f>
        <v>0</v>
      </c>
      <c r="I448">
        <f>IF(J448=1,1,K448)</f>
        <v>0</v>
      </c>
      <c r="K448">
        <f>IF(AND(B448&gt;0,B448&lt;&gt;"ЗАГ"),1,IF(C448=0,SUM(B449:INDEX(B449:B$2002,INDEX(MATCH("ЗАГ",B449:B$2002&amp;"",),))),0))</f>
        <v>0</v>
      </c>
      <c r="R448" s="7">
        <f>IFERROR(IF(F448&gt;0,IF(IFERROR((Смета!H430*1),0)&gt;0,ROUND(F448*G448,2),0),0),0)</f>
        <v>0</v>
      </c>
      <c r="S448" s="7">
        <f>IFERROR(IF(F448&gt;0,IF(IFERROR((Смета!G430*1),0)&gt;0,ROUND(F448*G448,2),0),0),0)</f>
        <v>0</v>
      </c>
    </row>
    <row r="449" hidden="1">
      <c r="B449">
        <f>IFERROR(IF(F449&gt;0,MAX(B$26:B448)+1,IF(AND(D449&gt;0,C449=0),"ЗАГ",0)),0)</f>
        <v>0</v>
      </c>
      <c r="C449">
        <f>IF(Смета!B431&gt;0,Смета!B431,0)</f>
        <v>381</v>
      </c>
      <c r="D449" t="str">
        <f>IF(Смета!C431&gt;0,Смета!C431,0)</f>
        <v>Беларусь Кнопка для звонков</v>
      </c>
      <c r="E449" s="7" t="str">
        <f>IF(Смета!D431&gt;0,Смета!D431,0)</f>
        <v>шт</v>
      </c>
      <c r="F449" s="7">
        <f>IFERROR(IF(Дата_КС2=S$3,Смета!Q431,0)+IF(Дата_КС2=S$4,Смета!T431,0)+IF(Дата_КС2=S$5,Смета!W431,0)+IF(Дата_КС2=S$6,Смета!Z431,0)+IF(Дата_КС2=S$7,Смета!AC431,0)+IF(Дата_КС2=S$8,Смета!AF431,0)+IF(Дата_КС2=S$9,Смета!AI431,0)+IF(Дата_КС2=S$10,Смета!AL431,0)+IF(Дата_КС2=S$11,Смета!AO431,0)+IF(Дата_КС2=S$12,Смета!AR431,0)+IF(Дата_КС2=S$13,Смета!AU431,0)+IF(Дата_КС2=S$14,Смета!AX431,0),0)</f>
        <v>0</v>
      </c>
      <c r="G449" s="7">
        <f>IF(Смета!E431&gt;0,Смета!E431,0)</f>
        <v>74.73</v>
      </c>
      <c r="H449" s="7">
        <f>ROUND(F449*G449,2)</f>
        <v>0</v>
      </c>
      <c r="I449">
        <f>IF(J449=1,1,K449)</f>
        <v>0</v>
      </c>
      <c r="K449">
        <f>IF(AND(B449&gt;0,B449&lt;&gt;"ЗАГ"),1,IF(C449=0,SUM(B450:INDEX(B450:B$2002,INDEX(MATCH("ЗАГ",B450:B$2002&amp;"",),))),0))</f>
        <v>0</v>
      </c>
      <c r="R449" s="7">
        <f>IFERROR(IF(F449&gt;0,IF(IFERROR((Смета!H431*1),0)&gt;0,ROUND(F449*G449,2),0),0),0)</f>
        <v>0</v>
      </c>
      <c r="S449" s="7">
        <f>IFERROR(IF(F449&gt;0,IF(IFERROR((Смета!G431*1),0)&gt;0,ROUND(F449*G449,2),0),0),0)</f>
        <v>0</v>
      </c>
    </row>
    <row r="450" hidden="1">
      <c r="B450">
        <f>IFERROR(IF(F450&gt;0,MAX(B$26:B449)+1,IF(AND(D450&gt;0,C450=0),"ЗАГ",0)),0)</f>
        <v>0</v>
      </c>
      <c r="C450">
        <f>IF(Смета!B432&gt;0,Смета!B432,0)</f>
        <v>382</v>
      </c>
      <c r="D450" t="str">
        <f>IF(Смета!C432&gt;0,Смета!C432,0)</f>
        <v>Монтаж и подключение звонка</v>
      </c>
      <c r="E450" s="7" t="str">
        <f>IF(Смета!D432&gt;0,Смета!D432,0)</f>
        <v>шт</v>
      </c>
      <c r="F450" s="7">
        <f>IFERROR(IF(Дата_КС2=S$3,Смета!Q432,0)+IF(Дата_КС2=S$4,Смета!T432,0)+IF(Дата_КС2=S$5,Смета!W432,0)+IF(Дата_КС2=S$6,Смета!Z432,0)+IF(Дата_КС2=S$7,Смета!AC432,0)+IF(Дата_КС2=S$8,Смета!AF432,0)+IF(Дата_КС2=S$9,Смета!AI432,0)+IF(Дата_КС2=S$10,Смета!AL432,0)+IF(Дата_КС2=S$11,Смета!AO432,0)+IF(Дата_КС2=S$12,Смета!AR432,0)+IF(Дата_КС2=S$13,Смета!AU432,0)+IF(Дата_КС2=S$14,Смета!AX432,0),0)</f>
        <v>0</v>
      </c>
      <c r="G450" s="7">
        <f>IF(Смета!E432&gt;0,Смета!E432,0)</f>
        <v>160.13</v>
      </c>
      <c r="H450" s="7">
        <f>ROUND(F450*G450,2)</f>
        <v>0</v>
      </c>
      <c r="I450">
        <f>IF(J450=1,1,K450)</f>
        <v>0</v>
      </c>
      <c r="K450">
        <f>IF(AND(B450&gt;0,B450&lt;&gt;"ЗАГ"),1,IF(C450=0,SUM(B451:INDEX(B451:B$2002,INDEX(MATCH("ЗАГ",B451:B$2002&amp;"",),))),0))</f>
        <v>0</v>
      </c>
      <c r="R450" s="7">
        <f>IFERROR(IF(F450&gt;0,IF(IFERROR((Смета!H432*1),0)&gt;0,ROUND(F450*G450,2),0),0),0)</f>
        <v>0</v>
      </c>
      <c r="S450" s="7">
        <f>IFERROR(IF(F450&gt;0,IF(IFERROR((Смета!G432*1),0)&gt;0,ROUND(F450*G450,2),0),0),0)</f>
        <v>0</v>
      </c>
    </row>
    <row r="451" hidden="1">
      <c r="B451">
        <f>IFERROR(IF(F451&gt;0,MAX(B$26:B450)+1,IF(AND(D451&gt;0,C451=0),"ЗАГ",0)),0)</f>
        <v>0</v>
      </c>
      <c r="C451">
        <f>IF(Смета!B433&gt;0,Смета!B433,0)</f>
        <v>383</v>
      </c>
      <c r="D451" t="str">
        <f>IF(Смета!C433&gt;0,Смета!C433,0)</f>
        <v>Монтаж и подключение кнопки звонка</v>
      </c>
      <c r="E451" s="7" t="str">
        <f>IF(Смета!D433&gt;0,Смета!D433,0)</f>
        <v>шт</v>
      </c>
      <c r="F451" s="7">
        <f>IFERROR(IF(Дата_КС2=S$3,Смета!Q433,0)+IF(Дата_КС2=S$4,Смета!T433,0)+IF(Дата_КС2=S$5,Смета!W433,0)+IF(Дата_КС2=S$6,Смета!Z433,0)+IF(Дата_КС2=S$7,Смета!AC433,0)+IF(Дата_КС2=S$8,Смета!AF433,0)+IF(Дата_КС2=S$9,Смета!AI433,0)+IF(Дата_КС2=S$10,Смета!AL433,0)+IF(Дата_КС2=S$11,Смета!AO433,0)+IF(Дата_КС2=S$12,Смета!AR433,0)+IF(Дата_КС2=S$13,Смета!AU433,0)+IF(Дата_КС2=S$14,Смета!AX433,0),0)</f>
        <v>0</v>
      </c>
      <c r="G451" s="7">
        <f>IF(Смета!E433&gt;0,Смета!E433,0)</f>
        <v>160.13</v>
      </c>
      <c r="H451" s="7">
        <f>ROUND(F451*G451,2)</f>
        <v>0</v>
      </c>
      <c r="I451">
        <f>IF(J451=1,1,K451)</f>
        <v>0</v>
      </c>
      <c r="K451">
        <f>IF(AND(B451&gt;0,B451&lt;&gt;"ЗАГ"),1,IF(C451=0,SUM(B452:INDEX(B452:B$2002,INDEX(MATCH("ЗАГ",B452:B$2002&amp;"",),))),0))</f>
        <v>0</v>
      </c>
      <c r="R451" s="7">
        <f>IFERROR(IF(F451&gt;0,IF(IFERROR((Смета!H433*1),0)&gt;0,ROUND(F451*G451,2),0),0),0)</f>
        <v>0</v>
      </c>
      <c r="S451" s="7">
        <f>IFERROR(IF(F451&gt;0,IF(IFERROR((Смета!G433*1),0)&gt;0,ROUND(F451*G451,2),0),0),0)</f>
        <v>0</v>
      </c>
    </row>
    <row r="452">
      <c r="B452" t="str">
        <f>IFERROR(IF(F452&gt;0,MAX(B$26:B451)+1,IF(AND(D452&gt;0,C452=0),"ЗАГ",0)),0)</f>
        <v>ЗАГ</v>
      </c>
      <c r="C452">
        <f>IF(Смета!B434&gt;0,Смета!B434,0)</f>
        <v>0</v>
      </c>
      <c r="D452" t="str">
        <f>IF(Смета!C434&gt;0,Смета!C434,0)</f>
        <v>5.Электромонтажные изделия</v>
      </c>
      <c r="E452" s="7">
        <f>IF(Смета!D434&gt;0,Смета!D434,0)</f>
        <v>0</v>
      </c>
      <c r="F452" s="7">
        <f>IFERROR(IF(Дата_КС2=S$3,Смета!Q434,0)+IF(Дата_КС2=S$4,Смета!T434,0)+IF(Дата_КС2=S$5,Смета!W434,0)+IF(Дата_КС2=S$6,Смета!Z434,0)+IF(Дата_КС2=S$7,Смета!AC434,0)+IF(Дата_КС2=S$8,Смета!AF434,0)+IF(Дата_КС2=S$9,Смета!AI434,0)+IF(Дата_КС2=S$10,Смета!AL434,0)+IF(Дата_КС2=S$11,Смета!AO434,0)+IF(Дата_КС2=S$12,Смета!AR434,0)+IF(Дата_КС2=S$13,Смета!AU434,0)+IF(Дата_КС2=S$14,Смета!AX434,0),0)</f>
        <v>0</v>
      </c>
      <c r="G452" s="7">
        <f>IF(Смета!E434&gt;0,Смета!E434,0)</f>
        <v>0</v>
      </c>
      <c r="H452" s="7">
        <f>ROUND(F452*G452,2)</f>
        <v>0</v>
      </c>
      <c r="I452">
        <f>IF(J452=1,1,K452)</f>
        <v>94</v>
      </c>
      <c r="K452">
        <f>IF(AND(B452&gt;0,B452&lt;&gt;"ЗАГ"),1,IF(C452=0,SUM(B453:INDEX(B453:B$2002,INDEX(MATCH("ЗАГ",B453:B$2002&amp;"",),))),0))</f>
        <v>94</v>
      </c>
      <c r="R452" s="7">
        <f>IFERROR(IF(F452&gt;0,IF(IFERROR((Смета!H434*1),0)&gt;0,ROUND(F452*G452,2),0),0),0)</f>
        <v>0</v>
      </c>
      <c r="S452" s="7">
        <f>IFERROR(IF(F452&gt;0,IF(IFERROR((Смета!G434*1),0)&gt;0,ROUND(F452*G452,2),0),0),0)</f>
        <v>0</v>
      </c>
    </row>
    <row r="453">
      <c r="B453">
        <f>IFERROR(IF(F453&gt;0,MAX(B$26:B452)+1,IF(AND(D453&gt;0,C453=0),"ЗАГ",0)),0)</f>
        <v>22</v>
      </c>
      <c r="C453">
        <f>IF(Смета!B435&gt;0,Смета!B435,0)</f>
        <v>384</v>
      </c>
      <c r="D453" t="str">
        <f>IF(Смета!C435&gt;0,Смета!C435,0)</f>
        <v>Скрутка СИЗ-1 2.5-4.5мм желтая</v>
      </c>
      <c r="E453" s="7" t="str">
        <f>IF(Смета!D435&gt;0,Смета!D435,0)</f>
        <v>шт</v>
      </c>
      <c r="F453" s="7">
        <f>IFERROR(IF(Дата_КС2=S$3,Смета!Q435,0)+IF(Дата_КС2=S$4,Смета!T435,0)+IF(Дата_КС2=S$5,Смета!W435,0)+IF(Дата_КС2=S$6,Смета!Z435,0)+IF(Дата_КС2=S$7,Смета!AC435,0)+IF(Дата_КС2=S$8,Смета!AF435,0)+IF(Дата_КС2=S$9,Смета!AI435,0)+IF(Дата_КС2=S$10,Смета!AL435,0)+IF(Дата_КС2=S$11,Смета!AO435,0)+IF(Дата_КС2=S$12,Смета!AR435,0)+IF(Дата_КС2=S$13,Смета!AU435,0)+IF(Дата_КС2=S$14,Смета!AX435,0),0)</f>
        <v>200</v>
      </c>
      <c r="G453" s="7">
        <f>IF(Смета!E435&gt;0,Смета!E435,0)</f>
        <v>4.06</v>
      </c>
      <c r="H453" s="7">
        <f>ROUND(F453*G453,2)</f>
        <v>812</v>
      </c>
      <c r="I453">
        <f>IF(J453=1,1,K453)</f>
        <v>1</v>
      </c>
      <c r="K453">
        <f>IF(AND(B453&gt;0,B453&lt;&gt;"ЗАГ"),1,IF(C453=0,SUM(B454:INDEX(B454:B$2002,INDEX(MATCH("ЗАГ",B454:B$2002&amp;"",),))),0))</f>
        <v>1</v>
      </c>
      <c r="R453" s="7">
        <f>IFERROR(IF(F453&gt;0,IF(IFERROR((Смета!H435*1),0)&gt;0,ROUND(F453*G453,2),0),0),0)</f>
        <v>0</v>
      </c>
      <c r="S453" s="7">
        <f>IFERROR(IF(F453&gt;0,IF(IFERROR((Смета!G435*1),0)&gt;0,ROUND(F453*G453,2),0),0),0)</f>
        <v>812</v>
      </c>
    </row>
    <row r="454">
      <c r="B454">
        <f>IFERROR(IF(F454&gt;0,MAX(B$26:B453)+1,IF(AND(D454&gt;0,C454=0),"ЗАГ",0)),0)</f>
        <v>23</v>
      </c>
      <c r="C454">
        <f>IF(Смета!B436&gt;0,Смета!B436,0)</f>
        <v>385</v>
      </c>
      <c r="D454" t="str">
        <f>IF(Смета!C436&gt;0,Смета!C436,0)</f>
        <v>Скрутка СИЗ-1 4-11мм красная</v>
      </c>
      <c r="E454" s="7" t="str">
        <f>IF(Смета!D436&gt;0,Смета!D436,0)</f>
        <v>шт</v>
      </c>
      <c r="F454" s="7">
        <f>IFERROR(IF(Дата_КС2=S$3,Смета!Q436,0)+IF(Дата_КС2=S$4,Смета!T436,0)+IF(Дата_КС2=S$5,Смета!W436,0)+IF(Дата_КС2=S$6,Смета!Z436,0)+IF(Дата_КС2=S$7,Смета!AC436,0)+IF(Дата_КС2=S$8,Смета!AF436,0)+IF(Дата_КС2=S$9,Смета!AI436,0)+IF(Дата_КС2=S$10,Смета!AL436,0)+IF(Дата_КС2=S$11,Смета!AO436,0)+IF(Дата_КС2=S$12,Смета!AR436,0)+IF(Дата_КС2=S$13,Смета!AU436,0)+IF(Дата_КС2=S$14,Смета!AX436,0),0)</f>
        <v>1000</v>
      </c>
      <c r="G454" s="7">
        <f>IF(Смета!E436&gt;0,Смета!E436,0)</f>
        <v>5.34</v>
      </c>
      <c r="H454" s="7">
        <f>ROUND(F454*G454,2)</f>
        <v>5340</v>
      </c>
      <c r="I454">
        <f>IF(J454=1,1,K454)</f>
        <v>1</v>
      </c>
      <c r="K454">
        <f>IF(AND(B454&gt;0,B454&lt;&gt;"ЗАГ"),1,IF(C454=0,SUM(B455:INDEX(B455:B$2002,INDEX(MATCH("ЗАГ",B455:B$2002&amp;"",),))),0))</f>
        <v>1</v>
      </c>
      <c r="R454" s="7">
        <f>IFERROR(IF(F454&gt;0,IF(IFERROR((Смета!H436*1),0)&gt;0,ROUND(F454*G454,2),0),0),0)</f>
        <v>0</v>
      </c>
      <c r="S454" s="7">
        <f>IFERROR(IF(F454&gt;0,IF(IFERROR((Смета!G436*1),0)&gt;0,ROUND(F454*G454,2),0),0),0)</f>
        <v>5340</v>
      </c>
    </row>
    <row r="455" hidden="1">
      <c r="B455">
        <f>IFERROR(IF(F455&gt;0,MAX(B$26:B454)+1,IF(AND(D455&gt;0,C455=0),"ЗАГ",0)),0)</f>
        <v>0</v>
      </c>
      <c r="C455">
        <f>IF(Смета!B437&gt;0,Смета!B437,0)</f>
        <v>386</v>
      </c>
      <c r="D455" t="str">
        <f>IF(Смета!C437&gt;0,Смета!C437,0)</f>
        <v>Бирка кабельная У-134 квадрат 55х55 мм</v>
      </c>
      <c r="E455" s="7" t="str">
        <f>IF(Смета!D437&gt;0,Смета!D437,0)</f>
        <v>шт</v>
      </c>
      <c r="F455" s="7">
        <f>IFERROR(IF(Дата_КС2=S$3,Смета!Q437,0)+IF(Дата_КС2=S$4,Смета!T437,0)+IF(Дата_КС2=S$5,Смета!W437,0)+IF(Дата_КС2=S$6,Смета!Z437,0)+IF(Дата_КС2=S$7,Смета!AC437,0)+IF(Дата_КС2=S$8,Смета!AF437,0)+IF(Дата_КС2=S$9,Смета!AI437,0)+IF(Дата_КС2=S$10,Смета!AL437,0)+IF(Дата_КС2=S$11,Смета!AO437,0)+IF(Дата_КС2=S$12,Смета!AR437,0)+IF(Дата_КС2=S$13,Смета!AU437,0)+IF(Дата_КС2=S$14,Смета!AX437,0),0)</f>
        <v>0</v>
      </c>
      <c r="G455" s="7">
        <f>IF(Смета!E437&gt;0,Смета!E437,0)</f>
        <v>2.46</v>
      </c>
      <c r="H455" s="7">
        <f>ROUND(F455*G455,2)</f>
        <v>0</v>
      </c>
      <c r="I455">
        <f>IF(J455=1,1,K455)</f>
        <v>0</v>
      </c>
      <c r="K455">
        <f>IF(AND(B455&gt;0,B455&lt;&gt;"ЗАГ"),1,IF(C455=0,SUM(B456:INDEX(B456:B$2002,INDEX(MATCH("ЗАГ",B456:B$2002&amp;"",),))),0))</f>
        <v>0</v>
      </c>
      <c r="R455" s="7">
        <f>IFERROR(IF(F455&gt;0,IF(IFERROR((Смета!H437*1),0)&gt;0,ROUND(F455*G455,2),0),0),0)</f>
        <v>0</v>
      </c>
      <c r="S455" s="7">
        <f>IFERROR(IF(F455&gt;0,IF(IFERROR((Смета!G437*1),0)&gt;0,ROUND(F455*G455,2),0),0),0)</f>
        <v>0</v>
      </c>
    </row>
    <row r="456" hidden="1">
      <c r="B456">
        <f>IFERROR(IF(F456&gt;0,MAX(B$26:B455)+1,IF(AND(D456&gt;0,C456=0),"ЗАГ",0)),0)</f>
        <v>0</v>
      </c>
      <c r="C456">
        <f>IF(Смета!B438&gt;0,Смета!B438,0)</f>
        <v>387</v>
      </c>
      <c r="D456" t="str">
        <f>IF(Смета!C438&gt;0,Смета!C438,0)</f>
        <v>Коробка установочная 68мм (С3М2)</v>
      </c>
      <c r="E456" s="7" t="str">
        <f>IF(Смета!D438&gt;0,Смета!D438,0)</f>
        <v>шт</v>
      </c>
      <c r="F456" s="7">
        <f>IFERROR(IF(Дата_КС2=S$3,Смета!Q438,0)+IF(Дата_КС2=S$4,Смета!T438,0)+IF(Дата_КС2=S$5,Смета!W438,0)+IF(Дата_КС2=S$6,Смета!Z438,0)+IF(Дата_КС2=S$7,Смета!AC438,0)+IF(Дата_КС2=S$8,Смета!AF438,0)+IF(Дата_КС2=S$9,Смета!AI438,0)+IF(Дата_КС2=S$10,Смета!AL438,0)+IF(Дата_КС2=S$11,Смета!AO438,0)+IF(Дата_КС2=S$12,Смета!AR438,0)+IF(Дата_КС2=S$13,Смета!AU438,0)+IF(Дата_КС2=S$14,Смета!AX438,0),0)</f>
        <v>0</v>
      </c>
      <c r="G456" s="7">
        <f>IF(Смета!E438&gt;0,Смета!E438,0)</f>
        <v>12.81</v>
      </c>
      <c r="H456" s="7">
        <f>ROUND(F456*G456,2)</f>
        <v>0</v>
      </c>
      <c r="I456">
        <f>IF(J456=1,1,K456)</f>
        <v>0</v>
      </c>
      <c r="K456">
        <f>IF(AND(B456&gt;0,B456&lt;&gt;"ЗАГ"),1,IF(C456=0,SUM(B457:INDEX(B457:B$2002,INDEX(MATCH("ЗАГ",B457:B$2002&amp;"",),))),0))</f>
        <v>0</v>
      </c>
      <c r="R456" s="7">
        <f>IFERROR(IF(F456&gt;0,IF(IFERROR((Смета!H438*1),0)&gt;0,ROUND(F456*G456,2),0),0),0)</f>
        <v>0</v>
      </c>
      <c r="S456" s="7">
        <f>IFERROR(IF(F456&gt;0,IF(IFERROR((Смета!G438*1),0)&gt;0,ROUND(F456*G456,2),0),0),0)</f>
        <v>0</v>
      </c>
    </row>
    <row r="457" hidden="1" ht="30" customHeight="1">
      <c r="B457">
        <f>IFERROR(IF(F457&gt;0,MAX(B$26:B456)+1,IF(AND(D457&gt;0,C457=0),"ЗАГ",0)),0)</f>
        <v>0</v>
      </c>
      <c r="C457">
        <f>IF(Смета!B439&gt;0,Смета!B439,0)</f>
        <v>388</v>
      </c>
      <c r="D457" t="str">
        <f>IF(Смета!C439&gt;0,Смета!C439,0)</f>
        <v>Высверливание отверстия в кирпиче и вмазывание установочной коробки</v>
      </c>
      <c r="E457" s="7" t="str">
        <f>IF(Смета!D439&gt;0,Смета!D439,0)</f>
        <v>шт</v>
      </c>
      <c r="F457" s="7">
        <f>IFERROR(IF(Дата_КС2=S$3,Смета!Q439,0)+IF(Дата_КС2=S$4,Смета!T439,0)+IF(Дата_КС2=S$5,Смета!W439,0)+IF(Дата_КС2=S$6,Смета!Z439,0)+IF(Дата_КС2=S$7,Смета!AC439,0)+IF(Дата_КС2=S$8,Смета!AF439,0)+IF(Дата_КС2=S$9,Смета!AI439,0)+IF(Дата_КС2=S$10,Смета!AL439,0)+IF(Дата_КС2=S$11,Смета!AO439,0)+IF(Дата_КС2=S$12,Смета!AR439,0)+IF(Дата_КС2=S$13,Смета!AU439,0)+IF(Дата_КС2=S$14,Смета!AX439,0),0)</f>
        <v>0</v>
      </c>
      <c r="G457" s="7">
        <f>IF(Смета!E439&gt;0,Смета!E439,0)</f>
        <v>320.25</v>
      </c>
      <c r="H457" s="7">
        <f>ROUND(F457*G457,2)</f>
        <v>0</v>
      </c>
      <c r="I457">
        <f>IF(J457=1,1,K457)</f>
        <v>0</v>
      </c>
      <c r="K457">
        <f>IF(AND(B457&gt;0,B457&lt;&gt;"ЗАГ"),1,IF(C457=0,SUM(B458:INDEX(B458:B$2002,INDEX(MATCH("ЗАГ",B458:B$2002&amp;"",),))),0))</f>
        <v>0</v>
      </c>
      <c r="R457" s="7">
        <f>IFERROR(IF(F457&gt;0,IF(IFERROR((Смета!H439*1),0)&gt;0,ROUND(F457*G457,2),0),0),0)</f>
        <v>0</v>
      </c>
      <c r="S457" s="7">
        <f>IFERROR(IF(F457&gt;0,IF(IFERROR((Смета!G439*1),0)&gt;0,ROUND(F457*G457,2),0),0),0)</f>
        <v>0</v>
      </c>
    </row>
    <row r="458">
      <c r="B458">
        <f>IFERROR(IF(F458&gt;0,MAX(B$26:B457)+1,IF(AND(D458&gt;0,C458=0),"ЗАГ",0)),0)</f>
        <v>24</v>
      </c>
      <c r="C458">
        <f>IF(Смета!B440&gt;0,Смета!B440,0)</f>
        <v>389</v>
      </c>
      <c r="D458" t="str">
        <f>IF(Смета!C440&gt;0,Смета!C440,0)</f>
        <v>Крышка КОН-1М-04</v>
      </c>
      <c r="E458" s="7" t="str">
        <f>IF(Смета!D440&gt;0,Смета!D440,0)</f>
        <v>шт</v>
      </c>
      <c r="F458" s="7">
        <f>IFERROR(IF(Дата_КС2=S$3,Смета!Q440,0)+IF(Дата_КС2=S$4,Смета!T440,0)+IF(Дата_КС2=S$5,Смета!W440,0)+IF(Дата_КС2=S$6,Смета!Z440,0)+IF(Дата_КС2=S$7,Смета!AC440,0)+IF(Дата_КС2=S$8,Смета!AF440,0)+IF(Дата_КС2=S$9,Смета!AI440,0)+IF(Дата_КС2=S$10,Смета!AL440,0)+IF(Дата_КС2=S$11,Смета!AO440,0)+IF(Дата_КС2=S$12,Смета!AR440,0)+IF(Дата_КС2=S$13,Смета!AU440,0)+IF(Дата_КС2=S$14,Смета!AX440,0),0)</f>
        <v>183</v>
      </c>
      <c r="G458" s="7">
        <f>IF(Смета!E440&gt;0,Смета!E440,0)</f>
        <v>58.21</v>
      </c>
      <c r="H458" s="7">
        <f>ROUND(F458*G458,2)</f>
        <v>10652.43</v>
      </c>
      <c r="I458">
        <f>IF(J458=1,1,K458)</f>
        <v>1</v>
      </c>
      <c r="K458">
        <f>IF(AND(B458&gt;0,B458&lt;&gt;"ЗАГ"),1,IF(C458=0,SUM(B459:INDEX(B459:B$2002,INDEX(MATCH("ЗАГ",B459:B$2002&amp;"",),))),0))</f>
        <v>1</v>
      </c>
      <c r="R458" s="7">
        <f>IFERROR(IF(F458&gt;0,IF(IFERROR((Смета!H440*1),0)&gt;0,ROUND(F458*G458,2),0),0),0)</f>
        <v>0</v>
      </c>
      <c r="S458" s="7">
        <f>IFERROR(IF(F458&gt;0,IF(IFERROR((Смета!G440*1),0)&gt;0,ROUND(F458*G458,2),0),0),0)</f>
        <v>10652.43</v>
      </c>
    </row>
    <row r="459">
      <c r="B459">
        <f>IFERROR(IF(F459&gt;0,MAX(B$26:B458)+1,IF(AND(D459&gt;0,C459=0),"ЗАГ",0)),0)</f>
        <v>25</v>
      </c>
      <c r="C459">
        <f>IF(Смета!B441&gt;0,Смета!B441,0)</f>
        <v>390</v>
      </c>
      <c r="D459" t="str">
        <f>IF(Смета!C441&gt;0,Смета!C441,0)</f>
        <v>Монтаж крышки КОН-1М-04</v>
      </c>
      <c r="E459" s="7" t="str">
        <f>IF(Смета!D441&gt;0,Смета!D441,0)</f>
        <v>шт</v>
      </c>
      <c r="F459" s="7">
        <f>IFERROR(IF(Дата_КС2=S$3,Смета!Q441,0)+IF(Дата_КС2=S$4,Смета!T441,0)+IF(Дата_КС2=S$5,Смета!W441,0)+IF(Дата_КС2=S$6,Смета!Z441,0)+IF(Дата_КС2=S$7,Смета!AC441,0)+IF(Дата_КС2=S$8,Смета!AF441,0)+IF(Дата_КС2=S$9,Смета!AI441,0)+IF(Дата_КС2=S$10,Смета!AL441,0)+IF(Дата_КС2=S$11,Смета!AO441,0)+IF(Дата_КС2=S$12,Смета!AR441,0)+IF(Дата_КС2=S$13,Смета!AU441,0)+IF(Дата_КС2=S$14,Смета!AX441,0),0)</f>
        <v>183</v>
      </c>
      <c r="G459" s="7">
        <f>IF(Смета!E441&gt;0,Смета!E441,0)</f>
        <v>80.06</v>
      </c>
      <c r="H459" s="7">
        <f>ROUND(F459*G459,2)</f>
        <v>14650.98</v>
      </c>
      <c r="I459">
        <f>IF(J459=1,1,K459)</f>
        <v>1</v>
      </c>
      <c r="K459">
        <f>IF(AND(B459&gt;0,B459&lt;&gt;"ЗАГ"),1,IF(C459=0,SUM(B460:INDEX(B460:B$2002,INDEX(MATCH("ЗАГ",B460:B$2002&amp;"",),))),0))</f>
        <v>1</v>
      </c>
      <c r="R459" s="7">
        <f>IFERROR(IF(F459&gt;0,IF(IFERROR((Смета!H441*1),0)&gt;0,ROUND(F459*G459,2),0),0),0)</f>
        <v>14650.98</v>
      </c>
      <c r="S459" s="7">
        <f>IFERROR(IF(F459&gt;0,IF(IFERROR((Смета!G441*1),0)&gt;0,ROUND(F459*G459,2),0),0),0)</f>
        <v>0</v>
      </c>
    </row>
    <row r="460" hidden="1">
      <c r="B460">
        <f>IFERROR(IF(F460&gt;0,MAX(B$26:B459)+1,IF(AND(D460&gt;0,C460=0),"ЗАГ",0)),0)</f>
        <v>0</v>
      </c>
      <c r="C460">
        <f>IF(Смета!B442&gt;0,Смета!B442,0)</f>
        <v>391</v>
      </c>
      <c r="D460" t="str">
        <f>IF(Смета!C442&gt;0,Смета!C442,0)</f>
        <v>Подрозетник Ф65мм</v>
      </c>
      <c r="E460" s="7" t="str">
        <f>IF(Смета!D442&gt;0,Смета!D442,0)</f>
        <v>шт</v>
      </c>
      <c r="F460" s="7">
        <f>IFERROR(IF(Дата_КС2=S$3,Смета!Q442,0)+IF(Дата_КС2=S$4,Смета!T442,0)+IF(Дата_КС2=S$5,Смета!W442,0)+IF(Дата_КС2=S$6,Смета!Z442,0)+IF(Дата_КС2=S$7,Смета!AC442,0)+IF(Дата_КС2=S$8,Смета!AF442,0)+IF(Дата_КС2=S$9,Смета!AI442,0)+IF(Дата_КС2=S$10,Смета!AL442,0)+IF(Дата_КС2=S$11,Смета!AO442,0)+IF(Дата_КС2=S$12,Смета!AR442,0)+IF(Дата_КС2=S$13,Смета!AU442,0)+IF(Дата_КС2=S$14,Смета!AX442,0),0)</f>
        <v>0</v>
      </c>
      <c r="G460" s="7">
        <f>IF(Смета!E442&gt;0,Смета!E442,0)</f>
        <v>53.38</v>
      </c>
      <c r="H460" s="7">
        <f>ROUND(F460*G460,2)</f>
        <v>0</v>
      </c>
      <c r="I460">
        <f>IF(J460=1,1,K460)</f>
        <v>0</v>
      </c>
      <c r="K460">
        <f>IF(AND(B460&gt;0,B460&lt;&gt;"ЗАГ"),1,IF(C460=0,SUM(B461:INDEX(B461:B$2002,INDEX(MATCH("ЗАГ",B461:B$2002&amp;"",),))),0))</f>
        <v>0</v>
      </c>
      <c r="R460" s="7">
        <f>IFERROR(IF(F460&gt;0,IF(IFERROR((Смета!H442*1),0)&gt;0,ROUND(F460*G460,2),0),0),0)</f>
        <v>0</v>
      </c>
      <c r="S460" s="7">
        <f>IFERROR(IF(F460&gt;0,IF(IFERROR((Смета!G442*1),0)&gt;0,ROUND(F460*G460,2),0),0),0)</f>
        <v>0</v>
      </c>
    </row>
    <row r="461" hidden="1">
      <c r="B461">
        <f>IFERROR(IF(F461&gt;0,MAX(B$26:B460)+1,IF(AND(D461&gt;0,C461=0),"ЗАГ",0)),0)</f>
        <v>0</v>
      </c>
      <c r="C461">
        <f>IF(Смета!B443&gt;0,Смета!B443,0)</f>
        <v>392</v>
      </c>
      <c r="D461" t="str">
        <f>IF(Смета!C443&gt;0,Смета!C443,0)</f>
        <v>Подрозетник Ф100мм</v>
      </c>
      <c r="E461" s="7" t="str">
        <f>IF(Смета!D443&gt;0,Смета!D443,0)</f>
        <v>шт</v>
      </c>
      <c r="F461" s="7">
        <f>IFERROR(IF(Дата_КС2=S$3,Смета!Q443,0)+IF(Дата_КС2=S$4,Смета!T443,0)+IF(Дата_КС2=S$5,Смета!W443,0)+IF(Дата_КС2=S$6,Смета!Z443,0)+IF(Дата_КС2=S$7,Смета!AC443,0)+IF(Дата_КС2=S$8,Смета!AF443,0)+IF(Дата_КС2=S$9,Смета!AI443,0)+IF(Дата_КС2=S$10,Смета!AL443,0)+IF(Дата_КС2=S$11,Смета!AO443,0)+IF(Дата_КС2=S$12,Смета!AR443,0)+IF(Дата_КС2=S$13,Смета!AU443,0)+IF(Дата_КС2=S$14,Смета!AX443,0),0)</f>
        <v>0</v>
      </c>
      <c r="G461" s="7">
        <f>IF(Смета!E443&gt;0,Смета!E443,0)</f>
        <v>64.05</v>
      </c>
      <c r="H461" s="7">
        <f>ROUND(F461*G461,2)</f>
        <v>0</v>
      </c>
      <c r="I461">
        <f>IF(J461=1,1,K461)</f>
        <v>0</v>
      </c>
      <c r="K461">
        <f>IF(AND(B461&gt;0,B461&lt;&gt;"ЗАГ"),1,IF(C461=0,SUM(B462:INDEX(B462:B$2002,INDEX(MATCH("ЗАГ",B462:B$2002&amp;"",),))),0))</f>
        <v>0</v>
      </c>
      <c r="R461" s="7">
        <f>IFERROR(IF(F461&gt;0,IF(IFERROR((Смета!H443*1),0)&gt;0,ROUND(F461*G461,2),0),0),0)</f>
        <v>0</v>
      </c>
      <c r="S461" s="7">
        <f>IFERROR(IF(F461&gt;0,IF(IFERROR((Смета!G443*1),0)&gt;0,ROUND(F461*G461,2),0),0),0)</f>
        <v>0</v>
      </c>
    </row>
    <row r="462" hidden="1">
      <c r="B462">
        <f>IFERROR(IF(F462&gt;0,MAX(B$26:B461)+1,IF(AND(D462&gt;0,C462=0),"ЗАГ",0)),0)</f>
        <v>0</v>
      </c>
      <c r="C462">
        <f>IF(Смета!B444&gt;0,Смета!B444,0)</f>
        <v>393</v>
      </c>
      <c r="D462" t="str">
        <f>IF(Смета!C444&gt;0,Смета!C444,0)</f>
        <v>Монтаж подрозетника</v>
      </c>
      <c r="E462" s="7" t="str">
        <f>IF(Смета!D444&gt;0,Смета!D444,0)</f>
        <v>шт</v>
      </c>
      <c r="F462" s="7">
        <f>IFERROR(IF(Дата_КС2=S$3,Смета!Q444,0)+IF(Дата_КС2=S$4,Смета!T444,0)+IF(Дата_КС2=S$5,Смета!W444,0)+IF(Дата_КС2=S$6,Смета!Z444,0)+IF(Дата_КС2=S$7,Смета!AC444,0)+IF(Дата_КС2=S$8,Смета!AF444,0)+IF(Дата_КС2=S$9,Смета!AI444,0)+IF(Дата_КС2=S$10,Смета!AL444,0)+IF(Дата_КС2=S$11,Смета!AO444,0)+IF(Дата_КС2=S$12,Смета!AR444,0)+IF(Дата_КС2=S$13,Смета!AU444,0)+IF(Дата_КС2=S$14,Смета!AX444,0),0)</f>
        <v>0</v>
      </c>
      <c r="G462" s="7">
        <f>IF(Смета!E444&gt;0,Смета!E444,0)</f>
        <v>80.06</v>
      </c>
      <c r="H462" s="7">
        <f>ROUND(F462*G462,2)</f>
        <v>0</v>
      </c>
      <c r="I462">
        <f>IF(J462=1,1,K462)</f>
        <v>0</v>
      </c>
      <c r="K462">
        <f>IF(AND(B462&gt;0,B462&lt;&gt;"ЗАГ"),1,IF(C462=0,SUM(B463:INDEX(B463:B$2002,INDEX(MATCH("ЗАГ",B463:B$2002&amp;"",),))),0))</f>
        <v>0</v>
      </c>
      <c r="R462" s="7">
        <f>IFERROR(IF(F462&gt;0,IF(IFERROR((Смета!H444*1),0)&gt;0,ROUND(F462*G462,2),0),0),0)</f>
        <v>0</v>
      </c>
      <c r="S462" s="7">
        <f>IFERROR(IF(F462&gt;0,IF(IFERROR((Смета!G444*1),0)&gt;0,ROUND(F462*G462,2),0),0),0)</f>
        <v>0</v>
      </c>
    </row>
    <row r="463" hidden="1">
      <c r="B463" t="str">
        <f>IFERROR(IF(F463&gt;0,MAX(B$26:B462)+1,IF(AND(D463&gt;0,C463=0),"ЗАГ",0)),0)</f>
        <v>ЗАГ</v>
      </c>
      <c r="C463">
        <f>IF(Смета!B445&gt;0,Смета!B445,0)</f>
        <v>0</v>
      </c>
      <c r="D463" t="str">
        <f>IF(Смета!C445&gt;0,Смета!C445,0)</f>
        <v>6. Материалы</v>
      </c>
      <c r="E463" s="7">
        <f>IF(Смета!D445&gt;0,Смета!D445,0)</f>
        <v>0</v>
      </c>
      <c r="F463" s="7">
        <f>IFERROR(IF(Дата_КС2=S$3,Смета!Q445,0)+IF(Дата_КС2=S$4,Смета!T445,0)+IF(Дата_КС2=S$5,Смета!W445,0)+IF(Дата_КС2=S$6,Смета!Z445,0)+IF(Дата_КС2=S$7,Смета!AC445,0)+IF(Дата_КС2=S$8,Смета!AF445,0)+IF(Дата_КС2=S$9,Смета!AI445,0)+IF(Дата_КС2=S$10,Смета!AL445,0)+IF(Дата_КС2=S$11,Смета!AO445,0)+IF(Дата_КС2=S$12,Смета!AR445,0)+IF(Дата_КС2=S$13,Смета!AU445,0)+IF(Дата_КС2=S$14,Смета!AX445,0),0)</f>
        <v>0</v>
      </c>
      <c r="G463" s="7">
        <f>IF(Смета!E445&gt;0,Смета!E445,0)</f>
        <v>0</v>
      </c>
      <c r="H463" s="7">
        <f>ROUND(F463*G463,2)</f>
        <v>0</v>
      </c>
      <c r="I463">
        <f>IF(J463=1,1,K463)</f>
        <v>0</v>
      </c>
      <c r="K463">
        <f>IF(AND(B463&gt;0,B463&lt;&gt;"ЗАГ"),1,IF(C463=0,SUM(B464:INDEX(B464:B$2002,INDEX(MATCH("ЗАГ",B464:B$2002&amp;"",),))),0))</f>
        <v>0</v>
      </c>
      <c r="R463" s="7">
        <f>IFERROR(IF(F463&gt;0,IF(IFERROR((Смета!H445*1),0)&gt;0,ROUND(F463*G463,2),0),0),0)</f>
        <v>0</v>
      </c>
      <c r="S463" s="7">
        <f>IFERROR(IF(F463&gt;0,IF(IFERROR((Смета!G445*1),0)&gt;0,ROUND(F463*G463,2),0),0),0)</f>
        <v>0</v>
      </c>
    </row>
    <row r="464" hidden="1">
      <c r="B464">
        <f>IFERROR(IF(F464&gt;0,MAX(B$26:B463)+1,IF(AND(D464&gt;0,C464=0),"ЗАГ",0)),0)</f>
        <v>0</v>
      </c>
      <c r="C464">
        <f>IF(Смета!B446&gt;0,Смета!B446,0)</f>
        <v>394</v>
      </c>
      <c r="D464" t="str">
        <f>IF(Смета!C446&gt;0,Смета!C446,0)</f>
        <v>Пена монтажная Roof Complect огнеупорная (890гр)</v>
      </c>
      <c r="E464" s="7" t="str">
        <f>IF(Смета!D446&gt;0,Смета!D446,0)</f>
        <v>шт</v>
      </c>
      <c r="F464" s="7">
        <f>IFERROR(IF(Дата_КС2=S$3,Смета!Q446,0)+IF(Дата_КС2=S$4,Смета!T446,0)+IF(Дата_КС2=S$5,Смета!W446,0)+IF(Дата_КС2=S$6,Смета!Z446,0)+IF(Дата_КС2=S$7,Смета!AC446,0)+IF(Дата_КС2=S$8,Смета!AF446,0)+IF(Дата_КС2=S$9,Смета!AI446,0)+IF(Дата_КС2=S$10,Смета!AL446,0)+IF(Дата_КС2=S$11,Смета!AO446,0)+IF(Дата_КС2=S$12,Смета!AR446,0)+IF(Дата_КС2=S$13,Смета!AU446,0)+IF(Дата_КС2=S$14,Смета!AX446,0),0)</f>
        <v>0</v>
      </c>
      <c r="G464" s="7">
        <f>IF(Смета!E446&gt;0,Смета!E446,0)</f>
        <v>640.5</v>
      </c>
      <c r="H464" s="7">
        <f>ROUND(F464*G464,2)</f>
        <v>0</v>
      </c>
      <c r="I464">
        <f>IF(J464=1,1,K464)</f>
        <v>0</v>
      </c>
      <c r="K464">
        <f>IF(AND(B464&gt;0,B464&lt;&gt;"ЗАГ"),1,IF(C464=0,SUM(B465:INDEX(B465:B$2002,INDEX(MATCH("ЗАГ",B465:B$2002&amp;"",),))),0))</f>
        <v>0</v>
      </c>
      <c r="R464" s="7">
        <f>IFERROR(IF(F464&gt;0,IF(IFERROR((Смета!H446*1),0)&gt;0,ROUND(F464*G464,2),0),0),0)</f>
        <v>0</v>
      </c>
      <c r="S464" s="7">
        <f>IFERROR(IF(F464&gt;0,IF(IFERROR((Смета!G446*1),0)&gt;0,ROUND(F464*G464,2),0),0),0)</f>
        <v>0</v>
      </c>
    </row>
    <row r="465" hidden="1">
      <c r="B465">
        <f>IFERROR(IF(F465&gt;0,MAX(B$26:B464)+1,IF(AND(D465&gt;0,C465=0),"ЗАГ",0)),0)</f>
        <v>0</v>
      </c>
      <c r="C465">
        <f>IF(Смета!B447&gt;0,Смета!B447,0)</f>
        <v>395</v>
      </c>
      <c r="D465" t="str">
        <f>IF(Смета!C447&gt;0,Смета!C447,0)</f>
        <v>Герметик огнезащитный ведро 10кг</v>
      </c>
      <c r="E465" s="7" t="str">
        <f>IF(Смета!D447&gt;0,Смета!D447,0)</f>
        <v>шт</v>
      </c>
      <c r="F465" s="7">
        <f>IFERROR(IF(Дата_КС2=S$3,Смета!Q447,0)+IF(Дата_КС2=S$4,Смета!T447,0)+IF(Дата_КС2=S$5,Смета!W447,0)+IF(Дата_КС2=S$6,Смета!Z447,0)+IF(Дата_КС2=S$7,Смета!AC447,0)+IF(Дата_КС2=S$8,Смета!AF447,0)+IF(Дата_КС2=S$9,Смета!AI447,0)+IF(Дата_КС2=S$10,Смета!AL447,0)+IF(Дата_КС2=S$11,Смета!AO447,0)+IF(Дата_КС2=S$12,Смета!AR447,0)+IF(Дата_КС2=S$13,Смета!AU447,0)+IF(Дата_КС2=S$14,Смета!AX447,0),0)</f>
        <v>0</v>
      </c>
      <c r="G465" s="7">
        <f>IF(Смета!E447&gt;0,Смета!E447,0)</f>
        <v>2028.25</v>
      </c>
      <c r="H465" s="7">
        <f>ROUND(F465*G465,2)</f>
        <v>0</v>
      </c>
      <c r="I465">
        <f>IF(J465=1,1,K465)</f>
        <v>0</v>
      </c>
      <c r="K465">
        <f>IF(AND(B465&gt;0,B465&lt;&gt;"ЗАГ"),1,IF(C465=0,SUM(B466:INDEX(B466:B$2002,INDEX(MATCH("ЗАГ",B466:B$2002&amp;"",),))),0))</f>
        <v>0</v>
      </c>
      <c r="R465" s="7">
        <f>IFERROR(IF(F465&gt;0,IF(IFERROR((Смета!H447*1),0)&gt;0,ROUND(F465*G465,2),0),0),0)</f>
        <v>0</v>
      </c>
      <c r="S465" s="7">
        <f>IFERROR(IF(F465&gt;0,IF(IFERROR((Смета!G447*1),0)&gt;0,ROUND(F465*G465,2),0),0),0)</f>
        <v>0</v>
      </c>
    </row>
    <row r="466">
      <c r="B466" t="str">
        <f>IFERROR(IF(F466&gt;0,MAX(B$26:B465)+1,IF(AND(D466&gt;0,C466=0),"ЗАГ",0)),0)</f>
        <v>ЗАГ</v>
      </c>
      <c r="C466">
        <f>IF(Смета!B448&gt;0,Смета!B448,0)</f>
        <v>0</v>
      </c>
      <c r="D466" t="str">
        <f>IF(Смета!C448&gt;0,Смета!C448,0)</f>
        <v>Ось 8-10/И-К (4.БС21М секция №4)</v>
      </c>
      <c r="E466" s="7">
        <f>IF(Смета!D448&gt;0,Смета!D448,0)</f>
        <v>0</v>
      </c>
      <c r="F466" s="7">
        <f>IFERROR(IF(Дата_КС2=S$3,Смета!Q448,0)+IF(Дата_КС2=S$4,Смета!T448,0)+IF(Дата_КС2=S$5,Смета!W448,0)+IF(Дата_КС2=S$6,Смета!Z448,0)+IF(Дата_КС2=S$7,Смета!AC448,0)+IF(Дата_КС2=S$8,Смета!AF448,0)+IF(Дата_КС2=S$9,Смета!AI448,0)+IF(Дата_КС2=S$10,Смета!AL448,0)+IF(Дата_КС2=S$11,Смета!AO448,0)+IF(Дата_КС2=S$12,Смета!AR448,0)+IF(Дата_КС2=S$13,Смета!AU448,0)+IF(Дата_КС2=S$14,Смета!AX448,0),0)</f>
        <v>0</v>
      </c>
      <c r="G466" s="7">
        <f>IF(Смета!E448&gt;0,Смета!E448,0)</f>
        <v>0</v>
      </c>
      <c r="H466" s="7">
        <f>ROUND(F466*G466,2)</f>
        <v>0</v>
      </c>
      <c r="I466">
        <f>IF(J466=1,1,K466)</f>
        <v>1</v>
      </c>
      <c r="J466">
        <v>1</v>
      </c>
      <c r="K466">
        <f>IF(AND(B466&gt;0,B466&lt;&gt;"ЗАГ"),1,IF(C466=0,SUM(B467:INDEX(B467:B$2002,INDEX(MATCH("ЗАГ",B467:B$2002&amp;"",),))),0))</f>
        <v>110</v>
      </c>
      <c r="R466" s="7">
        <f>IFERROR(IF(F466&gt;0,IF(IFERROR((Смета!H448*1),0)&gt;0,ROUND(F466*G466,2),0),0),0)</f>
        <v>0</v>
      </c>
      <c r="S466" s="7">
        <f>IFERROR(IF(F466&gt;0,IF(IFERROR((Смета!G448*1),0)&gt;0,ROUND(F466*G466,2),0),0),0)</f>
        <v>0</v>
      </c>
    </row>
    <row r="467" hidden="1">
      <c r="B467">
        <f>IFERROR(IF(F467&gt;0,MAX(B$26:B466)+1,IF(AND(D467&gt;0,C467=0),"ЗАГ",0)),0)</f>
        <v>0</v>
      </c>
      <c r="C467">
        <f>IF(Смета!B449&gt;0,Смета!B449,0)</f>
        <v>396</v>
      </c>
      <c r="D467" t="str">
        <f>IF(Смета!C449&gt;0,Смета!C449,0)</f>
        <v>ЩК в комплекте</v>
      </c>
      <c r="E467" s="7" t="str">
        <f>IF(Смета!D449&gt;0,Смета!D449,0)</f>
        <v>шт</v>
      </c>
      <c r="F467" s="7">
        <f>IFERROR(IF(Дата_КС2=S$3,Смета!Q449,0)+IF(Дата_КС2=S$4,Смета!T449,0)+IF(Дата_КС2=S$5,Смета!W449,0)+IF(Дата_КС2=S$6,Смета!Z449,0)+IF(Дата_КС2=S$7,Смета!AC449,0)+IF(Дата_КС2=S$8,Смета!AF449,0)+IF(Дата_КС2=S$9,Смета!AI449,0)+IF(Дата_КС2=S$10,Смета!AL449,0)+IF(Дата_КС2=S$11,Смета!AO449,0)+IF(Дата_КС2=S$12,Смета!AR449,0)+IF(Дата_КС2=S$13,Смета!AU449,0)+IF(Дата_КС2=S$14,Смета!AX449,0),0)</f>
        <v>0</v>
      </c>
      <c r="G467" s="7">
        <f>IF(Смета!E449&gt;0,Смета!E449,0)</f>
        <v>6351.63</v>
      </c>
      <c r="H467" s="7">
        <f>ROUND(F467*G467,2)</f>
        <v>0</v>
      </c>
      <c r="I467">
        <f>IF(J467=1,1,K467)</f>
        <v>0</v>
      </c>
      <c r="K467">
        <f>IF(AND(B467&gt;0,B467&lt;&gt;"ЗАГ"),1,IF(C467=0,SUM(B468:INDEX(B468:B$2002,INDEX(MATCH("ЗАГ",B468:B$2002&amp;"",),))),0))</f>
        <v>0</v>
      </c>
      <c r="R467" s="7">
        <f>IFERROR(IF(F467&gt;0,IF(IFERROR((Смета!H449*1),0)&gt;0,ROUND(F467*G467,2),0),0),0)</f>
        <v>0</v>
      </c>
      <c r="S467" s="7">
        <f>IFERROR(IF(F467&gt;0,IF(IFERROR((Смета!G449*1),0)&gt;0,ROUND(F467*G467,2),0),0),0)</f>
        <v>0</v>
      </c>
    </row>
    <row r="468" hidden="1" ht="30" customHeight="1">
      <c r="B468">
        <f>IFERROR(IF(F468&gt;0,MAX(B$26:B467)+1,IF(AND(D468&gt;0,C468=0),"ЗАГ",0)),0)</f>
        <v>0</v>
      </c>
      <c r="C468">
        <f>IF(Смета!B450&gt;0,Смета!B450,0)</f>
        <v>397</v>
      </c>
      <c r="D468" t="str">
        <f>IF(Смета!C450&gt;0,Смета!C450,0)</f>
        <v>Счетчик электронный, 230В, 5(80)А, 1/2 кл.точности СЕ207 R7 849.2.ОА.QUVLF SPds</v>
      </c>
      <c r="E468" s="7" t="str">
        <f>IF(Смета!D450&gt;0,Смета!D450,0)</f>
        <v>шт</v>
      </c>
      <c r="F468" s="7">
        <f>IFERROR(IF(Дата_КС2=S$3,Смета!Q450,0)+IF(Дата_КС2=S$4,Смета!T450,0)+IF(Дата_КС2=S$5,Смета!W450,0)+IF(Дата_КС2=S$6,Смета!Z450,0)+IF(Дата_КС2=S$7,Смета!AC450,0)+IF(Дата_КС2=S$8,Смета!AF450,0)+IF(Дата_КС2=S$9,Смета!AI450,0)+IF(Дата_КС2=S$10,Смета!AL450,0)+IF(Дата_КС2=S$11,Смета!AO450,0)+IF(Дата_КС2=S$12,Смета!AR450,0)+IF(Дата_КС2=S$13,Смета!AU450,0)+IF(Дата_КС2=S$14,Смета!AX450,0),0)</f>
        <v>0</v>
      </c>
      <c r="G468" s="7">
        <f>IF(Смета!E450&gt;0,Смета!E450,0)</f>
        <v>0</v>
      </c>
      <c r="H468" s="7">
        <f>ROUND(F468*G468,2)</f>
        <v>0</v>
      </c>
      <c r="I468">
        <f>IF(J468=1,1,K468)</f>
        <v>0</v>
      </c>
      <c r="K468">
        <f>IF(AND(B468&gt;0,B468&lt;&gt;"ЗАГ"),1,IF(C468=0,SUM(B469:INDEX(B469:B$2002,INDEX(MATCH("ЗАГ",B469:B$2002&amp;"",),))),0))</f>
        <v>0</v>
      </c>
      <c r="R468" s="7">
        <f>IFERROR(IF(F468&gt;0,IF(IFERROR((Смета!H450*1),0)&gt;0,ROUND(F468*G468,2),0),0),0)</f>
        <v>0</v>
      </c>
      <c r="S468" s="7">
        <f>IFERROR(IF(F468&gt;0,IF(IFERROR((Смета!G450*1),0)&gt;0,ROUND(F468*G468,2),0),0),0)</f>
        <v>0</v>
      </c>
    </row>
    <row r="469" hidden="1">
      <c r="B469">
        <f>IFERROR(IF(F469&gt;0,MAX(B$26:B468)+1,IF(AND(D469&gt;0,C469=0),"ЗАГ",0)),0)</f>
        <v>0</v>
      </c>
      <c r="C469">
        <f>IF(Смета!B451&gt;0,Смета!B451,0)</f>
        <v>398</v>
      </c>
      <c r="D469" t="str">
        <f>IF(Смета!C451&gt;0,Смета!C451,0)</f>
        <v>Монтаж и подключение ЩК</v>
      </c>
      <c r="E469" s="7" t="str">
        <f>IF(Смета!D451&gt;0,Смета!D451,0)</f>
        <v>шт</v>
      </c>
      <c r="F469" s="7">
        <f>IFERROR(IF(Дата_КС2=S$3,Смета!Q451,0)+IF(Дата_КС2=S$4,Смета!T451,0)+IF(Дата_КС2=S$5,Смета!W451,0)+IF(Дата_КС2=S$6,Смета!Z451,0)+IF(Дата_КС2=S$7,Смета!AC451,0)+IF(Дата_КС2=S$8,Смета!AF451,0)+IF(Дата_КС2=S$9,Смета!AI451,0)+IF(Дата_КС2=S$10,Смета!AL451,0)+IF(Дата_КС2=S$11,Смета!AO451,0)+IF(Дата_КС2=S$12,Смета!AR451,0)+IF(Дата_КС2=S$13,Смета!AU451,0)+IF(Дата_КС2=S$14,Смета!AX451,0),0)</f>
        <v>0</v>
      </c>
      <c r="G469" s="7">
        <f>IF(Смета!E451&gt;0,Смета!E451,0)</f>
        <v>2668.75</v>
      </c>
      <c r="H469" s="7">
        <f>ROUND(F469*G469,2)</f>
        <v>0</v>
      </c>
      <c r="I469">
        <f>IF(J469=1,1,K469)</f>
        <v>0</v>
      </c>
      <c r="K469">
        <f>IF(AND(B469&gt;0,B469&lt;&gt;"ЗАГ"),1,IF(C469=0,SUM(B470:INDEX(B470:B$2002,INDEX(MATCH("ЗАГ",B470:B$2002&amp;"",),))),0))</f>
        <v>0</v>
      </c>
      <c r="R469" s="7">
        <f>IFERROR(IF(F469&gt;0,IF(IFERROR((Смета!H451*1),0)&gt;0,ROUND(F469*G469,2),0),0),0)</f>
        <v>0</v>
      </c>
      <c r="S469" s="7">
        <f>IFERROR(IF(F469&gt;0,IF(IFERROR((Смета!G451*1),0)&gt;0,ROUND(F469*G469,2),0),0),0)</f>
        <v>0</v>
      </c>
    </row>
    <row r="470" hidden="1">
      <c r="B470">
        <f>IFERROR(IF(F470&gt;0,MAX(B$26:B469)+1,IF(AND(D470&gt;0,C470=0),"ЗАГ",0)),0)</f>
        <v>0</v>
      </c>
      <c r="C470">
        <f>IF(Смета!B452&gt;0,Смета!B452,0)</f>
        <v>399</v>
      </c>
      <c r="D470" t="str">
        <f>IF(Смета!C452&gt;0,Смета!C452,0)</f>
        <v>Кабель-канал 60х40 ЭЛЕКОР белый (18м) IEK</v>
      </c>
      <c r="E470" s="7" t="str">
        <f>IF(Смета!D452&gt;0,Смета!D452,0)</f>
        <v>м</v>
      </c>
      <c r="F470" s="7">
        <f>IFERROR(IF(Дата_КС2=S$3,Смета!Q452,0)+IF(Дата_КС2=S$4,Смета!T452,0)+IF(Дата_КС2=S$5,Смета!W452,0)+IF(Дата_КС2=S$6,Смета!Z452,0)+IF(Дата_КС2=S$7,Смета!AC452,0)+IF(Дата_КС2=S$8,Смета!AF452,0)+IF(Дата_КС2=S$9,Смета!AI452,0)+IF(Дата_КС2=S$10,Смета!AL452,0)+IF(Дата_КС2=S$11,Смета!AO452,0)+IF(Дата_КС2=S$12,Смета!AR452,0)+IF(Дата_КС2=S$13,Смета!AU452,0)+IF(Дата_КС2=S$14,Смета!AX452,0),0)</f>
        <v>0</v>
      </c>
      <c r="G470" s="7">
        <f>IF(Смета!E452&gt;0,Смета!E452,0)</f>
        <v>264.6</v>
      </c>
      <c r="H470" s="7">
        <f>ROUND(F470*G470,2)</f>
        <v>0</v>
      </c>
      <c r="I470">
        <f>IF(J470=1,1,K470)</f>
        <v>0</v>
      </c>
      <c r="K470">
        <f>IF(AND(B470&gt;0,B470&lt;&gt;"ЗАГ"),1,IF(C470=0,SUM(B471:INDEX(B471:B$2002,INDEX(MATCH("ЗАГ",B471:B$2002&amp;"",),))),0))</f>
        <v>0</v>
      </c>
      <c r="R470" s="7">
        <f>IFERROR(IF(F470&gt;0,IF(IFERROR((Смета!H452*1),0)&gt;0,ROUND(F470*G470,2),0),0),0)</f>
        <v>0</v>
      </c>
      <c r="S470" s="7">
        <f>IFERROR(IF(F470&gt;0,IF(IFERROR((Смета!G452*1),0)&gt;0,ROUND(F470*G470,2),0),0),0)</f>
        <v>0</v>
      </c>
    </row>
    <row r="471" hidden="1">
      <c r="B471">
        <f>IFERROR(IF(F471&gt;0,MAX(B$26:B470)+1,IF(AND(D471&gt;0,C471=0),"ЗАГ",0)),0)</f>
        <v>0</v>
      </c>
      <c r="C471">
        <f>IF(Смета!B453&gt;0,Смета!B453,0)</f>
        <v>400</v>
      </c>
      <c r="D471" t="str">
        <f>IF(Смета!C453&gt;0,Смета!C453,0)</f>
        <v>Монтаж кабель-канала</v>
      </c>
      <c r="E471" s="7" t="str">
        <f>IF(Смета!D453&gt;0,Смета!D453,0)</f>
        <v>м</v>
      </c>
      <c r="F471" s="7">
        <f>IFERROR(IF(Дата_КС2=S$3,Смета!Q453,0)+IF(Дата_КС2=S$4,Смета!T453,0)+IF(Дата_КС2=S$5,Смета!W453,0)+IF(Дата_КС2=S$6,Смета!Z453,0)+IF(Дата_КС2=S$7,Смета!AC453,0)+IF(Дата_КС2=S$8,Смета!AF453,0)+IF(Дата_КС2=S$9,Смета!AI453,0)+IF(Дата_КС2=S$10,Смета!AL453,0)+IF(Дата_КС2=S$11,Смета!AO453,0)+IF(Дата_КС2=S$12,Смета!AR453,0)+IF(Дата_КС2=S$13,Смета!AU453,0)+IF(Дата_КС2=S$14,Смета!AX453,0),0)</f>
        <v>0</v>
      </c>
      <c r="G471" s="7">
        <f>IF(Смета!E453&gt;0,Смета!E453,0)</f>
        <v>330.75</v>
      </c>
      <c r="H471" s="7">
        <f>ROUND(F471*G471,2)</f>
        <v>0</v>
      </c>
      <c r="I471">
        <f>IF(J471=1,1,K471)</f>
        <v>0</v>
      </c>
      <c r="K471">
        <f>IF(AND(B471&gt;0,B471&lt;&gt;"ЗАГ"),1,IF(C471=0,SUM(B472:INDEX(B472:B$2002,INDEX(MATCH("ЗАГ",B472:B$2002&amp;"",),))),0))</f>
        <v>0</v>
      </c>
      <c r="R471" s="7">
        <f>IFERROR(IF(F471&gt;0,IF(IFERROR((Смета!H453*1),0)&gt;0,ROUND(F471*G471,2),0),0),0)</f>
        <v>0</v>
      </c>
      <c r="S471" s="7">
        <f>IFERROR(IF(F471&gt;0,IF(IFERROR((Смета!G453*1),0)&gt;0,ROUND(F471*G471,2),0),0),0)</f>
        <v>0</v>
      </c>
    </row>
    <row r="472">
      <c r="B472">
        <f>IFERROR(IF(F472&gt;0,MAX(B$26:B471)+1,IF(AND(D472&gt;0,C472=0),"ЗАГ",0)),0)</f>
        <v>26</v>
      </c>
      <c r="C472">
        <f>IF(Смета!B454&gt;0,Смета!B454,0)</f>
        <v>401</v>
      </c>
      <c r="D472" t="str">
        <f>IF(Смета!C454&gt;0,Смета!C454,0)</f>
        <v>Корпус щита этажного ЩЭ</v>
      </c>
      <c r="E472" s="7" t="str">
        <f>IF(Смета!D454&gt;0,Смета!D454,0)</f>
        <v>шт</v>
      </c>
      <c r="F472" s="7">
        <f>IFERROR(IF(Дата_КС2=S$3,Смета!Q454,0)+IF(Дата_КС2=S$4,Смета!T454,0)+IF(Дата_КС2=S$5,Смета!W454,0)+IF(Дата_КС2=S$6,Смета!Z454,0)+IF(Дата_КС2=S$7,Смета!AC454,0)+IF(Дата_КС2=S$8,Смета!AF454,0)+IF(Дата_КС2=S$9,Смета!AI454,0)+IF(Дата_КС2=S$10,Смета!AL454,0)+IF(Дата_КС2=S$11,Смета!AO454,0)+IF(Дата_КС2=S$12,Смета!AR454,0)+IF(Дата_КС2=S$13,Смета!AU454,0)+IF(Дата_КС2=S$14,Смета!AX454,0),0)</f>
        <v>4</v>
      </c>
      <c r="G472" s="7">
        <f>IF(Смета!E454&gt;0,Смета!E454,0)</f>
        <v>8486.63</v>
      </c>
      <c r="H472" s="7">
        <f>ROUND(F472*G472,2)</f>
        <v>33946.52</v>
      </c>
      <c r="I472">
        <f>IF(J472=1,1,K472)</f>
        <v>1</v>
      </c>
      <c r="K472">
        <f>IF(AND(B472&gt;0,B472&lt;&gt;"ЗАГ"),1,IF(C472=0,SUM(B473:INDEX(B473:B$2002,INDEX(MATCH("ЗАГ",B473:B$2002&amp;"",),))),0))</f>
        <v>1</v>
      </c>
      <c r="R472" s="7">
        <f>IFERROR(IF(F472&gt;0,IF(IFERROR((Смета!H454*1),0)&gt;0,ROUND(F472*G472,2),0),0),0)</f>
        <v>0</v>
      </c>
      <c r="S472" s="7">
        <f>IFERROR(IF(F472&gt;0,IF(IFERROR((Смета!G454*1),0)&gt;0,ROUND(F472*G472,2),0),0),0)</f>
        <v>33946.52</v>
      </c>
    </row>
    <row r="473">
      <c r="B473">
        <f>IFERROR(IF(F473&gt;0,MAX(B$26:B472)+1,IF(AND(D473&gt;0,C473=0),"ЗАГ",0)),0)</f>
        <v>27</v>
      </c>
      <c r="C473">
        <f>IF(Смета!B455&gt;0,Смета!B455,0)</f>
        <v>402</v>
      </c>
      <c r="D473" t="str">
        <f>IF(Смета!C455&gt;0,Смета!C455,0)</f>
        <v>Монтаж Корпуса щита этажного</v>
      </c>
      <c r="E473" s="7" t="str">
        <f>IF(Смета!D455&gt;0,Смета!D455,0)</f>
        <v>шт</v>
      </c>
      <c r="F473" s="7">
        <f>IFERROR(IF(Дата_КС2=S$3,Смета!Q455,0)+IF(Дата_КС2=S$4,Смета!T455,0)+IF(Дата_КС2=S$5,Смета!W455,0)+IF(Дата_КС2=S$6,Смета!Z455,0)+IF(Дата_КС2=S$7,Смета!AC455,0)+IF(Дата_КС2=S$8,Смета!AF455,0)+IF(Дата_КС2=S$9,Смета!AI455,0)+IF(Дата_КС2=S$10,Смета!AL455,0)+IF(Дата_КС2=S$11,Смета!AO455,0)+IF(Дата_КС2=S$12,Смета!AR455,0)+IF(Дата_КС2=S$13,Смета!AU455,0)+IF(Дата_КС2=S$14,Смета!AX455,0),0)</f>
        <v>4</v>
      </c>
      <c r="G473" s="7">
        <f>IF(Смета!E455&gt;0,Смета!E455,0)</f>
        <v>918.05</v>
      </c>
      <c r="H473" s="7">
        <f>ROUND(F473*G473,2)</f>
        <v>3672.2</v>
      </c>
      <c r="I473">
        <f>IF(J473=1,1,K473)</f>
        <v>1</v>
      </c>
      <c r="K473">
        <f>IF(AND(B473&gt;0,B473&lt;&gt;"ЗАГ"),1,IF(C473=0,SUM(B474:INDEX(B474:B$2002,INDEX(MATCH("ЗАГ",B474:B$2002&amp;"",),))),0))</f>
        <v>1</v>
      </c>
      <c r="R473" s="7">
        <f>IFERROR(IF(F473&gt;0,IF(IFERROR((Смета!H455*1),0)&gt;0,ROUND(F473*G473,2),0),0),0)</f>
        <v>3672.2</v>
      </c>
      <c r="S473" s="7">
        <f>IFERROR(IF(F473&gt;0,IF(IFERROR((Смета!G455*1),0)&gt;0,ROUND(F473*G473,2),0),0),0)</f>
        <v>0</v>
      </c>
    </row>
    <row r="474">
      <c r="B474">
        <f>IFERROR(IF(F474&gt;0,MAX(B$26:B473)+1,IF(AND(D474&gt;0,C474=0),"ЗАГ",0)),0)</f>
        <v>28</v>
      </c>
      <c r="C474">
        <f>IF(Смета!B456&gt;0,Смета!B456,0)</f>
        <v>403</v>
      </c>
      <c r="D474" t="str">
        <f>IF(Смета!C456&gt;0,Смета!C456,0)</f>
        <v>Панель из листовой стали 330х980</v>
      </c>
      <c r="E474" s="7" t="str">
        <f>IF(Смета!D456&gt;0,Смета!D456,0)</f>
        <v>шт</v>
      </c>
      <c r="F474" s="7">
        <f>IFERROR(IF(Дата_КС2=S$3,Смета!Q456,0)+IF(Дата_КС2=S$4,Смета!T456,0)+IF(Дата_КС2=S$5,Смета!W456,0)+IF(Дата_КС2=S$6,Смета!Z456,0)+IF(Дата_КС2=S$7,Смета!AC456,0)+IF(Дата_КС2=S$8,Смета!AF456,0)+IF(Дата_КС2=S$9,Смета!AI456,0)+IF(Дата_КС2=S$10,Смета!AL456,0)+IF(Дата_КС2=S$11,Смета!AO456,0)+IF(Дата_КС2=S$12,Смета!AR456,0)+IF(Дата_КС2=S$13,Смета!AU456,0)+IF(Дата_КС2=S$14,Смета!AX456,0),0)</f>
        <v>4</v>
      </c>
      <c r="G474" s="7">
        <f>IF(Смета!E456&gt;0,Смета!E456,0)</f>
        <v>1761.38</v>
      </c>
      <c r="H474" s="7">
        <f>ROUND(F474*G474,2)</f>
        <v>7045.52</v>
      </c>
      <c r="I474">
        <f>IF(J474=1,1,K474)</f>
        <v>1</v>
      </c>
      <c r="K474">
        <f>IF(AND(B474&gt;0,B474&lt;&gt;"ЗАГ"),1,IF(C474=0,SUM(B475:INDEX(B475:B$2002,INDEX(MATCH("ЗАГ",B475:B$2002&amp;"",),))),0))</f>
        <v>1</v>
      </c>
      <c r="R474" s="7">
        <f>IFERROR(IF(F474&gt;0,IF(IFERROR((Смета!H456*1),0)&gt;0,ROUND(F474*G474,2),0),0),0)</f>
        <v>0</v>
      </c>
      <c r="S474" s="7">
        <f>IFERROR(IF(F474&gt;0,IF(IFERROR((Смета!G456*1),0)&gt;0,ROUND(F474*G474,2),0),0),0)</f>
        <v>7045.52</v>
      </c>
    </row>
    <row r="475">
      <c r="B475">
        <f>IFERROR(IF(F475&gt;0,MAX(B$26:B474)+1,IF(AND(D475&gt;0,C475=0),"ЗАГ",0)),0)</f>
        <v>29</v>
      </c>
      <c r="C475">
        <f>IF(Смета!B457&gt;0,Смета!B457,0)</f>
        <v>404</v>
      </c>
      <c r="D475" t="str">
        <f>IF(Смета!C457&gt;0,Смета!C457,0)</f>
        <v>Монтаж панели</v>
      </c>
      <c r="E475" s="7" t="str">
        <f>IF(Смета!D457&gt;0,Смета!D457,0)</f>
        <v>шт</v>
      </c>
      <c r="F475" s="7">
        <f>IFERROR(IF(Дата_КС2=S$3,Смета!Q457,0)+IF(Дата_КС2=S$4,Смета!T457,0)+IF(Дата_КС2=S$5,Смета!W457,0)+IF(Дата_КС2=S$6,Смета!Z457,0)+IF(Дата_КС2=S$7,Смета!AC457,0)+IF(Дата_КС2=S$8,Смета!AF457,0)+IF(Дата_КС2=S$9,Смета!AI457,0)+IF(Дата_КС2=S$10,Смета!AL457,0)+IF(Дата_КС2=S$11,Смета!AO457,0)+IF(Дата_КС2=S$12,Смета!AR457,0)+IF(Дата_КС2=S$13,Смета!AU457,0)+IF(Дата_КС2=S$14,Смета!AX457,0),0)</f>
        <v>4</v>
      </c>
      <c r="G475" s="7">
        <f>IF(Смета!E457&gt;0,Смета!E457,0)</f>
        <v>560.44</v>
      </c>
      <c r="H475" s="7">
        <f>ROUND(F475*G475,2)</f>
        <v>2241.76</v>
      </c>
      <c r="I475">
        <f>IF(J475=1,1,K475)</f>
        <v>1</v>
      </c>
      <c r="K475">
        <f>IF(AND(B475&gt;0,B475&lt;&gt;"ЗАГ"),1,IF(C475=0,SUM(B476:INDEX(B476:B$2002,INDEX(MATCH("ЗАГ",B476:B$2002&amp;"",),))),0))</f>
        <v>1</v>
      </c>
      <c r="R475" s="7">
        <f>IFERROR(IF(F475&gt;0,IF(IFERROR((Смета!H457*1),0)&gt;0,ROUND(F475*G475,2),0),0),0)</f>
        <v>2241.76</v>
      </c>
      <c r="S475" s="7">
        <f>IFERROR(IF(F475&gt;0,IF(IFERROR((Смета!G457*1),0)&gt;0,ROUND(F475*G475,2),0),0),0)</f>
        <v>0</v>
      </c>
    </row>
    <row r="476" hidden="1">
      <c r="B476" t="str">
        <f>IFERROR(IF(F476&gt;0,MAX(B$26:B475)+1,IF(AND(D476&gt;0,C476=0),"ЗАГ",0)),0)</f>
        <v>ЗАГ</v>
      </c>
      <c r="C476">
        <f>IF(Смета!B458&gt;0,Смета!B458,0)</f>
        <v>0</v>
      </c>
      <c r="D476" t="str">
        <f>IF(Смета!C458&gt;0,Смета!C458,0)</f>
        <v>Щит этажный на 3 квартиры состоит (на 1 ЩЭ):</v>
      </c>
      <c r="E476" s="7">
        <f>IF(Смета!D458&gt;0,Смета!D458,0)</f>
        <v>0</v>
      </c>
      <c r="F476" s="7">
        <f>IFERROR(IF(Дата_КС2=S$3,Смета!Q458,0)+IF(Дата_КС2=S$4,Смета!T458,0)+IF(Дата_КС2=S$5,Смета!W458,0)+IF(Дата_КС2=S$6,Смета!Z458,0)+IF(Дата_КС2=S$7,Смета!AC458,0)+IF(Дата_КС2=S$8,Смета!AF458,0)+IF(Дата_КС2=S$9,Смета!AI458,0)+IF(Дата_КС2=S$10,Смета!AL458,0)+IF(Дата_КС2=S$11,Смета!AO458,0)+IF(Дата_КС2=S$12,Смета!AR458,0)+IF(Дата_КС2=S$13,Смета!AU458,0)+IF(Дата_КС2=S$14,Смета!AX458,0),0)</f>
        <v>0</v>
      </c>
      <c r="G476" s="7">
        <f>IF(Смета!E458&gt;0,Смета!E458,0)</f>
        <v>0</v>
      </c>
      <c r="H476" s="7">
        <f>ROUND(F476*G476,2)</f>
        <v>0</v>
      </c>
      <c r="I476">
        <f>IF(J476=1,1,K476)</f>
        <v>0</v>
      </c>
      <c r="K476">
        <f>IF(AND(B476&gt;0,B476&lt;&gt;"ЗАГ"),1,IF(C476=0,SUM(B477:INDEX(B477:B$2002,INDEX(MATCH("ЗАГ",B477:B$2002&amp;"",),))),0))</f>
        <v>0</v>
      </c>
      <c r="R476" s="7">
        <f>IFERROR(IF(F476&gt;0,IF(IFERROR((Смета!H458*1),0)&gt;0,ROUND(F476*G476,2),0),0),0)</f>
        <v>0</v>
      </c>
      <c r="S476" s="7">
        <f>IFERROR(IF(F476&gt;0,IF(IFERROR((Смета!G458*1),0)&gt;0,ROUND(F476*G476,2),0),0),0)</f>
        <v>0</v>
      </c>
    </row>
    <row r="477" hidden="1" ht="30" customHeight="1">
      <c r="B477">
        <f>IFERROR(IF(F477&gt;0,MAX(B$26:B476)+1,IF(AND(D477&gt;0,C477=0),"ЗАГ",0)),0)</f>
        <v>0</v>
      </c>
      <c r="C477">
        <f>IF(Смета!B459&gt;0,Смета!B459,0)</f>
        <v>405</v>
      </c>
      <c r="D477" t="str">
        <f>IF(Смета!C459&gt;0,Смета!C459,0)</f>
        <v>Выключатель автоматический двухполюсный 50А С ВА47-29 4.5кА (MVA20-2-050-C)</v>
      </c>
      <c r="E477" s="7" t="str">
        <f>IF(Смета!D459&gt;0,Смета!D459,0)</f>
        <v>шт</v>
      </c>
      <c r="F477" s="7">
        <f>IFERROR(IF(Дата_КС2=S$3,Смета!Q459,0)+IF(Дата_КС2=S$4,Смета!T459,0)+IF(Дата_КС2=S$5,Смета!W459,0)+IF(Дата_КС2=S$6,Смета!Z459,0)+IF(Дата_КС2=S$7,Смета!AC459,0)+IF(Дата_КС2=S$8,Смета!AF459,0)+IF(Дата_КС2=S$9,Смета!AI459,0)+IF(Дата_КС2=S$10,Смета!AL459,0)+IF(Дата_КС2=S$11,Смета!AO459,0)+IF(Дата_КС2=S$12,Смета!AR459,0)+IF(Дата_КС2=S$13,Смета!AU459,0)+IF(Дата_КС2=S$14,Смета!AX459,0),0)</f>
        <v>0</v>
      </c>
      <c r="G477" s="7">
        <f>IF(Смета!E459&gt;0,Смета!E459,0)</f>
        <v>461.93</v>
      </c>
      <c r="H477" s="7">
        <f>ROUND(F477*G477,2)</f>
        <v>0</v>
      </c>
      <c r="I477">
        <f>IF(J477=1,1,K477)</f>
        <v>0</v>
      </c>
      <c r="K477">
        <f>IF(AND(B477&gt;0,B477&lt;&gt;"ЗАГ"),1,IF(C477=0,SUM(B478:INDEX(B478:B$2002,INDEX(MATCH("ЗАГ",B478:B$2002&amp;"",),))),0))</f>
        <v>0</v>
      </c>
      <c r="R477" s="7">
        <f>IFERROR(IF(F477&gt;0,IF(IFERROR((Смета!H459*1),0)&gt;0,ROUND(F477*G477,2),0),0),0)</f>
        <v>0</v>
      </c>
      <c r="S477" s="7">
        <f>IFERROR(IF(F477&gt;0,IF(IFERROR((Смета!G459*1),0)&gt;0,ROUND(F477*G477,2),0),0),0)</f>
        <v>0</v>
      </c>
    </row>
    <row r="478" hidden="1">
      <c r="B478">
        <f>IFERROR(IF(F478&gt;0,MAX(B$26:B477)+1,IF(AND(D478&gt;0,C478=0),"ЗАГ",0)),0)</f>
        <v>0</v>
      </c>
      <c r="C478">
        <f>IF(Смета!B460&gt;0,Смета!B460,0)</f>
        <v>406</v>
      </c>
      <c r="D478" t="str">
        <f>IF(Смета!C460&gt;0,Смета!C460,0)</f>
        <v>Сжим ответвительный У-859 м50-70/о4-35 (У-859МУ3)</v>
      </c>
      <c r="E478" s="7" t="str">
        <f>IF(Смета!D460&gt;0,Смета!D460,0)</f>
        <v>шт</v>
      </c>
      <c r="F478" s="7">
        <f>IFERROR(IF(Дата_КС2=S$3,Смета!Q460,0)+IF(Дата_КС2=S$4,Смета!T460,0)+IF(Дата_КС2=S$5,Смета!W460,0)+IF(Дата_КС2=S$6,Смета!Z460,0)+IF(Дата_КС2=S$7,Смета!AC460,0)+IF(Дата_КС2=S$8,Смета!AF460,0)+IF(Дата_КС2=S$9,Смета!AI460,0)+IF(Дата_КС2=S$10,Смета!AL460,0)+IF(Дата_КС2=S$11,Смета!AO460,0)+IF(Дата_КС2=S$12,Смета!AR460,0)+IF(Дата_КС2=S$13,Смета!AU460,0)+IF(Дата_КС2=S$14,Смета!AX460,0),0)</f>
        <v>0</v>
      </c>
      <c r="G478" s="7">
        <f>IF(Смета!E460&gt;0,Смета!E460,0)</f>
        <v>98.61</v>
      </c>
      <c r="H478" s="7">
        <f>ROUND(F478*G478,2)</f>
        <v>0</v>
      </c>
      <c r="I478">
        <f>IF(J478=1,1,K478)</f>
        <v>0</v>
      </c>
      <c r="K478">
        <f>IF(AND(B478&gt;0,B478&lt;&gt;"ЗАГ"),1,IF(C478=0,SUM(B479:INDEX(B479:B$2002,INDEX(MATCH("ЗАГ",B479:B$2002&amp;"",),))),0))</f>
        <v>0</v>
      </c>
      <c r="R478" s="7">
        <f>IFERROR(IF(F478&gt;0,IF(IFERROR((Смета!H460*1),0)&gt;0,ROUND(F478*G478,2),0),0),0)</f>
        <v>0</v>
      </c>
      <c r="S478" s="7">
        <f>IFERROR(IF(F478&gt;0,IF(IFERROR((Смета!G460*1),0)&gt;0,ROUND(F478*G478,2),0),0),0)</f>
        <v>0</v>
      </c>
    </row>
    <row r="479" hidden="1">
      <c r="B479">
        <f>IFERROR(IF(F479&gt;0,MAX(B$26:B478)+1,IF(AND(D479&gt;0,C479=0),"ЗАГ",0)),0)</f>
        <v>0</v>
      </c>
      <c r="C479">
        <f>IF(Смета!B461&gt;0,Смета!B461,0)</f>
        <v>407</v>
      </c>
      <c r="D479" t="str">
        <f>IF(Смета!C461&gt;0,Смета!C461,0)</f>
        <v>Расключение щита этажного ЩЭ</v>
      </c>
      <c r="E479" s="7" t="str">
        <f>IF(Смета!D461&gt;0,Смета!D461,0)</f>
        <v>шт</v>
      </c>
      <c r="F479" s="7">
        <f>IFERROR(IF(Дата_КС2=S$3,Смета!Q461,0)+IF(Дата_КС2=S$4,Смета!T461,0)+IF(Дата_КС2=S$5,Смета!W461,0)+IF(Дата_КС2=S$6,Смета!Z461,0)+IF(Дата_КС2=S$7,Смета!AC461,0)+IF(Дата_КС2=S$8,Смета!AF461,0)+IF(Дата_КС2=S$9,Смета!AI461,0)+IF(Дата_КС2=S$10,Смета!AL461,0)+IF(Дата_КС2=S$11,Смета!AO461,0)+IF(Дата_КС2=S$12,Смета!AR461,0)+IF(Дата_КС2=S$13,Смета!AU461,0)+IF(Дата_КС2=S$14,Смета!AX461,0),0)</f>
        <v>0</v>
      </c>
      <c r="G479" s="7">
        <f>IF(Смета!E461&gt;0,Смета!E461,0)</f>
        <v>2701.88</v>
      </c>
      <c r="H479" s="7">
        <f>ROUND(F479*G479,2)</f>
        <v>0</v>
      </c>
      <c r="I479">
        <f>IF(J479=1,1,K479)</f>
        <v>0</v>
      </c>
      <c r="K479">
        <f>IF(AND(B479&gt;0,B479&lt;&gt;"ЗАГ"),1,IF(C479=0,SUM(B480:INDEX(B480:B$2002,INDEX(MATCH("ЗАГ",B480:B$2002&amp;"",),))),0))</f>
        <v>0</v>
      </c>
      <c r="R479" s="7">
        <f>IFERROR(IF(F479&gt;0,IF(IFERROR((Смета!H461*1),0)&gt;0,ROUND(F479*G479,2),0),0),0)</f>
        <v>0</v>
      </c>
      <c r="S479" s="7">
        <f>IFERROR(IF(F479&gt;0,IF(IFERROR((Смета!G461*1),0)&gt;0,ROUND(F479*G479,2),0),0),0)</f>
        <v>0</v>
      </c>
    </row>
    <row r="480" hidden="1">
      <c r="B480" t="str">
        <f>IFERROR(IF(F480&gt;0,MAX(B$26:B479)+1,IF(AND(D480&gt;0,C480=0),"ЗАГ",0)),0)</f>
        <v>ЗАГ</v>
      </c>
      <c r="C480">
        <f>IF(Смета!B462&gt;0,Смета!B462,0)</f>
        <v>0</v>
      </c>
      <c r="D480" t="str">
        <f>IF(Смета!C462&gt;0,Смета!C462,0)</f>
        <v>Щит этажный на 4 квартиры состоит (на 3 ЩЭ):</v>
      </c>
      <c r="E480" s="7">
        <f>IF(Смета!D462&gt;0,Смета!D462,0)</f>
        <v>0</v>
      </c>
      <c r="F480" s="7">
        <f>IFERROR(IF(Дата_КС2=S$3,Смета!Q462,0)+IF(Дата_КС2=S$4,Смета!T462,0)+IF(Дата_КС2=S$5,Смета!W462,0)+IF(Дата_КС2=S$6,Смета!Z462,0)+IF(Дата_КС2=S$7,Смета!AC462,0)+IF(Дата_КС2=S$8,Смета!AF462,0)+IF(Дата_КС2=S$9,Смета!AI462,0)+IF(Дата_КС2=S$10,Смета!AL462,0)+IF(Дата_КС2=S$11,Смета!AO462,0)+IF(Дата_КС2=S$12,Смета!AR462,0)+IF(Дата_КС2=S$13,Смета!AU462,0)+IF(Дата_КС2=S$14,Смета!AX462,0),0)</f>
        <v>0</v>
      </c>
      <c r="G480" s="7">
        <f>IF(Смета!E462&gt;0,Смета!E462,0)</f>
        <v>0</v>
      </c>
      <c r="H480" s="7">
        <f>ROUND(F480*G480,2)</f>
        <v>0</v>
      </c>
      <c r="I480">
        <f>IF(J480=1,1,K480)</f>
        <v>0</v>
      </c>
      <c r="K480">
        <f>IF(AND(B480&gt;0,B480&lt;&gt;"ЗАГ"),1,IF(C480=0,SUM(B481:INDEX(B481:B$2002,INDEX(MATCH("ЗАГ",B481:B$2002&amp;"",),))),0))</f>
        <v>0</v>
      </c>
      <c r="R480" s="7">
        <f>IFERROR(IF(F480&gt;0,IF(IFERROR((Смета!H462*1),0)&gt;0,ROUND(F480*G480,2),0),0),0)</f>
        <v>0</v>
      </c>
      <c r="S480" s="7">
        <f>IFERROR(IF(F480&gt;0,IF(IFERROR((Смета!G462*1),0)&gt;0,ROUND(F480*G480,2),0),0),0)</f>
        <v>0</v>
      </c>
    </row>
    <row r="481" hidden="1" ht="30" customHeight="1">
      <c r="B481">
        <f>IFERROR(IF(F481&gt;0,MAX(B$26:B480)+1,IF(AND(D481&gt;0,C481=0),"ЗАГ",0)),0)</f>
        <v>0</v>
      </c>
      <c r="C481">
        <f>IF(Смета!B463&gt;0,Смета!B463,0)</f>
        <v>408</v>
      </c>
      <c r="D481" t="str">
        <f>IF(Смета!C463&gt;0,Смета!C463,0)</f>
        <v>Выключатель автоматический двухполюсный 50А С ВА47-29 4.5кА (MVA20-2-050-C)</v>
      </c>
      <c r="E481" s="7" t="str">
        <f>IF(Смета!D463&gt;0,Смета!D463,0)</f>
        <v>шт</v>
      </c>
      <c r="F481" s="7">
        <f>IFERROR(IF(Дата_КС2=S$3,Смета!Q463,0)+IF(Дата_КС2=S$4,Смета!T463,0)+IF(Дата_КС2=S$5,Смета!W463,0)+IF(Дата_КС2=S$6,Смета!Z463,0)+IF(Дата_КС2=S$7,Смета!AC463,0)+IF(Дата_КС2=S$8,Смета!AF463,0)+IF(Дата_КС2=S$9,Смета!AI463,0)+IF(Дата_КС2=S$10,Смета!AL463,0)+IF(Дата_КС2=S$11,Смета!AO463,0)+IF(Дата_КС2=S$12,Смета!AR463,0)+IF(Дата_КС2=S$13,Смета!AU463,0)+IF(Дата_КС2=S$14,Смета!AX463,0),0)</f>
        <v>0</v>
      </c>
      <c r="G481" s="7">
        <f>IF(Смета!E463&gt;0,Смета!E463,0)</f>
        <v>461.93</v>
      </c>
      <c r="H481" s="7">
        <f>ROUND(F481*G481,2)</f>
        <v>0</v>
      </c>
      <c r="I481">
        <f>IF(J481=1,1,K481)</f>
        <v>0</v>
      </c>
      <c r="K481">
        <f>IF(AND(B481&gt;0,B481&lt;&gt;"ЗАГ"),1,IF(C481=0,SUM(B482:INDEX(B482:B$2002,INDEX(MATCH("ЗАГ",B482:B$2002&amp;"",),))),0))</f>
        <v>0</v>
      </c>
      <c r="R481" s="7">
        <f>IFERROR(IF(F481&gt;0,IF(IFERROR((Смета!H463*1),0)&gt;0,ROUND(F481*G481,2),0),0),0)</f>
        <v>0</v>
      </c>
      <c r="S481" s="7">
        <f>IFERROR(IF(F481&gt;0,IF(IFERROR((Смета!G463*1),0)&gt;0,ROUND(F481*G481,2),0),0),0)</f>
        <v>0</v>
      </c>
    </row>
    <row r="482" hidden="1">
      <c r="B482">
        <f>IFERROR(IF(F482&gt;0,MAX(B$26:B481)+1,IF(AND(D482&gt;0,C482=0),"ЗАГ",0)),0)</f>
        <v>0</v>
      </c>
      <c r="C482">
        <f>IF(Смета!B464&gt;0,Смета!B464,0)</f>
        <v>409</v>
      </c>
      <c r="D482" t="str">
        <f>IF(Смета!C464&gt;0,Смета!C464,0)</f>
        <v>Сжим ответвительный У-859 м50-70/о4-35 (У-859МУ3)</v>
      </c>
      <c r="E482" s="7" t="str">
        <f>IF(Смета!D464&gt;0,Смета!D464,0)</f>
        <v>шт</v>
      </c>
      <c r="F482" s="7">
        <f>IFERROR(IF(Дата_КС2=S$3,Смета!Q464,0)+IF(Дата_КС2=S$4,Смета!T464,0)+IF(Дата_КС2=S$5,Смета!W464,0)+IF(Дата_КС2=S$6,Смета!Z464,0)+IF(Дата_КС2=S$7,Смета!AC464,0)+IF(Дата_КС2=S$8,Смета!AF464,0)+IF(Дата_КС2=S$9,Смета!AI464,0)+IF(Дата_КС2=S$10,Смета!AL464,0)+IF(Дата_КС2=S$11,Смета!AO464,0)+IF(Дата_КС2=S$12,Смета!AR464,0)+IF(Дата_КС2=S$13,Смета!AU464,0)+IF(Дата_КС2=S$14,Смета!AX464,0),0)</f>
        <v>0</v>
      </c>
      <c r="G482" s="7">
        <f>IF(Смета!E464&gt;0,Смета!E464,0)</f>
        <v>98.61</v>
      </c>
      <c r="H482" s="7">
        <f>ROUND(F482*G482,2)</f>
        <v>0</v>
      </c>
      <c r="I482">
        <f>IF(J482=1,1,K482)</f>
        <v>0</v>
      </c>
      <c r="K482">
        <f>IF(AND(B482&gt;0,B482&lt;&gt;"ЗАГ"),1,IF(C482=0,SUM(B483:INDEX(B483:B$2002,INDEX(MATCH("ЗАГ",B483:B$2002&amp;"",),))),0))</f>
        <v>0</v>
      </c>
      <c r="R482" s="7">
        <f>IFERROR(IF(F482&gt;0,IF(IFERROR((Смета!H464*1),0)&gt;0,ROUND(F482*G482,2),0),0),0)</f>
        <v>0</v>
      </c>
      <c r="S482" s="7">
        <f>IFERROR(IF(F482&gt;0,IF(IFERROR((Смета!G464*1),0)&gt;0,ROUND(F482*G482,2),0),0),0)</f>
        <v>0</v>
      </c>
    </row>
    <row r="483" hidden="1">
      <c r="B483">
        <f>IFERROR(IF(F483&gt;0,MAX(B$26:B482)+1,IF(AND(D483&gt;0,C483=0),"ЗАГ",0)),0)</f>
        <v>0</v>
      </c>
      <c r="C483">
        <f>IF(Смета!B465&gt;0,Смета!B465,0)</f>
        <v>410</v>
      </c>
      <c r="D483" t="str">
        <f>IF(Смета!C465&gt;0,Смета!C465,0)</f>
        <v>Розетка на DIN-рейку с заземлением контактов РАр 10-3-ОП</v>
      </c>
      <c r="E483" s="7" t="str">
        <f>IF(Смета!D465&gt;0,Смета!D465,0)</f>
        <v>шт</v>
      </c>
      <c r="F483" s="7">
        <f>IFERROR(IF(Дата_КС2=S$3,Смета!Q465,0)+IF(Дата_КС2=S$4,Смета!T465,0)+IF(Дата_КС2=S$5,Смета!W465,0)+IF(Дата_КС2=S$6,Смета!Z465,0)+IF(Дата_КС2=S$7,Смета!AC465,0)+IF(Дата_КС2=S$8,Смета!AF465,0)+IF(Дата_КС2=S$9,Смета!AI465,0)+IF(Дата_КС2=S$10,Смета!AL465,0)+IF(Дата_КС2=S$11,Смета!AO465,0)+IF(Дата_КС2=S$12,Смета!AR465,0)+IF(Дата_КС2=S$13,Смета!AU465,0)+IF(Дата_КС2=S$14,Смета!AX465,0),0)</f>
        <v>0</v>
      </c>
      <c r="G483" s="7">
        <f>IF(Смета!E465&gt;0,Смета!E465,0)</f>
        <v>288.23</v>
      </c>
      <c r="H483" s="7">
        <f>ROUND(F483*G483,2)</f>
        <v>0</v>
      </c>
      <c r="I483">
        <f>IF(J483=1,1,K483)</f>
        <v>0</v>
      </c>
      <c r="K483">
        <f>IF(AND(B483&gt;0,B483&lt;&gt;"ЗАГ"),1,IF(C483=0,SUM(B484:INDEX(B484:B$2002,INDEX(MATCH("ЗАГ",B484:B$2002&amp;"",),))),0))</f>
        <v>0</v>
      </c>
      <c r="R483" s="7">
        <f>IFERROR(IF(F483&gt;0,IF(IFERROR((Смета!H465*1),0)&gt;0,ROUND(F483*G483,2),0),0),0)</f>
        <v>0</v>
      </c>
      <c r="S483" s="7">
        <f>IFERROR(IF(F483&gt;0,IF(IFERROR((Смета!G465*1),0)&gt;0,ROUND(F483*G483,2),0),0),0)</f>
        <v>0</v>
      </c>
    </row>
    <row r="484" hidden="1">
      <c r="B484">
        <f>IFERROR(IF(F484&gt;0,MAX(B$26:B483)+1,IF(AND(D484&gt;0,C484=0),"ЗАГ",0)),0)</f>
        <v>0</v>
      </c>
      <c r="C484">
        <f>IF(Смета!B466&gt;0,Смета!B466,0)</f>
        <v>411</v>
      </c>
      <c r="D484" t="str">
        <f>IF(Смета!C466&gt;0,Смета!C466,0)</f>
        <v>Расключение щита этажного ЩЭ</v>
      </c>
      <c r="E484" s="7" t="str">
        <f>IF(Смета!D466&gt;0,Смета!D466,0)</f>
        <v>шт</v>
      </c>
      <c r="F484" s="7">
        <f>IFERROR(IF(Дата_КС2=S$3,Смета!Q466,0)+IF(Дата_КС2=S$4,Смета!T466,0)+IF(Дата_КС2=S$5,Смета!W466,0)+IF(Дата_КС2=S$6,Смета!Z466,0)+IF(Дата_КС2=S$7,Смета!AC466,0)+IF(Дата_КС2=S$8,Смета!AF466,0)+IF(Дата_КС2=S$9,Смета!AI466,0)+IF(Дата_КС2=S$10,Смета!AL466,0)+IF(Дата_КС2=S$11,Смета!AO466,0)+IF(Дата_КС2=S$12,Смета!AR466,0)+IF(Дата_КС2=S$13,Смета!AU466,0)+IF(Дата_КС2=S$14,Смета!AX466,0),0)</f>
        <v>0</v>
      </c>
      <c r="G484" s="7">
        <f>IF(Смета!E466&gt;0,Смета!E466,0)</f>
        <v>3502.5</v>
      </c>
      <c r="H484" s="7">
        <f>ROUND(F484*G484,2)</f>
        <v>0</v>
      </c>
      <c r="I484">
        <f>IF(J484=1,1,K484)</f>
        <v>0</v>
      </c>
      <c r="K484">
        <f>IF(AND(B484&gt;0,B484&lt;&gt;"ЗАГ"),1,IF(C484=0,SUM(B485:INDEX(B485:B$2002,INDEX(MATCH("ЗАГ",B485:B$2002&amp;"",),))),0))</f>
        <v>0</v>
      </c>
      <c r="R484" s="7">
        <f>IFERROR(IF(F484&gt;0,IF(IFERROR((Смета!H466*1),0)&gt;0,ROUND(F484*G484,2),0),0),0)</f>
        <v>0</v>
      </c>
      <c r="S484" s="7">
        <f>IFERROR(IF(F484&gt;0,IF(IFERROR((Смета!G466*1),0)&gt;0,ROUND(F484*G484,2),0),0),0)</f>
        <v>0</v>
      </c>
    </row>
    <row r="485">
      <c r="B485" t="str">
        <f>IFERROR(IF(F485&gt;0,MAX(B$26:B484)+1,IF(AND(D485&gt;0,C485=0),"ЗАГ",0)),0)</f>
        <v>ЗАГ</v>
      </c>
      <c r="C485">
        <f>IF(Смета!B467&gt;0,Смета!B467,0)</f>
        <v>0</v>
      </c>
      <c r="D485" t="str">
        <f>IF(Смета!C467&gt;0,Смета!C467,0)</f>
        <v>2.Светотехническая продукция</v>
      </c>
      <c r="E485" s="7">
        <f>IF(Смета!D467&gt;0,Смета!D467,0)</f>
        <v>0</v>
      </c>
      <c r="F485" s="7">
        <f>IFERROR(IF(Дата_КС2=S$3,Смета!Q467,0)+IF(Дата_КС2=S$4,Смета!T467,0)+IF(Дата_КС2=S$5,Смета!W467,0)+IF(Дата_КС2=S$6,Смета!Z467,0)+IF(Дата_КС2=S$7,Смета!AC467,0)+IF(Дата_КС2=S$8,Смета!AF467,0)+IF(Дата_КС2=S$9,Смета!AI467,0)+IF(Дата_КС2=S$10,Смета!AL467,0)+IF(Дата_КС2=S$11,Смета!AO467,0)+IF(Дата_КС2=S$12,Смета!AR467,0)+IF(Дата_КС2=S$13,Смета!AU467,0)+IF(Дата_КС2=S$14,Смета!AX467,0),0)</f>
        <v>0</v>
      </c>
      <c r="G485" s="7">
        <f>IF(Смета!E467&gt;0,Смета!E467,0)</f>
        <v>0</v>
      </c>
      <c r="H485" s="7">
        <f>ROUND(F485*G485,2)</f>
        <v>0</v>
      </c>
      <c r="I485">
        <f>IF(J485=1,1,K485)</f>
        <v>61</v>
      </c>
      <c r="K485">
        <f>IF(AND(B485&gt;0,B485&lt;&gt;"ЗАГ"),1,IF(C485=0,SUM(B486:INDEX(B486:B$2002,INDEX(MATCH("ЗАГ",B486:B$2002&amp;"",),))),0))</f>
        <v>61</v>
      </c>
      <c r="R485" s="7">
        <f>IFERROR(IF(F485&gt;0,IF(IFERROR((Смета!H467*1),0)&gt;0,ROUND(F485*G485,2),0),0),0)</f>
        <v>0</v>
      </c>
      <c r="S485" s="7">
        <f>IFERROR(IF(F485&gt;0,IF(IFERROR((Смета!G467*1),0)&gt;0,ROUND(F485*G485,2),0),0),0)</f>
        <v>0</v>
      </c>
    </row>
    <row r="486" hidden="1">
      <c r="B486">
        <f>IFERROR(IF(F486&gt;0,MAX(B$26:B485)+1,IF(AND(D486&gt;0,C486=0),"ЗАГ",0)),0)</f>
        <v>0</v>
      </c>
      <c r="C486">
        <f>IF(Смета!B468&gt;0,Смета!B468,0)</f>
        <v>412</v>
      </c>
      <c r="D486" t="str">
        <f>IF(Смета!C468&gt;0,Смета!C468,0)</f>
        <v>Патрон подвесной Е27 пластик белый</v>
      </c>
      <c r="E486" s="7" t="str">
        <f>IF(Смета!D468&gt;0,Смета!D468,0)</f>
        <v>шт</v>
      </c>
      <c r="F486" s="7">
        <f>IFERROR(IF(Дата_КС2=S$3,Смета!Q468,0)+IF(Дата_КС2=S$4,Смета!T468,0)+IF(Дата_КС2=S$5,Смета!W468,0)+IF(Дата_КС2=S$6,Смета!Z468,0)+IF(Дата_КС2=S$7,Смета!AC468,0)+IF(Дата_КС2=S$8,Смета!AF468,0)+IF(Дата_КС2=S$9,Смета!AI468,0)+IF(Дата_КС2=S$10,Смета!AL468,0)+IF(Дата_КС2=S$11,Смета!AO468,0)+IF(Дата_КС2=S$12,Смета!AR468,0)+IF(Дата_КС2=S$13,Смета!AU468,0)+IF(Дата_КС2=S$14,Смета!AX468,0),0)</f>
        <v>0</v>
      </c>
      <c r="G486" s="7">
        <f>IF(Смета!E468&gt;0,Смета!E468,0)</f>
        <v>24.55</v>
      </c>
      <c r="H486" s="7">
        <f>ROUND(F486*G486,2)</f>
        <v>0</v>
      </c>
      <c r="I486">
        <f>IF(J486=1,1,K486)</f>
        <v>0</v>
      </c>
      <c r="K486">
        <f>IF(AND(B486&gt;0,B486&lt;&gt;"ЗАГ"),1,IF(C486=0,SUM(B487:INDEX(B487:B$2002,INDEX(MATCH("ЗАГ",B487:B$2002&amp;"",),))),0))</f>
        <v>0</v>
      </c>
      <c r="R486" s="7">
        <f>IFERROR(IF(F486&gt;0,IF(IFERROR((Смета!H468*1),0)&gt;0,ROUND(F486*G486,2),0),0),0)</f>
        <v>0</v>
      </c>
      <c r="S486" s="7">
        <f>IFERROR(IF(F486&gt;0,IF(IFERROR((Смета!G468*1),0)&gt;0,ROUND(F486*G486,2),0),0),0)</f>
        <v>0</v>
      </c>
    </row>
    <row r="487" hidden="1">
      <c r="B487">
        <f>IFERROR(IF(F487&gt;0,MAX(B$26:B486)+1,IF(AND(D487&gt;0,C487=0),"ЗАГ",0)),0)</f>
        <v>0</v>
      </c>
      <c r="C487">
        <f>IF(Смета!B469&gt;0,Смета!B469,0)</f>
        <v>413</v>
      </c>
      <c r="D487" t="str">
        <f>IF(Смета!C469&gt;0,Смета!C469,0)</f>
        <v>Подключение подвесного патрона</v>
      </c>
      <c r="E487" s="7" t="str">
        <f>IF(Смета!D469&gt;0,Смета!D469,0)</f>
        <v>шт</v>
      </c>
      <c r="F487" s="7">
        <f>IFERROR(IF(Дата_КС2=S$3,Смета!Q469,0)+IF(Дата_КС2=S$4,Смета!T469,0)+IF(Дата_КС2=S$5,Смета!W469,0)+IF(Дата_КС2=S$6,Смета!Z469,0)+IF(Дата_КС2=S$7,Смета!AC469,0)+IF(Дата_КС2=S$8,Смета!AF469,0)+IF(Дата_КС2=S$9,Смета!AI469,0)+IF(Дата_КС2=S$10,Смета!AL469,0)+IF(Дата_КС2=S$11,Смета!AO469,0)+IF(Дата_КС2=S$12,Смета!AR469,0)+IF(Дата_КС2=S$13,Смета!AU469,0)+IF(Дата_КС2=S$14,Смета!AX469,0),0)</f>
        <v>0</v>
      </c>
      <c r="G487" s="7">
        <f>IF(Смета!E469&gt;0,Смета!E469,0)</f>
        <v>213.5</v>
      </c>
      <c r="H487" s="7">
        <f>ROUND(F487*G487,2)</f>
        <v>0</v>
      </c>
      <c r="I487">
        <f>IF(J487=1,1,K487)</f>
        <v>0</v>
      </c>
      <c r="K487">
        <f>IF(AND(B487&gt;0,B487&lt;&gt;"ЗАГ"),1,IF(C487=0,SUM(B488:INDEX(B488:B$2002,INDEX(MATCH("ЗАГ",B488:B$2002&amp;"",),))),0))</f>
        <v>0</v>
      </c>
      <c r="R487" s="7">
        <f>IFERROR(IF(F487&gt;0,IF(IFERROR((Смета!H469*1),0)&gt;0,ROUND(F487*G487,2),0),0),0)</f>
        <v>0</v>
      </c>
      <c r="S487" s="7">
        <f>IFERROR(IF(F487&gt;0,IF(IFERROR((Смета!G469*1),0)&gt;0,ROUND(F487*G487,2),0),0),0)</f>
        <v>0</v>
      </c>
    </row>
    <row r="488" hidden="1">
      <c r="B488">
        <f>IFERROR(IF(F488&gt;0,MAX(B$26:B487)+1,IF(AND(D488&gt;0,C488=0),"ЗАГ",0)),0)</f>
        <v>0</v>
      </c>
      <c r="C488">
        <f>IF(Смета!B470&gt;0,Смета!B470,0)</f>
        <v>414</v>
      </c>
      <c r="D488" t="str">
        <f>IF(Смета!C470&gt;0,Смета!C470,0)</f>
        <v>Лампа светодиодная LED 11вт E27 белый ECO</v>
      </c>
      <c r="E488" s="7" t="str">
        <f>IF(Смета!D470&gt;0,Смета!D470,0)</f>
        <v>шт</v>
      </c>
      <c r="F488" s="7">
        <f>IFERROR(IF(Дата_КС2=S$3,Смета!Q470,0)+IF(Дата_КС2=S$4,Смета!T470,0)+IF(Дата_КС2=S$5,Смета!W470,0)+IF(Дата_КС2=S$6,Смета!Z470,0)+IF(Дата_КС2=S$7,Смета!AC470,0)+IF(Дата_КС2=S$8,Смета!AF470,0)+IF(Дата_КС2=S$9,Смета!AI470,0)+IF(Дата_КС2=S$10,Смета!AL470,0)+IF(Дата_КС2=S$11,Смета!AO470,0)+IF(Дата_КС2=S$12,Смета!AR470,0)+IF(Дата_КС2=S$13,Смета!AU470,0)+IF(Дата_КС2=S$14,Смета!AX470,0),0)</f>
        <v>0</v>
      </c>
      <c r="G488" s="7">
        <f>IF(Смета!E470&gt;0,Смета!E470,0)</f>
        <v>96.08</v>
      </c>
      <c r="H488" s="7">
        <f>ROUND(F488*G488,2)</f>
        <v>0</v>
      </c>
      <c r="I488">
        <f>IF(J488=1,1,K488)</f>
        <v>0</v>
      </c>
      <c r="K488">
        <f>IF(AND(B488&gt;0,B488&lt;&gt;"ЗАГ"),1,IF(C488=0,SUM(B489:INDEX(B489:B$2002,INDEX(MATCH("ЗАГ",B489:B$2002&amp;"",),))),0))</f>
        <v>0</v>
      </c>
      <c r="R488" s="7">
        <f>IFERROR(IF(F488&gt;0,IF(IFERROR((Смета!H470*1),0)&gt;0,ROUND(F488*G488,2),0),0),0)</f>
        <v>0</v>
      </c>
      <c r="S488" s="7">
        <f>IFERROR(IF(F488&gt;0,IF(IFERROR((Смета!G470*1),0)&gt;0,ROUND(F488*G488,2),0),0),0)</f>
        <v>0</v>
      </c>
    </row>
    <row r="489">
      <c r="B489">
        <f>IFERROR(IF(F489&gt;0,MAX(B$26:B488)+1,IF(AND(D489&gt;0,C489=0),"ЗАГ",0)),0)</f>
        <v>0</v>
      </c>
      <c r="C489">
        <f>IF(Смета!B471&gt;0,Смета!B471,0)</f>
        <v>0</v>
      </c>
      <c r="D489">
        <f>IF(Смета!C471&gt;0,Смета!C471,0)</f>
        <v>0</v>
      </c>
      <c r="E489" s="7">
        <f>IF(Смета!D471&gt;0,Смета!D471,0)</f>
        <v>0</v>
      </c>
      <c r="F489" s="7">
        <f>IFERROR(IF(Дата_КС2=S$3,Смета!Q471,0)+IF(Дата_КС2=S$4,Смета!T471,0)+IF(Дата_КС2=S$5,Смета!W471,0)+IF(Дата_КС2=S$6,Смета!Z471,0)+IF(Дата_КС2=S$7,Смета!AC471,0)+IF(Дата_КС2=S$8,Смета!AF471,0)+IF(Дата_КС2=S$9,Смета!AI471,0)+IF(Дата_КС2=S$10,Смета!AL471,0)+IF(Дата_КС2=S$11,Смета!AO471,0)+IF(Дата_КС2=S$12,Смета!AR471,0)+IF(Дата_КС2=S$13,Смета!AU471,0)+IF(Дата_КС2=S$14,Смета!AX471,0),0)</f>
        <v>0</v>
      </c>
      <c r="G489" s="7">
        <f>IF(Смета!E471&gt;0,Смета!E471,0)</f>
        <v>0</v>
      </c>
      <c r="H489" s="7">
        <f>ROUND(F489*G489,2)</f>
        <v>0</v>
      </c>
      <c r="I489">
        <f>IF(J489=1,1,K489)</f>
        <v>61</v>
      </c>
      <c r="K489">
        <f>IF(AND(B489&gt;0,B489&lt;&gt;"ЗАГ"),1,IF(C489=0,SUM(B490:INDEX(B490:B$2002,INDEX(MATCH("ЗАГ",B490:B$2002&amp;"",),))),0))</f>
        <v>61</v>
      </c>
      <c r="R489" s="7">
        <f>IFERROR(IF(F489&gt;0,IF(IFERROR((Смета!H471*1),0)&gt;0,ROUND(F489*G489,2),0),0),0)</f>
        <v>0</v>
      </c>
      <c r="S489" s="7">
        <f>IFERROR(IF(F489&gt;0,IF(IFERROR((Смета!G471*1),0)&gt;0,ROUND(F489*G489,2),0),0),0)</f>
        <v>0</v>
      </c>
    </row>
    <row r="490" hidden="1" ht="30" customHeight="1">
      <c r="B490">
        <f>IFERROR(IF(F490&gt;0,MAX(B$26:B489)+1,IF(AND(D490&gt;0,C490=0),"ЗАГ",0)),0)</f>
        <v>0</v>
      </c>
      <c r="C490">
        <f>IF(Смета!B472&gt;0,Смета!B472,0)</f>
        <v>415</v>
      </c>
      <c r="D490" t="str">
        <f>IF(Смета!C472&gt;0,Смета!C472,0)</f>
        <v>358882 STREET NT22 396 черный Светильник ландшафтный светодиодный IP54 LED 4000К 18W 220V OPAL пластиковый корпус</v>
      </c>
      <c r="E490" s="7" t="str">
        <f>IF(Смета!D472&gt;0,Смета!D472,0)</f>
        <v>шт</v>
      </c>
      <c r="F490" s="7">
        <f>IFERROR(IF(Дата_КС2=S$3,Смета!Q472,0)+IF(Дата_КС2=S$4,Смета!T472,0)+IF(Дата_КС2=S$5,Смета!W472,0)+IF(Дата_КС2=S$6,Смета!Z472,0)+IF(Дата_КС2=S$7,Смета!AC472,0)+IF(Дата_КС2=S$8,Смета!AF472,0)+IF(Дата_КС2=S$9,Смета!AI472,0)+IF(Дата_КС2=S$10,Смета!AL472,0)+IF(Дата_КС2=S$11,Смета!AO472,0)+IF(Дата_КС2=S$12,Смета!AR472,0)+IF(Дата_КС2=S$13,Смета!AU472,0)+IF(Дата_КС2=S$14,Смета!AX472,0),0)</f>
        <v>0</v>
      </c>
      <c r="G490" s="7">
        <f>IF(Смета!E472&gt;0,Смета!E472,0)</f>
        <v>2500</v>
      </c>
      <c r="H490" s="7">
        <f>ROUND(F490*G490,2)</f>
        <v>0</v>
      </c>
      <c r="I490">
        <f>IF(J490=1,1,K490)</f>
        <v>0</v>
      </c>
      <c r="K490">
        <f>IF(AND(B490&gt;0,B490&lt;&gt;"ЗАГ"),1,IF(C490=0,SUM(B491:INDEX(B491:B$2002,INDEX(MATCH("ЗАГ",B491:B$2002&amp;"",),))),0))</f>
        <v>0</v>
      </c>
      <c r="R490" s="7">
        <f>IFERROR(IF(F490&gt;0,IF(IFERROR((Смета!H472*1),0)&gt;0,ROUND(F490*G490,2),0),0),0)</f>
        <v>0</v>
      </c>
      <c r="S490" s="7">
        <f>IFERROR(IF(F490&gt;0,IF(IFERROR((Смета!G472*1),0)&gt;0,ROUND(F490*G490,2),0),0),0)</f>
        <v>0</v>
      </c>
    </row>
    <row r="491" hidden="1">
      <c r="B491">
        <f>IFERROR(IF(F491&gt;0,MAX(B$26:B490)+1,IF(AND(D491&gt;0,C491=0),"ЗАГ",0)),0)</f>
        <v>0</v>
      </c>
      <c r="C491">
        <f>IF(Смета!B473&gt;0,Смета!B473,0)</f>
        <v>416</v>
      </c>
      <c r="D491" t="str">
        <f>IF(Смета!C473&gt;0,Смета!C473,0)</f>
        <v>Монтаж и подключение накладного светильника</v>
      </c>
      <c r="E491" s="7" t="str">
        <f>IF(Смета!D473&gt;0,Смета!D473,0)</f>
        <v>шт</v>
      </c>
      <c r="F491" s="7">
        <f>IFERROR(IF(Дата_КС2=S$3,Смета!Q473,0)+IF(Дата_КС2=S$4,Смета!T473,0)+IF(Дата_КС2=S$5,Смета!W473,0)+IF(Дата_КС2=S$6,Смета!Z473,0)+IF(Дата_КС2=S$7,Смета!AC473,0)+IF(Дата_КС2=S$8,Смета!AF473,0)+IF(Дата_КС2=S$9,Смета!AI473,0)+IF(Дата_КС2=S$10,Смета!AL473,0)+IF(Дата_КС2=S$11,Смета!AO473,0)+IF(Дата_КС2=S$12,Смета!AR473,0)+IF(Дата_КС2=S$13,Смета!AU473,0)+IF(Дата_КС2=S$14,Смета!AX473,0),0)</f>
        <v>0</v>
      </c>
      <c r="G491" s="7">
        <f>IF(Смета!E473&gt;0,Смета!E473,0)</f>
        <v>384.3</v>
      </c>
      <c r="H491" s="7">
        <f>ROUND(F491*G491,2)</f>
        <v>0</v>
      </c>
      <c r="I491">
        <f>IF(J491=1,1,K491)</f>
        <v>0</v>
      </c>
      <c r="K491">
        <f>IF(AND(B491&gt;0,B491&lt;&gt;"ЗАГ"),1,IF(C491=0,SUM(B492:INDEX(B492:B$2002,INDEX(MATCH("ЗАГ",B492:B$2002&amp;"",),))),0))</f>
        <v>0</v>
      </c>
      <c r="R491" s="7">
        <f>IFERROR(IF(F491&gt;0,IF(IFERROR((Смета!H473*1),0)&gt;0,ROUND(F491*G491,2),0),0),0)</f>
        <v>0</v>
      </c>
      <c r="S491" s="7">
        <f>IFERROR(IF(F491&gt;0,IF(IFERROR((Смета!G473*1),0)&gt;0,ROUND(F491*G491,2),0),0),0)</f>
        <v>0</v>
      </c>
    </row>
    <row r="492" hidden="1">
      <c r="B492">
        <f>IFERROR(IF(F492&gt;0,MAX(B$26:B491)+1,IF(AND(D492&gt;0,C492=0),"ЗАГ",0)),0)</f>
        <v>0</v>
      </c>
      <c r="C492">
        <f>IF(Смета!B474&gt;0,Смета!B474,0)</f>
        <v>417</v>
      </c>
      <c r="D492" t="str">
        <f>IF(Смета!C474&gt;0,Смета!C474,0)</f>
        <v>БРА Kink light мелисса 08438-2, 19(21)</v>
      </c>
      <c r="E492" s="7" t="str">
        <f>IF(Смета!D474&gt;0,Смета!D474,0)</f>
        <v>шт</v>
      </c>
      <c r="F492" s="7">
        <f>IFERROR(IF(Дата_КС2=S$3,Смета!Q474,0)+IF(Дата_КС2=S$4,Смета!T474,0)+IF(Дата_КС2=S$5,Смета!W474,0)+IF(Дата_КС2=S$6,Смета!Z474,0)+IF(Дата_КС2=S$7,Смета!AC474,0)+IF(Дата_КС2=S$8,Смета!AF474,0)+IF(Дата_КС2=S$9,Смета!AI474,0)+IF(Дата_КС2=S$10,Смета!AL474,0)+IF(Дата_КС2=S$11,Смета!AO474,0)+IF(Дата_КС2=S$12,Смета!AR474,0)+IF(Дата_КС2=S$13,Смета!AU474,0)+IF(Дата_КС2=S$14,Смета!AX474,0),0)</f>
        <v>0</v>
      </c>
      <c r="G492" s="7">
        <f>IF(Смета!E474&gt;0,Смета!E474,0)</f>
        <v>6950</v>
      </c>
      <c r="H492" s="7">
        <f>ROUND(F492*G492,2)</f>
        <v>0</v>
      </c>
      <c r="I492">
        <f>IF(J492=1,1,K492)</f>
        <v>0</v>
      </c>
      <c r="K492">
        <f>IF(AND(B492&gt;0,B492&lt;&gt;"ЗАГ"),1,IF(C492=0,SUM(B493:INDEX(B493:B$2002,INDEX(MATCH("ЗАГ",B493:B$2002&amp;"",),))),0))</f>
        <v>0</v>
      </c>
      <c r="R492" s="7">
        <f>IFERROR(IF(F492&gt;0,IF(IFERROR((Смета!H474*1),0)&gt;0,ROUND(F492*G492,2),0),0),0)</f>
        <v>0</v>
      </c>
      <c r="S492" s="7">
        <f>IFERROR(IF(F492&gt;0,IF(IFERROR((Смета!G474*1),0)&gt;0,ROUND(F492*G492,2),0),0),0)</f>
        <v>0</v>
      </c>
    </row>
    <row r="493" hidden="1">
      <c r="B493">
        <f>IFERROR(IF(F493&gt;0,MAX(B$26:B492)+1,IF(AND(D493&gt;0,C493=0),"ЗАГ",0)),0)</f>
        <v>0</v>
      </c>
      <c r="C493">
        <f>IF(Смета!B475&gt;0,Смета!B475,0)</f>
        <v>418</v>
      </c>
      <c r="D493" t="str">
        <f>IF(Смета!C475&gt;0,Смета!C475,0)</f>
        <v>Бра настенная</v>
      </c>
      <c r="E493" s="7" t="str">
        <f>IF(Смета!D475&gt;0,Смета!D475,0)</f>
        <v>шт</v>
      </c>
      <c r="F493" s="7">
        <f>IFERROR(IF(Дата_КС2=S$3,Смета!Q475,0)+IF(Дата_КС2=S$4,Смета!T475,0)+IF(Дата_КС2=S$5,Смета!W475,0)+IF(Дата_КС2=S$6,Смета!Z475,0)+IF(Дата_КС2=S$7,Смета!AC475,0)+IF(Дата_КС2=S$8,Смета!AF475,0)+IF(Дата_КС2=S$9,Смета!AI475,0)+IF(Дата_КС2=S$10,Смета!AL475,0)+IF(Дата_КС2=S$11,Смета!AO475,0)+IF(Дата_КС2=S$12,Смета!AR475,0)+IF(Дата_КС2=S$13,Смета!AU475,0)+IF(Дата_КС2=S$14,Смета!AX475,0),0)</f>
        <v>0</v>
      </c>
      <c r="G493" s="7">
        <f>IF(Смета!E475&gt;0,Смета!E475,0)</f>
        <v>1050</v>
      </c>
      <c r="H493" s="7">
        <f>ROUND(F493*G493,2)</f>
        <v>0</v>
      </c>
      <c r="I493">
        <f>IF(J493=1,1,K493)</f>
        <v>0</v>
      </c>
      <c r="K493">
        <f>IF(AND(B493&gt;0,B493&lt;&gt;"ЗАГ"),1,IF(C493=0,SUM(B494:INDEX(B494:B$2002,INDEX(MATCH("ЗАГ",B494:B$2002&amp;"",),))),0))</f>
        <v>0</v>
      </c>
      <c r="R493" s="7">
        <f>IFERROR(IF(F493&gt;0,IF(IFERROR((Смета!H475*1),0)&gt;0,ROUND(F493*G493,2),0),0),0)</f>
        <v>0</v>
      </c>
      <c r="S493" s="7">
        <f>IFERROR(IF(F493&gt;0,IF(IFERROR((Смета!G475*1),0)&gt;0,ROUND(F493*G493,2),0),0),0)</f>
        <v>0</v>
      </c>
    </row>
    <row r="494" hidden="1" ht="30" customHeight="1">
      <c r="B494">
        <f>IFERROR(IF(F494&gt;0,MAX(B$26:B493)+1,IF(AND(D494&gt;0,C494=0),"ЗАГ",0)),0)</f>
        <v>0</v>
      </c>
      <c r="C494">
        <f>IF(Смета!B476&gt;0,Смета!B476,0)</f>
        <v>419</v>
      </c>
      <c r="D494" t="str">
        <f>IF(Смета!C476&gt;0,Смета!C476,0)</f>
        <v>Светильник светодиодный SPO-950-3-40K-018 18Вт 4000К 1890Лм IP40 595х180х40 матовый</v>
      </c>
      <c r="E494" s="7" t="str">
        <f>IF(Смета!D476&gt;0,Смета!D476,0)</f>
        <v>шт</v>
      </c>
      <c r="F494" s="7">
        <f>IFERROR(IF(Дата_КС2=S$3,Смета!Q476,0)+IF(Дата_КС2=S$4,Смета!T476,0)+IF(Дата_КС2=S$5,Смета!W476,0)+IF(Дата_КС2=S$6,Смета!Z476,0)+IF(Дата_КС2=S$7,Смета!AC476,0)+IF(Дата_КС2=S$8,Смета!AF476,0)+IF(Дата_КС2=S$9,Смета!AI476,0)+IF(Дата_КС2=S$10,Смета!AL476,0)+IF(Дата_КС2=S$11,Смета!AO476,0)+IF(Дата_КС2=S$12,Смета!AR476,0)+IF(Дата_КС2=S$13,Смета!AU476,0)+IF(Дата_КС2=S$14,Смета!AX476,0),0)</f>
        <v>0</v>
      </c>
      <c r="G494" s="7">
        <f>IF(Смета!E476&gt;0,Смета!E476,0)</f>
        <v>1636.25</v>
      </c>
      <c r="H494" s="7">
        <f>ROUND(F494*G494,2)</f>
        <v>0</v>
      </c>
      <c r="I494">
        <f>IF(J494=1,1,K494)</f>
        <v>0</v>
      </c>
      <c r="K494">
        <f>IF(AND(B494&gt;0,B494&lt;&gt;"ЗАГ"),1,IF(C494=0,SUM(B495:INDEX(B495:B$2002,INDEX(MATCH("ЗАГ",B495:B$2002&amp;"",),))),0))</f>
        <v>0</v>
      </c>
      <c r="R494" s="7">
        <f>IFERROR(IF(F494&gt;0,IF(IFERROR((Смета!H476*1),0)&gt;0,ROUND(F494*G494,2),0),0),0)</f>
        <v>0</v>
      </c>
      <c r="S494" s="7">
        <f>IFERROR(IF(F494&gt;0,IF(IFERROR((Смета!G476*1),0)&gt;0,ROUND(F494*G494,2),0),0),0)</f>
        <v>0</v>
      </c>
    </row>
    <row r="495" hidden="1">
      <c r="B495">
        <f>IFERROR(IF(F495&gt;0,MAX(B$26:B494)+1,IF(AND(D495&gt;0,C495=0),"ЗАГ",0)),0)</f>
        <v>0</v>
      </c>
      <c r="C495">
        <f>IF(Смета!B477&gt;0,Смета!B477,0)</f>
        <v>420</v>
      </c>
      <c r="D495" t="str">
        <f>IF(Смета!C477&gt;0,Смета!C477,0)</f>
        <v>Монтаж и подключение светильника в армстронг</v>
      </c>
      <c r="E495" s="7" t="str">
        <f>IF(Смета!D477&gt;0,Смета!D477,0)</f>
        <v>шт</v>
      </c>
      <c r="F495" s="7">
        <f>IFERROR(IF(Дата_КС2=S$3,Смета!Q477,0)+IF(Дата_КС2=S$4,Смета!T477,0)+IF(Дата_КС2=S$5,Смета!W477,0)+IF(Дата_КС2=S$6,Смета!Z477,0)+IF(Дата_КС2=S$7,Смета!AC477,0)+IF(Дата_КС2=S$8,Смета!AF477,0)+IF(Дата_КС2=S$9,Смета!AI477,0)+IF(Дата_КС2=S$10,Смета!AL477,0)+IF(Дата_КС2=S$11,Смета!AO477,0)+IF(Дата_КС2=S$12,Смета!AR477,0)+IF(Дата_КС2=S$13,Смета!AU477,0)+IF(Дата_КС2=S$14,Смета!AX477,0),0)</f>
        <v>0</v>
      </c>
      <c r="G495" s="7">
        <f>IF(Смета!E477&gt;0,Смета!E477,0)</f>
        <v>400</v>
      </c>
      <c r="H495" s="7">
        <f>ROUND(F495*G495,2)</f>
        <v>0</v>
      </c>
      <c r="I495">
        <f>IF(J495=1,1,K495)</f>
        <v>0</v>
      </c>
      <c r="K495">
        <f>IF(AND(B495&gt;0,B495&lt;&gt;"ЗАГ"),1,IF(C495=0,SUM(B496:INDEX(B496:B$2002,INDEX(MATCH("ЗАГ",B496:B$2002&amp;"",),))),0))</f>
        <v>0</v>
      </c>
      <c r="R495" s="7">
        <f>IFERROR(IF(F495&gt;0,IF(IFERROR((Смета!H477*1),0)&gt;0,ROUND(F495*G495,2),0),0),0)</f>
        <v>0</v>
      </c>
      <c r="S495" s="7">
        <f>IFERROR(IF(F495&gt;0,IF(IFERROR((Смета!G477*1),0)&gt;0,ROUND(F495*G495,2),0),0),0)</f>
        <v>0</v>
      </c>
    </row>
    <row r="496" hidden="1" ht="30" customHeight="1">
      <c r="B496">
        <f>IFERROR(IF(F496&gt;0,MAX(B$26:B495)+1,IF(AND(D496&gt;0,C496=0),"ЗАГ",0)),0)</f>
        <v>0</v>
      </c>
      <c r="C496">
        <f>IF(Смета!B478&gt;0,Смета!B478,0)</f>
        <v>421</v>
      </c>
      <c r="D496" t="str">
        <f>IF(Смета!C478&gt;0,Смета!C478,0)</f>
        <v>Датчик движения ИК встраиваемый 1200w 360 гр. 6м IP20 белый (SEN86 бел.)</v>
      </c>
      <c r="E496" s="7" t="str">
        <f>IF(Смета!D478&gt;0,Смета!D478,0)</f>
        <v>шт</v>
      </c>
      <c r="F496" s="7">
        <f>IFERROR(IF(Дата_КС2=S$3,Смета!Q478,0)+IF(Дата_КС2=S$4,Смета!T478,0)+IF(Дата_КС2=S$5,Смета!W478,0)+IF(Дата_КС2=S$6,Смета!Z478,0)+IF(Дата_КС2=S$7,Смета!AC478,0)+IF(Дата_КС2=S$8,Смета!AF478,0)+IF(Дата_КС2=S$9,Смета!AI478,0)+IF(Дата_КС2=S$10,Смета!AL478,0)+IF(Дата_КС2=S$11,Смета!AO478,0)+IF(Дата_КС2=S$12,Смета!AR478,0)+IF(Дата_КС2=S$13,Смета!AU478,0)+IF(Дата_КС2=S$14,Смета!AX478,0),0)</f>
        <v>0</v>
      </c>
      <c r="G496" s="7">
        <f>IF(Смета!E478&gt;0,Смета!E478,0)</f>
        <v>450</v>
      </c>
      <c r="H496" s="7">
        <f>ROUND(F496*G496,2)</f>
        <v>0</v>
      </c>
      <c r="I496">
        <f>IF(J496=1,1,K496)</f>
        <v>0</v>
      </c>
      <c r="K496">
        <f>IF(AND(B496&gt;0,B496&lt;&gt;"ЗАГ"),1,IF(C496=0,SUM(B497:INDEX(B497:B$2002,INDEX(MATCH("ЗАГ",B497:B$2002&amp;"",),))),0))</f>
        <v>0</v>
      </c>
      <c r="R496" s="7">
        <f>IFERROR(IF(F496&gt;0,IF(IFERROR((Смета!H478*1),0)&gt;0,ROUND(F496*G496,2),0),0),0)</f>
        <v>0</v>
      </c>
      <c r="S496" s="7">
        <f>IFERROR(IF(F496&gt;0,IF(IFERROR((Смета!G478*1),0)&gt;0,ROUND(F496*G496,2),0),0),0)</f>
        <v>0</v>
      </c>
    </row>
    <row r="497" hidden="1">
      <c r="B497">
        <f>IFERROR(IF(F497&gt;0,MAX(B$26:B496)+1,IF(AND(D497&gt;0,C497=0),"ЗАГ",0)),0)</f>
        <v>0</v>
      </c>
      <c r="C497">
        <f>IF(Смета!B479&gt;0,Смета!B479,0)</f>
        <v>422</v>
      </c>
      <c r="D497" t="str">
        <f>IF(Смета!C479&gt;0,Смета!C479,0)</f>
        <v xml:space="preserve">Монтаж и подключение датчика движения </v>
      </c>
      <c r="E497" s="7" t="str">
        <f>IF(Смета!D479&gt;0,Смета!D479,0)</f>
        <v>шт</v>
      </c>
      <c r="F497" s="7">
        <f>IFERROR(IF(Дата_КС2=S$3,Смета!Q479,0)+IF(Дата_КС2=S$4,Смета!T479,0)+IF(Дата_КС2=S$5,Смета!W479,0)+IF(Дата_КС2=S$6,Смета!Z479,0)+IF(Дата_КС2=S$7,Смета!AC479,0)+IF(Дата_КС2=S$8,Смета!AF479,0)+IF(Дата_КС2=S$9,Смета!AI479,0)+IF(Дата_КС2=S$10,Смета!AL479,0)+IF(Дата_КС2=S$11,Смета!AO479,0)+IF(Дата_КС2=S$12,Смета!AR479,0)+IF(Дата_КС2=S$13,Смета!AU479,0)+IF(Дата_КС2=S$14,Смета!AX479,0),0)</f>
        <v>0</v>
      </c>
      <c r="G497" s="7">
        <f>IF(Смета!E479&gt;0,Смета!E479,0)</f>
        <v>360</v>
      </c>
      <c r="H497" s="7">
        <f>ROUND(F497*G497,2)</f>
        <v>0</v>
      </c>
      <c r="I497">
        <f>IF(J497=1,1,K497)</f>
        <v>0</v>
      </c>
      <c r="K497">
        <f>IF(AND(B497&gt;0,B497&lt;&gt;"ЗАГ"),1,IF(C497=0,SUM(B498:INDEX(B498:B$2002,INDEX(MATCH("ЗАГ",B498:B$2002&amp;"",),))),0))</f>
        <v>0</v>
      </c>
      <c r="R497" s="7">
        <f>IFERROR(IF(F497&gt;0,IF(IFERROR((Смета!H479*1),0)&gt;0,ROUND(F497*G497,2),0),0),0)</f>
        <v>0</v>
      </c>
      <c r="S497" s="7">
        <f>IFERROR(IF(F497&gt;0,IF(IFERROR((Смета!G479*1),0)&gt;0,ROUND(F497*G497,2),0),0),0)</f>
        <v>0</v>
      </c>
    </row>
    <row r="498" ht="30" customHeight="1">
      <c r="B498">
        <f>IFERROR(IF(F498&gt;0,MAX(B$26:B497)+1,IF(AND(D498&gt;0,C498=0),"ЗАГ",0)),0)</f>
        <v>30</v>
      </c>
      <c r="C498">
        <f>IF(Смета!B480&gt;0,Смета!B480,0)</f>
        <v>423</v>
      </c>
      <c r="D498" t="str">
        <f>IF(Смета!C480&gt;0,Смета!C480,0)</f>
        <v>Коробка распределительная 85х85х40мм для наружного монтажа IP55</v>
      </c>
      <c r="E498" s="7" t="str">
        <f>IF(Смета!D480&gt;0,Смета!D480,0)</f>
        <v>шт</v>
      </c>
      <c r="F498" s="7">
        <f>IFERROR(IF(Дата_КС2=S$3,Смета!Q480,0)+IF(Дата_КС2=S$4,Смета!T480,0)+IF(Дата_КС2=S$5,Смета!W480,0)+IF(Дата_КС2=S$6,Смета!Z480,0)+IF(Дата_КС2=S$7,Смета!AC480,0)+IF(Дата_КС2=S$8,Смета!AF480,0)+IF(Дата_КС2=S$9,Смета!AI480,0)+IF(Дата_КС2=S$10,Смета!AL480,0)+IF(Дата_КС2=S$11,Смета!AO480,0)+IF(Дата_КС2=S$12,Смета!AR480,0)+IF(Дата_КС2=S$13,Смета!AU480,0)+IF(Дата_КС2=S$14,Смета!AX480,0),0)</f>
        <v>31</v>
      </c>
      <c r="G498" s="7">
        <f>IF(Смета!E480&gt;0,Смета!E480,0)</f>
        <v>64.68</v>
      </c>
      <c r="H498" s="7">
        <f>ROUND(F498*G498,2)</f>
        <v>2005.08</v>
      </c>
      <c r="I498">
        <f>IF(J498=1,1,K498)</f>
        <v>1</v>
      </c>
      <c r="K498">
        <f>IF(AND(B498&gt;0,B498&lt;&gt;"ЗАГ"),1,IF(C498=0,SUM(B499:INDEX(B499:B$2002,INDEX(MATCH("ЗАГ",B499:B$2002&amp;"",),))),0))</f>
        <v>1</v>
      </c>
      <c r="R498" s="7">
        <f>IFERROR(IF(F498&gt;0,IF(IFERROR((Смета!H480*1),0)&gt;0,ROUND(F498*G498,2),0),0),0)</f>
        <v>0</v>
      </c>
      <c r="S498" s="7">
        <f>IFERROR(IF(F498&gt;0,IF(IFERROR((Смета!G480*1),0)&gt;0,ROUND(F498*G498,2),0),0),0)</f>
        <v>2005.08</v>
      </c>
    </row>
    <row r="499">
      <c r="B499">
        <f>IFERROR(IF(F499&gt;0,MAX(B$26:B498)+1,IF(AND(D499&gt;0,C499=0),"ЗАГ",0)),0)</f>
        <v>31</v>
      </c>
      <c r="C499">
        <f>IF(Смета!B481&gt;0,Смета!B481,0)</f>
        <v>424</v>
      </c>
      <c r="D499" t="str">
        <f>IF(Смета!C481&gt;0,Смета!C481,0)</f>
        <v>Монтаж и подключение распределительных коробок</v>
      </c>
      <c r="E499" s="7" t="str">
        <f>IF(Смета!D481&gt;0,Смета!D481,0)</f>
        <v>шт</v>
      </c>
      <c r="F499" s="7">
        <f>IFERROR(IF(Дата_КС2=S$3,Смета!Q481,0)+IF(Дата_КС2=S$4,Смета!T481,0)+IF(Дата_КС2=S$5,Смета!W481,0)+IF(Дата_КС2=S$6,Смета!Z481,0)+IF(Дата_КС2=S$7,Смета!AC481,0)+IF(Дата_КС2=S$8,Смета!AF481,0)+IF(Дата_КС2=S$9,Смета!AI481,0)+IF(Дата_КС2=S$10,Смета!AL481,0)+IF(Дата_КС2=S$11,Смета!AO481,0)+IF(Дата_КС2=S$12,Смета!AR481,0)+IF(Дата_КС2=S$13,Смета!AU481,0)+IF(Дата_КС2=S$14,Смета!AX481,0),0)</f>
        <v>31</v>
      </c>
      <c r="G499" s="7">
        <f>IF(Смета!E481&gt;0,Смета!E481,0)</f>
        <v>128.1</v>
      </c>
      <c r="H499" s="7">
        <f>ROUND(F499*G499,2)</f>
        <v>3971.1</v>
      </c>
      <c r="I499">
        <f>IF(J499=1,1,K499)</f>
        <v>1</v>
      </c>
      <c r="K499">
        <f>IF(AND(B499&gt;0,B499&lt;&gt;"ЗАГ"),1,IF(C499=0,SUM(B500:INDEX(B500:B$2002,INDEX(MATCH("ЗАГ",B500:B$2002&amp;"",),))),0))</f>
        <v>1</v>
      </c>
      <c r="R499" s="7">
        <f>IFERROR(IF(F499&gt;0,IF(IFERROR((Смета!H481*1),0)&gt;0,ROUND(F499*G499,2),0),0),0)</f>
        <v>3971.1</v>
      </c>
      <c r="S499" s="7">
        <f>IFERROR(IF(F499&gt;0,IF(IFERROR((Смета!G481*1),0)&gt;0,ROUND(F499*G499,2),0),0),0)</f>
        <v>0</v>
      </c>
    </row>
    <row r="500" hidden="1">
      <c r="B500" t="str">
        <f>IFERROR(IF(F500&gt;0,MAX(B$26:B499)+1,IF(AND(D500&gt;0,C500=0),"ЗАГ",0)),0)</f>
        <v>ЗАГ</v>
      </c>
      <c r="C500">
        <f>IF(Смета!B482&gt;0,Смета!B482,0)</f>
        <v>0</v>
      </c>
      <c r="D500" t="str">
        <f>IF(Смета!C482&gt;0,Смета!C482,0)</f>
        <v>Декоративная подсветка картины</v>
      </c>
      <c r="E500" s="7">
        <f>IF(Смета!D482&gt;0,Смета!D482,0)</f>
        <v>0</v>
      </c>
      <c r="F500" s="7">
        <f>IFERROR(IF(Дата_КС2=S$3,Смета!Q482,0)+IF(Дата_КС2=S$4,Смета!T482,0)+IF(Дата_КС2=S$5,Смета!W482,0)+IF(Дата_КС2=S$6,Смета!Z482,0)+IF(Дата_КС2=S$7,Смета!AC482,0)+IF(Дата_КС2=S$8,Смета!AF482,0)+IF(Дата_КС2=S$9,Смета!AI482,0)+IF(Дата_КС2=S$10,Смета!AL482,0)+IF(Дата_КС2=S$11,Смета!AO482,0)+IF(Дата_КС2=S$12,Смета!AR482,0)+IF(Дата_КС2=S$13,Смета!AU482,0)+IF(Дата_КС2=S$14,Смета!AX482,0),0)</f>
        <v>0</v>
      </c>
      <c r="G500" s="7">
        <f>IF(Смета!E482&gt;0,Смета!E482,0)</f>
        <v>0</v>
      </c>
      <c r="H500" s="7">
        <f>ROUND(F500*G500,2)</f>
        <v>0</v>
      </c>
      <c r="I500">
        <f>IF(J500=1,1,K500)</f>
        <v>0</v>
      </c>
      <c r="K500">
        <f>IF(AND(B500&gt;0,B500&lt;&gt;"ЗАГ"),1,IF(C500=0,SUM(B501:INDEX(B501:B$2002,INDEX(MATCH("ЗАГ",B501:B$2002&amp;"",),))),0))</f>
        <v>0</v>
      </c>
      <c r="R500" s="7">
        <f>IFERROR(IF(F500&gt;0,IF(IFERROR((Смета!H482*1),0)&gt;0,ROUND(F500*G500,2),0),0),0)</f>
        <v>0</v>
      </c>
      <c r="S500" s="7">
        <f>IFERROR(IF(F500&gt;0,IF(IFERROR((Смета!G482*1),0)&gt;0,ROUND(F500*G500,2),0),0),0)</f>
        <v>0</v>
      </c>
    </row>
    <row r="501" hidden="1">
      <c r="B501">
        <f>IFERROR(IF(F501&gt;0,MAX(B$26:B500)+1,IF(AND(D501&gt;0,C501=0),"ЗАГ",0)),0)</f>
        <v>0</v>
      </c>
      <c r="C501">
        <f>IF(Смета!B483&gt;0,Смета!B483,0)</f>
        <v>425</v>
      </c>
      <c r="D501" t="str">
        <f>IF(Смета!C483&gt;0,Смета!C483,0)</f>
        <v>Профиль SL-SLIM-H13M-F25-3000 ANOD ( Алюминий)</v>
      </c>
      <c r="E501" s="7" t="str">
        <f>IF(Смета!D483&gt;0,Смета!D483,0)</f>
        <v>м</v>
      </c>
      <c r="F501" s="7">
        <f>IFERROR(IF(Дата_КС2=S$3,Смета!Q483,0)+IF(Дата_КС2=S$4,Смета!T483,0)+IF(Дата_КС2=S$5,Смета!W483,0)+IF(Дата_КС2=S$6,Смета!Z483,0)+IF(Дата_КС2=S$7,Смета!AC483,0)+IF(Дата_КС2=S$8,Смета!AF483,0)+IF(Дата_КС2=S$9,Смета!AI483,0)+IF(Дата_КС2=S$10,Смета!AL483,0)+IF(Дата_КС2=S$11,Смета!AO483,0)+IF(Дата_КС2=S$12,Смета!AR483,0)+IF(Дата_КС2=S$13,Смета!AU483,0)+IF(Дата_КС2=S$14,Смета!AX483,0),0)</f>
        <v>0</v>
      </c>
      <c r="G501" s="7">
        <f>IF(Смета!E483&gt;0,Смета!E483,0)</f>
        <v>850</v>
      </c>
      <c r="H501" s="7">
        <f>ROUND(F501*G501,2)</f>
        <v>0</v>
      </c>
      <c r="I501">
        <f>IF(J501=1,1,K501)</f>
        <v>0</v>
      </c>
      <c r="K501">
        <f>IF(AND(B501&gt;0,B501&lt;&gt;"ЗАГ"),1,IF(C501=0,SUM(B502:INDEX(B502:B$2002,INDEX(MATCH("ЗАГ",B502:B$2002&amp;"",),))),0))</f>
        <v>0</v>
      </c>
      <c r="R501" s="7">
        <f>IFERROR(IF(F501&gt;0,IF(IFERROR((Смета!H483*1),0)&gt;0,ROUND(F501*G501,2),0),0),0)</f>
        <v>0</v>
      </c>
      <c r="S501" s="7">
        <f>IFERROR(IF(F501&gt;0,IF(IFERROR((Смета!G483*1),0)&gt;0,ROUND(F501*G501,2),0),0),0)</f>
        <v>0</v>
      </c>
    </row>
    <row r="502" hidden="1">
      <c r="B502">
        <f>IFERROR(IF(F502&gt;0,MAX(B$26:B501)+1,IF(AND(D502&gt;0,C502=0),"ЗАГ",0)),0)</f>
        <v>0</v>
      </c>
      <c r="C502">
        <f>IF(Смета!B484&gt;0,Смета!B484,0)</f>
        <v>426</v>
      </c>
      <c r="D502" t="str">
        <f>IF(Смета!C484&gt;0,Смета!C484,0)</f>
        <v>Монтаж профиля</v>
      </c>
      <c r="E502" s="7" t="str">
        <f>IF(Смета!D484&gt;0,Смета!D484,0)</f>
        <v>м</v>
      </c>
      <c r="F502" s="7">
        <f>IFERROR(IF(Дата_КС2=S$3,Смета!Q484,0)+IF(Дата_КС2=S$4,Смета!T484,0)+IF(Дата_КС2=S$5,Смета!W484,0)+IF(Дата_КС2=S$6,Смета!Z484,0)+IF(Дата_КС2=S$7,Смета!AC484,0)+IF(Дата_КС2=S$8,Смета!AF484,0)+IF(Дата_КС2=S$9,Смета!AI484,0)+IF(Дата_КС2=S$10,Смета!AL484,0)+IF(Дата_КС2=S$11,Смета!AO484,0)+IF(Дата_КС2=S$12,Смета!AR484,0)+IF(Дата_КС2=S$13,Смета!AU484,0)+IF(Дата_КС2=S$14,Смета!AX484,0),0)</f>
        <v>0</v>
      </c>
      <c r="G502" s="7">
        <f>IF(Смета!E484&gt;0,Смета!E484,0)</f>
        <v>800</v>
      </c>
      <c r="H502" s="7">
        <f>ROUND(F502*G502,2)</f>
        <v>0</v>
      </c>
      <c r="I502">
        <f>IF(J502=1,1,K502)</f>
        <v>0</v>
      </c>
      <c r="K502">
        <f>IF(AND(B502&gt;0,B502&lt;&gt;"ЗАГ"),1,IF(C502=0,SUM(B503:INDEX(B503:B$2002,INDEX(MATCH("ЗАГ",B503:B$2002&amp;"",),))),0))</f>
        <v>0</v>
      </c>
      <c r="R502" s="7">
        <f>IFERROR(IF(F502&gt;0,IF(IFERROR((Смета!H484*1),0)&gt;0,ROUND(F502*G502,2),0),0),0)</f>
        <v>0</v>
      </c>
      <c r="S502" s="7">
        <f>IFERROR(IF(F502&gt;0,IF(IFERROR((Смета!G484*1),0)&gt;0,ROUND(F502*G502,2),0),0),0)</f>
        <v>0</v>
      </c>
    </row>
    <row r="503" hidden="1" ht="30" customHeight="1">
      <c r="B503">
        <f>IFERROR(IF(F503&gt;0,MAX(B$26:B502)+1,IF(AND(D503&gt;0,C503=0),"ЗАГ",0)),0)</f>
        <v>0</v>
      </c>
      <c r="C503">
        <f>IF(Смета!B485&gt;0,Смета!B485,0)</f>
        <v>427</v>
      </c>
      <c r="D503" t="str">
        <f>IF(Смета!C485&gt;0,Смета!C485,0)</f>
        <v>Лента светодиодная 9,6 Вт/м 12В IP20 4000K 120LED/м RT/RTW-A120-8-11mm SMD 2835 5 м</v>
      </c>
      <c r="E503" s="7" t="str">
        <f>IF(Смета!D485&gt;0,Смета!D485,0)</f>
        <v>шт</v>
      </c>
      <c r="F503" s="7">
        <f>IFERROR(IF(Дата_КС2=S$3,Смета!Q485,0)+IF(Дата_КС2=S$4,Смета!T485,0)+IF(Дата_КС2=S$5,Смета!W485,0)+IF(Дата_КС2=S$6,Смета!Z485,0)+IF(Дата_КС2=S$7,Смета!AC485,0)+IF(Дата_КС2=S$8,Смета!AF485,0)+IF(Дата_КС2=S$9,Смета!AI485,0)+IF(Дата_КС2=S$10,Смета!AL485,0)+IF(Дата_КС2=S$11,Смета!AO485,0)+IF(Дата_КС2=S$12,Смета!AR485,0)+IF(Дата_КС2=S$13,Смета!AU485,0)+IF(Дата_КС2=S$14,Смета!AX485,0),0)</f>
        <v>0</v>
      </c>
      <c r="G503" s="7">
        <f>IF(Смета!E485&gt;0,Смета!E485,0)</f>
        <v>3150</v>
      </c>
      <c r="H503" s="7">
        <f>ROUND(F503*G503,2)</f>
        <v>0</v>
      </c>
      <c r="I503">
        <f>IF(J503=1,1,K503)</f>
        <v>0</v>
      </c>
      <c r="K503">
        <f>IF(AND(B503&gt;0,B503&lt;&gt;"ЗАГ"),1,IF(C503=0,SUM(B504:INDEX(B504:B$2002,INDEX(MATCH("ЗАГ",B504:B$2002&amp;"",),))),0))</f>
        <v>0</v>
      </c>
      <c r="R503" s="7">
        <f>IFERROR(IF(F503&gt;0,IF(IFERROR((Смета!H485*1),0)&gt;0,ROUND(F503*G503,2),0),0),0)</f>
        <v>0</v>
      </c>
      <c r="S503" s="7">
        <f>IFERROR(IF(F503&gt;0,IF(IFERROR((Смета!G485*1),0)&gt;0,ROUND(F503*G503,2),0),0),0)</f>
        <v>0</v>
      </c>
    </row>
    <row r="504" hidden="1">
      <c r="B504">
        <f>IFERROR(IF(F504&gt;0,MAX(B$26:B503)+1,IF(AND(D504&gt;0,C504=0),"ЗАГ",0)),0)</f>
        <v>0</v>
      </c>
      <c r="C504">
        <f>IF(Смета!B486&gt;0,Смета!B486,0)</f>
        <v>428</v>
      </c>
      <c r="D504" t="str">
        <f>IF(Смета!C486&gt;0,Смета!C486,0)</f>
        <v>Монтаж и подключение ленты</v>
      </c>
      <c r="E504" s="7" t="str">
        <f>IF(Смета!D486&gt;0,Смета!D486,0)</f>
        <v>м</v>
      </c>
      <c r="F504" s="7">
        <f>IFERROR(IF(Дата_КС2=S$3,Смета!Q486,0)+IF(Дата_КС2=S$4,Смета!T486,0)+IF(Дата_КС2=S$5,Смета!W486,0)+IF(Дата_КС2=S$6,Смета!Z486,0)+IF(Дата_КС2=S$7,Смета!AC486,0)+IF(Дата_КС2=S$8,Смета!AF486,0)+IF(Дата_КС2=S$9,Смета!AI486,0)+IF(Дата_КС2=S$10,Смета!AL486,0)+IF(Дата_КС2=S$11,Смета!AO486,0)+IF(Дата_КС2=S$12,Смета!AR486,0)+IF(Дата_КС2=S$13,Смета!AU486,0)+IF(Дата_КС2=S$14,Смета!AX486,0),0)</f>
        <v>0</v>
      </c>
      <c r="G504" s="7">
        <f>IF(Смета!E486&gt;0,Смета!E486,0)</f>
        <v>800</v>
      </c>
      <c r="H504" s="7">
        <f>ROUND(F504*G504,2)</f>
        <v>0</v>
      </c>
      <c r="I504">
        <f>IF(J504=1,1,K504)</f>
        <v>0</v>
      </c>
      <c r="K504">
        <f>IF(AND(B504&gt;0,B504&lt;&gt;"ЗАГ"),1,IF(C504=0,SUM(B505:INDEX(B505:B$2002,INDEX(MATCH("ЗАГ",B505:B$2002&amp;"",),))),0))</f>
        <v>0</v>
      </c>
      <c r="R504" s="7">
        <f>IFERROR(IF(F504&gt;0,IF(IFERROR((Смета!H486*1),0)&gt;0,ROUND(F504*G504,2),0),0),0)</f>
        <v>0</v>
      </c>
      <c r="S504" s="7">
        <f>IFERROR(IF(F504&gt;0,IF(IFERROR((Смета!G486*1),0)&gt;0,ROUND(F504*G504,2),0),0),0)</f>
        <v>0</v>
      </c>
    </row>
    <row r="505" hidden="1">
      <c r="B505">
        <f>IFERROR(IF(F505&gt;0,MAX(B$26:B504)+1,IF(AND(D505&gt;0,C505=0),"ЗАГ",0)),0)</f>
        <v>0</v>
      </c>
      <c r="C505">
        <f>IF(Смета!B487&gt;0,Смета!B487,0)</f>
        <v>429</v>
      </c>
      <c r="D505" t="str">
        <f>IF(Смета!C487&gt;0,Смета!C487,0)</f>
        <v>Блок питания ARS-150-12 (12V, 12.5A, 150W) (ARL, IP20 Сетка, 2 года)</v>
      </c>
      <c r="E505" s="7" t="str">
        <f>IF(Смета!D487&gt;0,Смета!D487,0)</f>
        <v>шт</v>
      </c>
      <c r="F505" s="7">
        <f>IFERROR(IF(Дата_КС2=S$3,Смета!Q487,0)+IF(Дата_КС2=S$4,Смета!T487,0)+IF(Дата_КС2=S$5,Смета!W487,0)+IF(Дата_КС2=S$6,Смета!Z487,0)+IF(Дата_КС2=S$7,Смета!AC487,0)+IF(Дата_КС2=S$8,Смета!AF487,0)+IF(Дата_КС2=S$9,Смета!AI487,0)+IF(Дата_КС2=S$10,Смета!AL487,0)+IF(Дата_КС2=S$11,Смета!AO487,0)+IF(Дата_КС2=S$12,Смета!AR487,0)+IF(Дата_КС2=S$13,Смета!AU487,0)+IF(Дата_КС2=S$14,Смета!AX487,0),0)</f>
        <v>0</v>
      </c>
      <c r="G505" s="7">
        <f>IF(Смета!E487&gt;0,Смета!E487,0)</f>
        <v>3320</v>
      </c>
      <c r="H505" s="7">
        <f>ROUND(F505*G505,2)</f>
        <v>0</v>
      </c>
      <c r="I505">
        <f>IF(J505=1,1,K505)</f>
        <v>0</v>
      </c>
      <c r="K505">
        <f>IF(AND(B505&gt;0,B505&lt;&gt;"ЗАГ"),1,IF(C505=0,SUM(B506:INDEX(B506:B$2002,INDEX(MATCH("ЗАГ",B506:B$2002&amp;"",),))),0))</f>
        <v>0</v>
      </c>
      <c r="R505" s="7">
        <f>IFERROR(IF(F505&gt;0,IF(IFERROR((Смета!H487*1),0)&gt;0,ROUND(F505*G505,2),0),0),0)</f>
        <v>0</v>
      </c>
      <c r="S505" s="7">
        <f>IFERROR(IF(F505&gt;0,IF(IFERROR((Смета!G487*1),0)&gt;0,ROUND(F505*G505,2),0),0),0)</f>
        <v>0</v>
      </c>
    </row>
    <row r="506" hidden="1">
      <c r="B506">
        <f>IFERROR(IF(F506&gt;0,MAX(B$26:B505)+1,IF(AND(D506&gt;0,C506=0),"ЗАГ",0)),0)</f>
        <v>0</v>
      </c>
      <c r="C506">
        <f>IF(Смета!B488&gt;0,Смета!B488,0)</f>
        <v>430</v>
      </c>
      <c r="D506" t="str">
        <f>IF(Смета!C488&gt;0,Смета!C488,0)</f>
        <v>Монтаж и подключение блоков питания</v>
      </c>
      <c r="E506" s="7" t="str">
        <f>IF(Смета!D488&gt;0,Смета!D488,0)</f>
        <v>шт</v>
      </c>
      <c r="F506" s="7">
        <f>IFERROR(IF(Дата_КС2=S$3,Смета!Q488,0)+IF(Дата_КС2=S$4,Смета!T488,0)+IF(Дата_КС2=S$5,Смета!W488,0)+IF(Дата_КС2=S$6,Смета!Z488,0)+IF(Дата_КС2=S$7,Смета!AC488,0)+IF(Дата_КС2=S$8,Смета!AF488,0)+IF(Дата_КС2=S$9,Смета!AI488,0)+IF(Дата_КС2=S$10,Смета!AL488,0)+IF(Дата_КС2=S$11,Смета!AO488,0)+IF(Дата_КС2=S$12,Смета!AR488,0)+IF(Дата_КС2=S$13,Смета!AU488,0)+IF(Дата_КС2=S$14,Смета!AX488,0),0)</f>
        <v>0</v>
      </c>
      <c r="G506" s="7">
        <f>IF(Смета!E488&gt;0,Смета!E488,0)</f>
        <v>500</v>
      </c>
      <c r="H506" s="7">
        <f>ROUND(F506*G506,2)</f>
        <v>0</v>
      </c>
      <c r="I506">
        <f>IF(J506=1,1,K506)</f>
        <v>0</v>
      </c>
      <c r="K506">
        <f>IF(AND(B506&gt;0,B506&lt;&gt;"ЗАГ"),1,IF(C506=0,SUM(B507:INDEX(B507:B$2002,INDEX(MATCH("ЗАГ",B507:B$2002&amp;"",),))),0))</f>
        <v>0</v>
      </c>
      <c r="R506" s="7">
        <f>IFERROR(IF(F506&gt;0,IF(IFERROR((Смета!H488*1),0)&gt;0,ROUND(F506*G506,2),0),0),0)</f>
        <v>0</v>
      </c>
      <c r="S506" s="7">
        <f>IFERROR(IF(F506&gt;0,IF(IFERROR((Смета!G488*1),0)&gt;0,ROUND(F506*G506,2),0),0),0)</f>
        <v>0</v>
      </c>
    </row>
    <row r="507" hidden="1">
      <c r="B507" t="str">
        <f>IFERROR(IF(F507&gt;0,MAX(B$26:B506)+1,IF(AND(D507&gt;0,C507=0),"ЗАГ",0)),0)</f>
        <v>ЗАГ</v>
      </c>
      <c r="C507">
        <f>IF(Смета!B489&gt;0,Смета!B489,0)</f>
        <v>0</v>
      </c>
      <c r="D507" t="str">
        <f>IF(Смета!C489&gt;0,Смета!C489,0)</f>
        <v>Декоративная подсветка зеркала</v>
      </c>
      <c r="E507" s="7">
        <f>IF(Смета!D489&gt;0,Смета!D489,0)</f>
        <v>0</v>
      </c>
      <c r="F507" s="7">
        <f>IFERROR(IF(Дата_КС2=S$3,Смета!Q489,0)+IF(Дата_КС2=S$4,Смета!T489,0)+IF(Дата_КС2=S$5,Смета!W489,0)+IF(Дата_КС2=S$6,Смета!Z489,0)+IF(Дата_КС2=S$7,Смета!AC489,0)+IF(Дата_КС2=S$8,Смета!AF489,0)+IF(Дата_КС2=S$9,Смета!AI489,0)+IF(Дата_КС2=S$10,Смета!AL489,0)+IF(Дата_КС2=S$11,Смета!AO489,0)+IF(Дата_КС2=S$12,Смета!AR489,0)+IF(Дата_КС2=S$13,Смета!AU489,0)+IF(Дата_КС2=S$14,Смета!AX489,0),0)</f>
        <v>0</v>
      </c>
      <c r="G507" s="7">
        <f>IF(Смета!E489&gt;0,Смета!E489,0)</f>
        <v>0</v>
      </c>
      <c r="H507" s="7">
        <f>ROUND(F507*G507,2)</f>
        <v>0</v>
      </c>
      <c r="I507">
        <f>IF(J507=1,1,K507)</f>
        <v>0</v>
      </c>
      <c r="K507">
        <f>IF(AND(B507&gt;0,B507&lt;&gt;"ЗАГ"),1,IF(C507=0,SUM(B508:INDEX(B508:B$2002,INDEX(MATCH("ЗАГ",B508:B$2002&amp;"",),))),0))</f>
        <v>0</v>
      </c>
      <c r="R507" s="7">
        <f>IFERROR(IF(F507&gt;0,IF(IFERROR((Смета!H489*1),0)&gt;0,ROUND(F507*G507,2),0),0),0)</f>
        <v>0</v>
      </c>
      <c r="S507" s="7">
        <f>IFERROR(IF(F507&gt;0,IF(IFERROR((Смета!G489*1),0)&gt;0,ROUND(F507*G507,2),0),0),0)</f>
        <v>0</v>
      </c>
    </row>
    <row r="508" hidden="1">
      <c r="B508">
        <f>IFERROR(IF(F508&gt;0,MAX(B$26:B507)+1,IF(AND(D508&gt;0,C508=0),"ЗАГ",0)),0)</f>
        <v>0</v>
      </c>
      <c r="C508">
        <f>IF(Смета!B490&gt;0,Смета!B490,0)</f>
        <v>431</v>
      </c>
      <c r="D508" t="str">
        <f>IF(Смета!C490&gt;0,Смета!C490,0)</f>
        <v>Профиль SL-SLIM-H13M-F25-3000 ANOD ( Алюминий)</v>
      </c>
      <c r="E508" s="7" t="str">
        <f>IF(Смета!D490&gt;0,Смета!D490,0)</f>
        <v>м</v>
      </c>
      <c r="F508" s="7">
        <f>IFERROR(IF(Дата_КС2=S$3,Смета!Q490,0)+IF(Дата_КС2=S$4,Смета!T490,0)+IF(Дата_КС2=S$5,Смета!W490,0)+IF(Дата_КС2=S$6,Смета!Z490,0)+IF(Дата_КС2=S$7,Смета!AC490,0)+IF(Дата_КС2=S$8,Смета!AF490,0)+IF(Дата_КС2=S$9,Смета!AI490,0)+IF(Дата_КС2=S$10,Смета!AL490,0)+IF(Дата_КС2=S$11,Смета!AO490,0)+IF(Дата_КС2=S$12,Смета!AR490,0)+IF(Дата_КС2=S$13,Смета!AU490,0)+IF(Дата_КС2=S$14,Смета!AX490,0),0)</f>
        <v>0</v>
      </c>
      <c r="G508" s="7">
        <f>IF(Смета!E490&gt;0,Смета!E490,0)</f>
        <v>850</v>
      </c>
      <c r="H508" s="7">
        <f>ROUND(F508*G508,2)</f>
        <v>0</v>
      </c>
      <c r="I508">
        <f>IF(J508=1,1,K508)</f>
        <v>0</v>
      </c>
      <c r="K508">
        <f>IF(AND(B508&gt;0,B508&lt;&gt;"ЗАГ"),1,IF(C508=0,SUM(B509:INDEX(B509:B$2002,INDEX(MATCH("ЗАГ",B509:B$2002&amp;"",),))),0))</f>
        <v>0</v>
      </c>
      <c r="R508" s="7">
        <f>IFERROR(IF(F508&gt;0,IF(IFERROR((Смета!H490*1),0)&gt;0,ROUND(F508*G508,2),0),0),0)</f>
        <v>0</v>
      </c>
      <c r="S508" s="7">
        <f>IFERROR(IF(F508&gt;0,IF(IFERROR((Смета!G490*1),0)&gt;0,ROUND(F508*G508,2),0),0),0)</f>
        <v>0</v>
      </c>
    </row>
    <row r="509" hidden="1">
      <c r="B509">
        <f>IFERROR(IF(F509&gt;0,MAX(B$26:B508)+1,IF(AND(D509&gt;0,C509=0),"ЗАГ",0)),0)</f>
        <v>0</v>
      </c>
      <c r="C509">
        <f>IF(Смета!B491&gt;0,Смета!B491,0)</f>
        <v>432</v>
      </c>
      <c r="D509" t="str">
        <f>IF(Смета!C491&gt;0,Смета!C491,0)</f>
        <v>Монтаж профиля</v>
      </c>
      <c r="E509" s="7" t="str">
        <f>IF(Смета!D491&gt;0,Смета!D491,0)</f>
        <v>м</v>
      </c>
      <c r="F509" s="7">
        <f>IFERROR(IF(Дата_КС2=S$3,Смета!Q491,0)+IF(Дата_КС2=S$4,Смета!T491,0)+IF(Дата_КС2=S$5,Смета!W491,0)+IF(Дата_КС2=S$6,Смета!Z491,0)+IF(Дата_КС2=S$7,Смета!AC491,0)+IF(Дата_КС2=S$8,Смета!AF491,0)+IF(Дата_КС2=S$9,Смета!AI491,0)+IF(Дата_КС2=S$10,Смета!AL491,0)+IF(Дата_КС2=S$11,Смета!AO491,0)+IF(Дата_КС2=S$12,Смета!AR491,0)+IF(Дата_КС2=S$13,Смета!AU491,0)+IF(Дата_КС2=S$14,Смета!AX491,0),0)</f>
        <v>0</v>
      </c>
      <c r="G509" s="7">
        <f>IF(Смета!E491&gt;0,Смета!E491,0)</f>
        <v>800</v>
      </c>
      <c r="H509" s="7">
        <f>ROUND(F509*G509,2)</f>
        <v>0</v>
      </c>
      <c r="I509">
        <f>IF(J509=1,1,K509)</f>
        <v>0</v>
      </c>
      <c r="K509">
        <f>IF(AND(B509&gt;0,B509&lt;&gt;"ЗАГ"),1,IF(C509=0,SUM(B510:INDEX(B510:B$2002,INDEX(MATCH("ЗАГ",B510:B$2002&amp;"",),))),0))</f>
        <v>0</v>
      </c>
      <c r="R509" s="7">
        <f>IFERROR(IF(F509&gt;0,IF(IFERROR((Смета!H491*1),0)&gt;0,ROUND(F509*G509,2),0),0),0)</f>
        <v>0</v>
      </c>
      <c r="S509" s="7">
        <f>IFERROR(IF(F509&gt;0,IF(IFERROR((Смета!G491*1),0)&gt;0,ROUND(F509*G509,2),0),0),0)</f>
        <v>0</v>
      </c>
    </row>
    <row r="510" hidden="1" ht="30" customHeight="1">
      <c r="B510">
        <f>IFERROR(IF(F510&gt;0,MAX(B$26:B509)+1,IF(AND(D510&gt;0,C510=0),"ЗАГ",0)),0)</f>
        <v>0</v>
      </c>
      <c r="C510">
        <f>IF(Смета!B492&gt;0,Смета!B492,0)</f>
        <v>433</v>
      </c>
      <c r="D510" t="str">
        <f>IF(Смета!C492&gt;0,Смета!C492,0)</f>
        <v>Лента светодиодная 9,6 Вт/м 12В IP20 4000K 120LED/м RT/RTW-A120-8-11mm SMD 2835 5 м</v>
      </c>
      <c r="E510" s="7" t="str">
        <f>IF(Смета!D492&gt;0,Смета!D492,0)</f>
        <v>шт</v>
      </c>
      <c r="F510" s="7">
        <f>IFERROR(IF(Дата_КС2=S$3,Смета!Q492,0)+IF(Дата_КС2=S$4,Смета!T492,0)+IF(Дата_КС2=S$5,Смета!W492,0)+IF(Дата_КС2=S$6,Смета!Z492,0)+IF(Дата_КС2=S$7,Смета!AC492,0)+IF(Дата_КС2=S$8,Смета!AF492,0)+IF(Дата_КС2=S$9,Смета!AI492,0)+IF(Дата_КС2=S$10,Смета!AL492,0)+IF(Дата_КС2=S$11,Смета!AO492,0)+IF(Дата_КС2=S$12,Смета!AR492,0)+IF(Дата_КС2=S$13,Смета!AU492,0)+IF(Дата_КС2=S$14,Смета!AX492,0),0)</f>
        <v>0</v>
      </c>
      <c r="G510" s="7">
        <f>IF(Смета!E492&gt;0,Смета!E492,0)</f>
        <v>3150</v>
      </c>
      <c r="H510" s="7">
        <f>ROUND(F510*G510,2)</f>
        <v>0</v>
      </c>
      <c r="I510">
        <f>IF(J510=1,1,K510)</f>
        <v>0</v>
      </c>
      <c r="K510">
        <f>IF(AND(B510&gt;0,B510&lt;&gt;"ЗАГ"),1,IF(C510=0,SUM(B511:INDEX(B511:B$2002,INDEX(MATCH("ЗАГ",B511:B$2002&amp;"",),))),0))</f>
        <v>0</v>
      </c>
      <c r="R510" s="7">
        <f>IFERROR(IF(F510&gt;0,IF(IFERROR((Смета!H492*1),0)&gt;0,ROUND(F510*G510,2),0),0),0)</f>
        <v>0</v>
      </c>
      <c r="S510" s="7">
        <f>IFERROR(IF(F510&gt;0,IF(IFERROR((Смета!G492*1),0)&gt;0,ROUND(F510*G510,2),0),0),0)</f>
        <v>0</v>
      </c>
    </row>
    <row r="511" hidden="1">
      <c r="B511">
        <f>IFERROR(IF(F511&gt;0,MAX(B$26:B510)+1,IF(AND(D511&gt;0,C511=0),"ЗАГ",0)),0)</f>
        <v>0</v>
      </c>
      <c r="C511">
        <f>IF(Смета!B493&gt;0,Смета!B493,0)</f>
        <v>434</v>
      </c>
      <c r="D511" t="str">
        <f>IF(Смета!C493&gt;0,Смета!C493,0)</f>
        <v>Монтаж и подключение ленты</v>
      </c>
      <c r="E511" s="7" t="str">
        <f>IF(Смета!D493&gt;0,Смета!D493,0)</f>
        <v>м</v>
      </c>
      <c r="F511" s="7">
        <f>IFERROR(IF(Дата_КС2=S$3,Смета!Q493,0)+IF(Дата_КС2=S$4,Смета!T493,0)+IF(Дата_КС2=S$5,Смета!W493,0)+IF(Дата_КС2=S$6,Смета!Z493,0)+IF(Дата_КС2=S$7,Смета!AC493,0)+IF(Дата_КС2=S$8,Смета!AF493,0)+IF(Дата_КС2=S$9,Смета!AI493,0)+IF(Дата_КС2=S$10,Смета!AL493,0)+IF(Дата_КС2=S$11,Смета!AO493,0)+IF(Дата_КС2=S$12,Смета!AR493,0)+IF(Дата_КС2=S$13,Смета!AU493,0)+IF(Дата_КС2=S$14,Смета!AX493,0),0)</f>
        <v>0</v>
      </c>
      <c r="G511" s="7">
        <f>IF(Смета!E493&gt;0,Смета!E493,0)</f>
        <v>800</v>
      </c>
      <c r="H511" s="7">
        <f>ROUND(F511*G511,2)</f>
        <v>0</v>
      </c>
      <c r="I511">
        <f>IF(J511=1,1,K511)</f>
        <v>0</v>
      </c>
      <c r="K511">
        <f>IF(AND(B511&gt;0,B511&lt;&gt;"ЗАГ"),1,IF(C511=0,SUM(B512:INDEX(B512:B$2002,INDEX(MATCH("ЗАГ",B512:B$2002&amp;"",),))),0))</f>
        <v>0</v>
      </c>
      <c r="R511" s="7">
        <f>IFERROR(IF(F511&gt;0,IF(IFERROR((Смета!H493*1),0)&gt;0,ROUND(F511*G511,2),0),0),0)</f>
        <v>0</v>
      </c>
      <c r="S511" s="7">
        <f>IFERROR(IF(F511&gt;0,IF(IFERROR((Смета!G493*1),0)&gt;0,ROUND(F511*G511,2),0),0),0)</f>
        <v>0</v>
      </c>
    </row>
    <row r="512" hidden="1">
      <c r="B512">
        <f>IFERROR(IF(F512&gt;0,MAX(B$26:B511)+1,IF(AND(D512&gt;0,C512=0),"ЗАГ",0)),0)</f>
        <v>0</v>
      </c>
      <c r="C512">
        <f>IF(Смета!B494&gt;0,Смета!B494,0)</f>
        <v>435</v>
      </c>
      <c r="D512" t="str">
        <f>IF(Смета!C494&gt;0,Смета!C494,0)</f>
        <v>Блок питания ARS-150-12 (12V, 12.5A, 150W) (ARL, IP20 Сетка, 2 года)</v>
      </c>
      <c r="E512" s="7" t="str">
        <f>IF(Смета!D494&gt;0,Смета!D494,0)</f>
        <v>шт</v>
      </c>
      <c r="F512" s="7">
        <f>IFERROR(IF(Дата_КС2=S$3,Смета!Q494,0)+IF(Дата_КС2=S$4,Смета!T494,0)+IF(Дата_КС2=S$5,Смета!W494,0)+IF(Дата_КС2=S$6,Смета!Z494,0)+IF(Дата_КС2=S$7,Смета!AC494,0)+IF(Дата_КС2=S$8,Смета!AF494,0)+IF(Дата_КС2=S$9,Смета!AI494,0)+IF(Дата_КС2=S$10,Смета!AL494,0)+IF(Дата_КС2=S$11,Смета!AO494,0)+IF(Дата_КС2=S$12,Смета!AR494,0)+IF(Дата_КС2=S$13,Смета!AU494,0)+IF(Дата_КС2=S$14,Смета!AX494,0),0)</f>
        <v>0</v>
      </c>
      <c r="G512" s="7">
        <f>IF(Смета!E494&gt;0,Смета!E494,0)</f>
        <v>3320</v>
      </c>
      <c r="H512" s="7">
        <f>ROUND(F512*G512,2)</f>
        <v>0</v>
      </c>
      <c r="I512">
        <f>IF(J512=1,1,K512)</f>
        <v>0</v>
      </c>
      <c r="K512">
        <f>IF(AND(B512&gt;0,B512&lt;&gt;"ЗАГ"),1,IF(C512=0,SUM(B513:INDEX(B513:B$2002,INDEX(MATCH("ЗАГ",B513:B$2002&amp;"",),))),0))</f>
        <v>0</v>
      </c>
      <c r="R512" s="7">
        <f>IFERROR(IF(F512&gt;0,IF(IFERROR((Смета!H494*1),0)&gt;0,ROUND(F512*G512,2),0),0),0)</f>
        <v>0</v>
      </c>
      <c r="S512" s="7">
        <f>IFERROR(IF(F512&gt;0,IF(IFERROR((Смета!G494*1),0)&gt;0,ROUND(F512*G512,2),0),0),0)</f>
        <v>0</v>
      </c>
    </row>
    <row r="513" hidden="1">
      <c r="B513">
        <f>IFERROR(IF(F513&gt;0,MAX(B$26:B512)+1,IF(AND(D513&gt;0,C513=0),"ЗАГ",0)),0)</f>
        <v>0</v>
      </c>
      <c r="C513">
        <f>IF(Смета!B495&gt;0,Смета!B495,0)</f>
        <v>436</v>
      </c>
      <c r="D513" t="str">
        <f>IF(Смета!C495&gt;0,Смета!C495,0)</f>
        <v>Монтаж и подключение блоков питания</v>
      </c>
      <c r="E513" s="7" t="str">
        <f>IF(Смета!D495&gt;0,Смета!D495,0)</f>
        <v>шт</v>
      </c>
      <c r="F513" s="7">
        <f>IFERROR(IF(Дата_КС2=S$3,Смета!Q495,0)+IF(Дата_КС2=S$4,Смета!T495,0)+IF(Дата_КС2=S$5,Смета!W495,0)+IF(Дата_КС2=S$6,Смета!Z495,0)+IF(Дата_КС2=S$7,Смета!AC495,0)+IF(Дата_КС2=S$8,Смета!AF495,0)+IF(Дата_КС2=S$9,Смета!AI495,0)+IF(Дата_КС2=S$10,Смета!AL495,0)+IF(Дата_КС2=S$11,Смета!AO495,0)+IF(Дата_КС2=S$12,Смета!AR495,0)+IF(Дата_КС2=S$13,Смета!AU495,0)+IF(Дата_КС2=S$14,Смета!AX495,0),0)</f>
        <v>0</v>
      </c>
      <c r="G513" s="7">
        <f>IF(Смета!E495&gt;0,Смета!E495,0)</f>
        <v>500</v>
      </c>
      <c r="H513" s="7">
        <f>ROUND(F513*G513,2)</f>
        <v>0</v>
      </c>
      <c r="I513">
        <f>IF(J513=1,1,K513)</f>
        <v>0</v>
      </c>
      <c r="K513">
        <f>IF(AND(B513&gt;0,B513&lt;&gt;"ЗАГ"),1,IF(C513=0,SUM(B514:INDEX(B514:B$2002,INDEX(MATCH("ЗАГ",B514:B$2002&amp;"",),))),0))</f>
        <v>0</v>
      </c>
      <c r="R513" s="7">
        <f>IFERROR(IF(F513&gt;0,IF(IFERROR((Смета!H495*1),0)&gt;0,ROUND(F513*G513,2),0),0),0)</f>
        <v>0</v>
      </c>
      <c r="S513" s="7">
        <f>IFERROR(IF(F513&gt;0,IF(IFERROR((Смета!G495*1),0)&gt;0,ROUND(F513*G513,2),0),0),0)</f>
        <v>0</v>
      </c>
    </row>
    <row r="514">
      <c r="B514" t="str">
        <f>IFERROR(IF(F514&gt;0,MAX(B$26:B513)+1,IF(AND(D514&gt;0,C514=0),"ЗАГ",0)),0)</f>
        <v>ЗАГ</v>
      </c>
      <c r="C514">
        <f>IF(Смета!B496&gt;0,Смета!B496,0)</f>
        <v>0</v>
      </c>
      <c r="D514" t="str">
        <f>IF(Смета!C496&gt;0,Смета!C496,0)</f>
        <v>3.Кабельные изделия</v>
      </c>
      <c r="E514" s="7">
        <f>IF(Смета!D496&gt;0,Смета!D496,0)</f>
        <v>0</v>
      </c>
      <c r="F514" s="7">
        <f>IFERROR(IF(Дата_КС2=S$3,Смета!Q496,0)+IF(Дата_КС2=S$4,Смета!T496,0)+IF(Дата_КС2=S$5,Смета!W496,0)+IF(Дата_КС2=S$6,Смета!Z496,0)+IF(Дата_КС2=S$7,Смета!AC496,0)+IF(Дата_КС2=S$8,Смета!AF496,0)+IF(Дата_КС2=S$9,Смета!AI496,0)+IF(Дата_КС2=S$10,Смета!AL496,0)+IF(Дата_КС2=S$11,Смета!AO496,0)+IF(Дата_КС2=S$12,Смета!AR496,0)+IF(Дата_КС2=S$13,Смета!AU496,0)+IF(Дата_КС2=S$14,Смета!AX496,0),0)</f>
        <v>0</v>
      </c>
      <c r="G514" s="7">
        <f>IF(Смета!E496&gt;0,Смета!E496,0)</f>
        <v>0</v>
      </c>
      <c r="H514" s="7">
        <f>ROUND(F514*G514,2)</f>
        <v>0</v>
      </c>
      <c r="I514">
        <f>IF(J514=1,1,K514)</f>
        <v>324</v>
      </c>
      <c r="K514">
        <f>IF(AND(B514&gt;0,B514&lt;&gt;"ЗАГ"),1,IF(C514=0,SUM(B515:INDEX(B515:B$2002,INDEX(MATCH("ЗАГ",B515:B$2002&amp;"",),))),0))</f>
        <v>324</v>
      </c>
      <c r="R514" s="7">
        <f>IFERROR(IF(F514&gt;0,IF(IFERROR((Смета!H496*1),0)&gt;0,ROUND(F514*G514,2),0),0),0)</f>
        <v>0</v>
      </c>
      <c r="S514" s="7">
        <f>IFERROR(IF(F514&gt;0,IF(IFERROR((Смета!G496*1),0)&gt;0,ROUND(F514*G514,2),0),0),0)</f>
        <v>0</v>
      </c>
    </row>
    <row r="515">
      <c r="B515">
        <f>IFERROR(IF(F515&gt;0,MAX(B$26:B514)+1,IF(AND(D515&gt;0,C515=0),"ЗАГ",0)),0)</f>
        <v>32</v>
      </c>
      <c r="C515">
        <f>IF(Смета!B497&gt;0,Смета!B497,0)</f>
        <v>437</v>
      </c>
      <c r="D515" t="str">
        <f>IF(Смета!C497&gt;0,Смета!C497,0)</f>
        <v>Кабель силовой ВВГ-Пнг(А) 3x1,5 ок(N, PE)-0.66 (100м)</v>
      </c>
      <c r="E515" s="7" t="str">
        <f>IF(Смета!D497&gt;0,Смета!D497,0)</f>
        <v>м</v>
      </c>
      <c r="F515" s="7">
        <f>IFERROR(IF(Дата_КС2=S$3,Смета!Q497,0)+IF(Дата_КС2=S$4,Смета!T497,0)+IF(Дата_КС2=S$5,Смета!W497,0)+IF(Дата_КС2=S$6,Смета!Z497,0)+IF(Дата_КС2=S$7,Смета!AC497,0)+IF(Дата_КС2=S$8,Смета!AF497,0)+IF(Дата_КС2=S$9,Смета!AI497,0)+IF(Дата_КС2=S$10,Смета!AL497,0)+IF(Дата_КС2=S$11,Смета!AO497,0)+IF(Дата_КС2=S$12,Смета!AR497,0)+IF(Дата_КС2=S$13,Смета!AU497,0)+IF(Дата_КС2=S$14,Смета!AX497,0),0)</f>
        <v>587</v>
      </c>
      <c r="G515" s="7">
        <f>IF(Смета!E497&gt;0,Смета!E497,0)</f>
        <v>59.91</v>
      </c>
      <c r="H515" s="7">
        <f>ROUND(F515*G515,2)</f>
        <v>35167.17</v>
      </c>
      <c r="I515">
        <f>IF(J515=1,1,K515)</f>
        <v>1</v>
      </c>
      <c r="K515">
        <f>IF(AND(B515&gt;0,B515&lt;&gt;"ЗАГ"),1,IF(C515=0,SUM(B516:INDEX(B516:B$2002,INDEX(MATCH("ЗАГ",B516:B$2002&amp;"",),))),0))</f>
        <v>1</v>
      </c>
      <c r="R515" s="7">
        <f>IFERROR(IF(F515&gt;0,IF(IFERROR((Смета!H497*1),0)&gt;0,ROUND(F515*G515,2),0),0),0)</f>
        <v>0</v>
      </c>
      <c r="S515" s="7">
        <f>IFERROR(IF(F515&gt;0,IF(IFERROR((Смета!G497*1),0)&gt;0,ROUND(F515*G515,2),0),0),0)</f>
        <v>35167.17</v>
      </c>
    </row>
    <row r="516">
      <c r="B516">
        <f>IFERROR(IF(F516&gt;0,MAX(B$26:B515)+1,IF(AND(D516&gt;0,C516=0),"ЗАГ",0)),0)</f>
        <v>33</v>
      </c>
      <c r="C516">
        <f>IF(Смета!B498&gt;0,Смета!B498,0)</f>
        <v>438</v>
      </c>
      <c r="D516" t="str">
        <f>IF(Смета!C498&gt;0,Смета!C498,0)</f>
        <v>Кабель силовой ВВГ-Пнг(А)-LS 3x2,5 ок(N, PE)-0.66 (100м)</v>
      </c>
      <c r="E516" s="7" t="str">
        <f>IF(Смета!D498&gt;0,Смета!D498,0)</f>
        <v>м</v>
      </c>
      <c r="F516" s="7">
        <f>IFERROR(IF(Дата_КС2=S$3,Смета!Q498,0)+IF(Дата_КС2=S$4,Смета!T498,0)+IF(Дата_КС2=S$5,Смета!W498,0)+IF(Дата_КС2=S$6,Смета!Z498,0)+IF(Дата_КС2=S$7,Смета!AC498,0)+IF(Дата_КС2=S$8,Смета!AF498,0)+IF(Дата_КС2=S$9,Смета!AI498,0)+IF(Дата_КС2=S$10,Смета!AL498,0)+IF(Дата_КС2=S$11,Смета!AO498,0)+IF(Дата_КС2=S$12,Смета!AR498,0)+IF(Дата_КС2=S$13,Смета!AU498,0)+IF(Дата_КС2=S$14,Смета!AX498,0),0)</f>
        <v>1189</v>
      </c>
      <c r="G516" s="7">
        <f>IF(Смета!E498&gt;0,Смета!E498,0)</f>
        <v>98.21</v>
      </c>
      <c r="H516" s="7">
        <f>ROUND(F516*G516,2)</f>
        <v>116771.69</v>
      </c>
      <c r="I516">
        <f>IF(J516=1,1,K516)</f>
        <v>1</v>
      </c>
      <c r="K516">
        <f>IF(AND(B516&gt;0,B516&lt;&gt;"ЗАГ"),1,IF(C516=0,SUM(B517:INDEX(B517:B$2002,INDEX(MATCH("ЗАГ",B517:B$2002&amp;"",),))),0))</f>
        <v>1</v>
      </c>
      <c r="R516" s="7">
        <f>IFERROR(IF(F516&gt;0,IF(IFERROR((Смета!H498*1),0)&gt;0,ROUND(F516*G516,2),0),0),0)</f>
        <v>0</v>
      </c>
      <c r="S516" s="7">
        <f>IFERROR(IF(F516&gt;0,IF(IFERROR((Смета!G498*1),0)&gt;0,ROUND(F516*G516,2),0),0),0)</f>
        <v>116771.69</v>
      </c>
    </row>
    <row r="517" ht="30" customHeight="1">
      <c r="B517">
        <f>IFERROR(IF(F517&gt;0,MAX(B$26:B516)+1,IF(AND(D517&gt;0,C517=0),"ЗАГ",0)),0)</f>
        <v>34</v>
      </c>
      <c r="C517">
        <f>IF(Смета!B499&gt;0,Смета!B499,0)</f>
        <v>439</v>
      </c>
      <c r="D517" t="str">
        <f>IF(Смета!C499&gt;0,Смета!C499,0)</f>
        <v>Монтаж кабеля по кирпичной кладке и затягивание в трубы до 30мм2</v>
      </c>
      <c r="E517" s="7" t="str">
        <f>IF(Смета!D499&gt;0,Смета!D499,0)</f>
        <v>м</v>
      </c>
      <c r="F517" s="7">
        <f>IFERROR(IF(Дата_КС2=S$3,Смета!Q499,0)+IF(Дата_КС2=S$4,Смета!T499,0)+IF(Дата_КС2=S$5,Смета!W499,0)+IF(Дата_КС2=S$6,Смета!Z499,0)+IF(Дата_КС2=S$7,Смета!AC499,0)+IF(Дата_КС2=S$8,Смета!AF499,0)+IF(Дата_КС2=S$9,Смета!AI499,0)+IF(Дата_КС2=S$10,Смета!AL499,0)+IF(Дата_КС2=S$11,Смета!AO499,0)+IF(Дата_КС2=S$12,Смета!AR499,0)+IF(Дата_КС2=S$13,Смета!AU499,0)+IF(Дата_КС2=S$14,Смета!AX499,0),0)</f>
        <v>1776</v>
      </c>
      <c r="G517" s="7">
        <f>IF(Смета!E499&gt;0,Смета!E499,0)</f>
        <v>88.07</v>
      </c>
      <c r="H517" s="7">
        <f>ROUND(F517*G517,2)</f>
        <v>156412.32</v>
      </c>
      <c r="I517">
        <f>IF(J517=1,1,K517)</f>
        <v>1</v>
      </c>
      <c r="K517">
        <f>IF(AND(B517&gt;0,B517&lt;&gt;"ЗАГ"),1,IF(C517=0,SUM(B518:INDEX(B518:B$2002,INDEX(MATCH("ЗАГ",B518:B$2002&amp;"",),))),0))</f>
        <v>1</v>
      </c>
      <c r="R517" s="7">
        <f>IFERROR(IF(F517&gt;0,IF(IFERROR((Смета!H499*1),0)&gt;0,ROUND(F517*G517,2),0),0),0)</f>
        <v>156412.32</v>
      </c>
      <c r="S517" s="7">
        <f>IFERROR(IF(F517&gt;0,IF(IFERROR((Смета!G499*1),0)&gt;0,ROUND(F517*G517,2),0),0),0)</f>
        <v>0</v>
      </c>
    </row>
    <row r="518">
      <c r="B518">
        <f>IFERROR(IF(F518&gt;0,MAX(B$26:B517)+1,IF(AND(D518&gt;0,C518=0),"ЗАГ",0)),0)</f>
        <v>35</v>
      </c>
      <c r="C518">
        <f>IF(Смета!B500&gt;0,Смета!B500,0)</f>
        <v>440</v>
      </c>
      <c r="D518" t="str">
        <f>IF(Смета!C500&gt;0,Смета!C500,0)</f>
        <v xml:space="preserve">Провод ПуВ нг(А)LS 1х6.0 </v>
      </c>
      <c r="E518" s="7" t="str">
        <f>IF(Смета!D500&gt;0,Смета!D500,0)</f>
        <v>м</v>
      </c>
      <c r="F518" s="7">
        <f>IFERROR(IF(Дата_КС2=S$3,Смета!Q500,0)+IF(Дата_КС2=S$4,Смета!T500,0)+IF(Дата_КС2=S$5,Смета!W500,0)+IF(Дата_КС2=S$6,Смета!Z500,0)+IF(Дата_КС2=S$7,Смета!AC500,0)+IF(Дата_КС2=S$8,Смета!AF500,0)+IF(Дата_КС2=S$9,Смета!AI500,0)+IF(Дата_КС2=S$10,Смета!AL500,0)+IF(Дата_КС2=S$11,Смета!AO500,0)+IF(Дата_КС2=S$12,Смета!AR500,0)+IF(Дата_КС2=S$13,Смета!AU500,0)+IF(Дата_КС2=S$14,Смета!AX500,0),0)</f>
        <v>387</v>
      </c>
      <c r="G518" s="7">
        <f>IF(Смета!E500&gt;0,Смета!E500,0)</f>
        <v>76.01</v>
      </c>
      <c r="H518" s="7">
        <f>ROUND(F518*G518,2)</f>
        <v>29415.87</v>
      </c>
      <c r="I518">
        <f>IF(J518=1,1,K518)</f>
        <v>1</v>
      </c>
      <c r="K518">
        <f>IF(AND(B518&gt;0,B518&lt;&gt;"ЗАГ"),1,IF(C518=0,SUM(B519:INDEX(B519:B$2002,INDEX(MATCH("ЗАГ",B519:B$2002&amp;"",),))),0))</f>
        <v>1</v>
      </c>
      <c r="R518" s="7">
        <f>IFERROR(IF(F518&gt;0,IF(IFERROR((Смета!H500*1),0)&gt;0,ROUND(F518*G518,2),0),0),0)</f>
        <v>0</v>
      </c>
      <c r="S518" s="7">
        <f>IFERROR(IF(F518&gt;0,IF(IFERROR((Смета!G500*1),0)&gt;0,ROUND(F518*G518,2),0),0),0)</f>
        <v>29415.87</v>
      </c>
    </row>
    <row r="519">
      <c r="B519">
        <f>IFERROR(IF(F519&gt;0,MAX(B$26:B518)+1,IF(AND(D519&gt;0,C519=0),"ЗАГ",0)),0)</f>
        <v>36</v>
      </c>
      <c r="C519">
        <f>IF(Смета!B501&gt;0,Смета!B501,0)</f>
        <v>441</v>
      </c>
      <c r="D519" t="str">
        <f>IF(Смета!C501&gt;0,Смета!C501,0)</f>
        <v>Кабель силовой ВВГнг(А)-LS 1х4 ок-0,66</v>
      </c>
      <c r="E519" s="7" t="str">
        <f>IF(Смета!D501&gt;0,Смета!D501,0)</f>
        <v>м</v>
      </c>
      <c r="F519" s="7">
        <f>IFERROR(IF(Дата_КС2=S$3,Смета!Q501,0)+IF(Дата_КС2=S$4,Смета!T501,0)+IF(Дата_КС2=S$5,Смета!W501,0)+IF(Дата_КС2=S$6,Смета!Z501,0)+IF(Дата_КС2=S$7,Смета!AC501,0)+IF(Дата_КС2=S$8,Смета!AF501,0)+IF(Дата_КС2=S$9,Смета!AI501,0)+IF(Дата_КС2=S$10,Смета!AL501,0)+IF(Дата_КС2=S$11,Смета!AO501,0)+IF(Дата_КС2=S$12,Смета!AR501,0)+IF(Дата_КС2=S$13,Смета!AU501,0)+IF(Дата_КС2=S$14,Смета!AX501,0),0)</f>
        <v>161</v>
      </c>
      <c r="G519" s="7">
        <f>IF(Смета!E501&gt;0,Смета!E501,0)</f>
        <v>52.48</v>
      </c>
      <c r="H519" s="7">
        <f>ROUND(F519*G519,2)</f>
        <v>8449.28</v>
      </c>
      <c r="I519">
        <f>IF(J519=1,1,K519)</f>
        <v>1</v>
      </c>
      <c r="K519">
        <f>IF(AND(B519&gt;0,B519&lt;&gt;"ЗАГ"),1,IF(C519=0,SUM(B520:INDEX(B520:B$2002,INDEX(MATCH("ЗАГ",B520:B$2002&amp;"",),))),0))</f>
        <v>1</v>
      </c>
      <c r="R519" s="7">
        <f>IFERROR(IF(F519&gt;0,IF(IFERROR((Смета!H501*1),0)&gt;0,ROUND(F519*G519,2),0),0),0)</f>
        <v>0</v>
      </c>
      <c r="S519" s="7">
        <f>IFERROR(IF(F519&gt;0,IF(IFERROR((Смета!G501*1),0)&gt;0,ROUND(F519*G519,2),0),0),0)</f>
        <v>8449.28</v>
      </c>
    </row>
    <row r="520">
      <c r="B520">
        <f>IFERROR(IF(F520&gt;0,MAX(B$26:B519)+1,IF(AND(D520&gt;0,C520=0),"ЗАГ",0)),0)</f>
        <v>37</v>
      </c>
      <c r="C520">
        <f>IF(Смета!B502&gt;0,Смета!B502,0)</f>
        <v>442</v>
      </c>
      <c r="D520" t="str">
        <f>IF(Смета!C502&gt;0,Смета!C502,0)</f>
        <v>Провод силовой ПуВнг(А)-LS 10</v>
      </c>
      <c r="E520" s="7" t="str">
        <f>IF(Смета!D502&gt;0,Смета!D502,0)</f>
        <v>м</v>
      </c>
      <c r="F520" s="7">
        <f>IFERROR(IF(Дата_КС2=S$3,Смета!Q502,0)+IF(Дата_КС2=S$4,Смета!T502,0)+IF(Дата_КС2=S$5,Смета!W502,0)+IF(Дата_КС2=S$6,Смета!Z502,0)+IF(Дата_КС2=S$7,Смета!AC502,0)+IF(Дата_КС2=S$8,Смета!AF502,0)+IF(Дата_КС2=S$9,Смета!AI502,0)+IF(Дата_КС2=S$10,Смета!AL502,0)+IF(Дата_КС2=S$11,Смета!AO502,0)+IF(Дата_КС2=S$12,Смета!AR502,0)+IF(Дата_КС2=S$13,Смета!AU502,0)+IF(Дата_КС2=S$14,Смета!AX502,0),0)</f>
        <v>276</v>
      </c>
      <c r="G520" s="7">
        <f>IF(Смета!E502&gt;0,Смета!E502,0)</f>
        <v>122.14</v>
      </c>
      <c r="H520" s="7">
        <f>ROUND(F520*G520,2)</f>
        <v>33710.64</v>
      </c>
      <c r="I520">
        <f>IF(J520=1,1,K520)</f>
        <v>1</v>
      </c>
      <c r="K520">
        <f>IF(AND(B520&gt;0,B520&lt;&gt;"ЗАГ"),1,IF(C520=0,SUM(B521:INDEX(B521:B$2002,INDEX(MATCH("ЗАГ",B521:B$2002&amp;"",),))),0))</f>
        <v>1</v>
      </c>
      <c r="R520" s="7">
        <f>IFERROR(IF(F520&gt;0,IF(IFERROR((Смета!H502*1),0)&gt;0,ROUND(F520*G520,2),0),0),0)</f>
        <v>0</v>
      </c>
      <c r="S520" s="7">
        <f>IFERROR(IF(F520&gt;0,IF(IFERROR((Смета!G502*1),0)&gt;0,ROUND(F520*G520,2),0),0),0)</f>
        <v>33710.64</v>
      </c>
    </row>
    <row r="521" ht="30" customHeight="1">
      <c r="B521">
        <f>IFERROR(IF(F521&gt;0,MAX(B$26:B520)+1,IF(AND(D521&gt;0,C521=0),"ЗАГ",0)),0)</f>
        <v>38</v>
      </c>
      <c r="C521">
        <f>IF(Смета!B503&gt;0,Смета!B503,0)</f>
        <v>443</v>
      </c>
      <c r="D521" t="str">
        <f>IF(Смета!C503&gt;0,Смета!C503,0)</f>
        <v>Монтаж кабеля по кирпичной кладке и затягивание в трубы до 30мм2</v>
      </c>
      <c r="E521" s="7" t="str">
        <f>IF(Смета!D503&gt;0,Смета!D503,0)</f>
        <v>м</v>
      </c>
      <c r="F521" s="7">
        <f>IFERROR(IF(Дата_КС2=S$3,Смета!Q503,0)+IF(Дата_КС2=S$4,Смета!T503,0)+IF(Дата_КС2=S$5,Смета!W503,0)+IF(Дата_КС2=S$6,Смета!Z503,0)+IF(Дата_КС2=S$7,Смета!AC503,0)+IF(Дата_КС2=S$8,Смета!AF503,0)+IF(Дата_КС2=S$9,Смета!AI503,0)+IF(Дата_КС2=S$10,Смета!AL503,0)+IF(Дата_КС2=S$11,Смета!AO503,0)+IF(Дата_КС2=S$12,Смета!AR503,0)+IF(Дата_КС2=S$13,Смета!AU503,0)+IF(Дата_КС2=S$14,Смета!AX503,0),0)</f>
        <v>824</v>
      </c>
      <c r="G521" s="7">
        <f>IF(Смета!E503&gt;0,Смета!E503,0)</f>
        <v>88.07</v>
      </c>
      <c r="H521" s="7">
        <f>ROUND(F521*G521,2)</f>
        <v>72569.68</v>
      </c>
      <c r="I521">
        <f>IF(J521=1,1,K521)</f>
        <v>1</v>
      </c>
      <c r="K521">
        <f>IF(AND(B521&gt;0,B521&lt;&gt;"ЗАГ"),1,IF(C521=0,SUM(B522:INDEX(B522:B$2002,INDEX(MATCH("ЗАГ",B522:B$2002&amp;"",),))),0))</f>
        <v>1</v>
      </c>
      <c r="R521" s="7">
        <f>IFERROR(IF(F521&gt;0,IF(IFERROR((Смета!H503*1),0)&gt;0,ROUND(F521*G521,2),0),0),0)</f>
        <v>72569.68</v>
      </c>
      <c r="S521" s="7">
        <f>IFERROR(IF(F521&gt;0,IF(IFERROR((Смета!G503*1),0)&gt;0,ROUND(F521*G521,2),0),0),0)</f>
        <v>0</v>
      </c>
    </row>
    <row r="522">
      <c r="B522">
        <f>IFERROR(IF(F522&gt;0,MAX(B$26:B521)+1,IF(AND(D522&gt;0,C522=0),"ЗАГ",0)),0)</f>
        <v>39</v>
      </c>
      <c r="C522">
        <f>IF(Смета!B504&gt;0,Смета!B504,0)</f>
        <v>444</v>
      </c>
      <c r="D522" t="str">
        <f>IF(Смета!C504&gt;0,Смета!C504,0)</f>
        <v>Кабель ВВГ -П нг(А)FRLS 3х1.5 0.66кВ (бухта)</v>
      </c>
      <c r="E522" s="7" t="str">
        <f>IF(Смета!D504&gt;0,Смета!D504,0)</f>
        <v>м</v>
      </c>
      <c r="F522" s="7">
        <f>IFERROR(IF(Дата_КС2=S$3,Смета!Q504,0)+IF(Дата_КС2=S$4,Смета!T504,0)+IF(Дата_КС2=S$5,Смета!W504,0)+IF(Дата_КС2=S$6,Смета!Z504,0)+IF(Дата_КС2=S$7,Смета!AC504,0)+IF(Дата_КС2=S$8,Смета!AF504,0)+IF(Дата_КС2=S$9,Смета!AI504,0)+IF(Дата_КС2=S$10,Смета!AL504,0)+IF(Дата_КС2=S$11,Смета!AO504,0)+IF(Дата_КС2=S$12,Смета!AR504,0)+IF(Дата_КС2=S$13,Смета!AU504,0)+IF(Дата_КС2=S$14,Смета!AX504,0),0)</f>
        <v>83</v>
      </c>
      <c r="G522" s="7">
        <f>IF(Смета!E504&gt;0,Смета!E504,0)</f>
        <v>74.73</v>
      </c>
      <c r="H522" s="7">
        <f>ROUND(F522*G522,2)</f>
        <v>6202.59</v>
      </c>
      <c r="I522">
        <f>IF(J522=1,1,K522)</f>
        <v>1</v>
      </c>
      <c r="K522">
        <f>IF(AND(B522&gt;0,B522&lt;&gt;"ЗАГ"),1,IF(C522=0,SUM(B523:INDEX(B523:B$2002,INDEX(MATCH("ЗАГ",B523:B$2002&amp;"",),))),0))</f>
        <v>1</v>
      </c>
      <c r="R522" s="7">
        <f>IFERROR(IF(F522&gt;0,IF(IFERROR((Смета!H504*1),0)&gt;0,ROUND(F522*G522,2),0),0),0)</f>
        <v>0</v>
      </c>
      <c r="S522" s="7">
        <f>IFERROR(IF(F522&gt;0,IF(IFERROR((Смета!G504*1),0)&gt;0,ROUND(F522*G522,2),0),0),0)</f>
        <v>6202.59</v>
      </c>
    </row>
    <row r="523" ht="30" customHeight="1">
      <c r="B523">
        <f>IFERROR(IF(F523&gt;0,MAX(B$26:B522)+1,IF(AND(D523&gt;0,C523=0),"ЗАГ",0)),0)</f>
        <v>40</v>
      </c>
      <c r="C523">
        <f>IF(Смета!B505&gt;0,Смета!B505,0)</f>
        <v>445</v>
      </c>
      <c r="D523" t="str">
        <f>IF(Смета!C505&gt;0,Смета!C505,0)</f>
        <v>Монтаж кабеля по кирпичной кладке и затягивание в трубы до 30мм2</v>
      </c>
      <c r="E523" s="7" t="str">
        <f>IF(Смета!D505&gt;0,Смета!D505,0)</f>
        <v>м</v>
      </c>
      <c r="F523" s="7">
        <f>IFERROR(IF(Дата_КС2=S$3,Смета!Q505,0)+IF(Дата_КС2=S$4,Смета!T505,0)+IF(Дата_КС2=S$5,Смета!W505,0)+IF(Дата_КС2=S$6,Смета!Z505,0)+IF(Дата_КС2=S$7,Смета!AC505,0)+IF(Дата_КС2=S$8,Смета!AF505,0)+IF(Дата_КС2=S$9,Смета!AI505,0)+IF(Дата_КС2=S$10,Смета!AL505,0)+IF(Дата_КС2=S$11,Смета!AO505,0)+IF(Дата_КС2=S$12,Смета!AR505,0)+IF(Дата_КС2=S$13,Смета!AU505,0)+IF(Дата_КС2=S$14,Смета!AX505,0),0)</f>
        <v>83</v>
      </c>
      <c r="G523" s="7">
        <f>IF(Смета!E505&gt;0,Смета!E505,0)</f>
        <v>88.07</v>
      </c>
      <c r="H523" s="7">
        <f>ROUND(F523*G523,2)</f>
        <v>7309.81</v>
      </c>
      <c r="I523">
        <f>IF(J523=1,1,K523)</f>
        <v>1</v>
      </c>
      <c r="K523">
        <f>IF(AND(B523&gt;0,B523&lt;&gt;"ЗАГ"),1,IF(C523=0,SUM(B524:INDEX(B524:B$2002,INDEX(MATCH("ЗАГ",B524:B$2002&amp;"",),))),0))</f>
        <v>1</v>
      </c>
      <c r="R523" s="7">
        <f>IFERROR(IF(F523&gt;0,IF(IFERROR((Смета!H505*1),0)&gt;0,ROUND(F523*G523,2),0),0),0)</f>
        <v>7309.81</v>
      </c>
      <c r="S523" s="7">
        <f>IFERROR(IF(F523&gt;0,IF(IFERROR((Смета!G505*1),0)&gt;0,ROUND(F523*G523,2),0),0),0)</f>
        <v>0</v>
      </c>
    </row>
    <row r="524" hidden="1">
      <c r="B524" t="str">
        <f>IFERROR(IF(F524&gt;0,MAX(B$26:B523)+1,IF(AND(D524&gt;0,C524=0),"ЗАГ",0)),0)</f>
        <v>ЗАГ</v>
      </c>
      <c r="C524">
        <f>IF(Смета!B506&gt;0,Смета!B506,0)</f>
        <v>0</v>
      </c>
      <c r="D524" t="str">
        <f>IF(Смета!C506&gt;0,Смета!C506,0)</f>
        <v>4.Электрортехнические изделия</v>
      </c>
      <c r="E524" s="7">
        <f>IF(Смета!D506&gt;0,Смета!D506,0)</f>
        <v>0</v>
      </c>
      <c r="F524" s="7">
        <f>IFERROR(IF(Дата_КС2=S$3,Смета!Q506,0)+IF(Дата_КС2=S$4,Смета!T506,0)+IF(Дата_КС2=S$5,Смета!W506,0)+IF(Дата_КС2=S$6,Смета!Z506,0)+IF(Дата_КС2=S$7,Смета!AC506,0)+IF(Дата_КС2=S$8,Смета!AF506,0)+IF(Дата_КС2=S$9,Смета!AI506,0)+IF(Дата_КС2=S$10,Смета!AL506,0)+IF(Дата_КС2=S$11,Смета!AO506,0)+IF(Дата_КС2=S$12,Смета!AR506,0)+IF(Дата_КС2=S$13,Смета!AU506,0)+IF(Дата_КС2=S$14,Смета!AX506,0),0)</f>
        <v>0</v>
      </c>
      <c r="G524" s="7">
        <f>IF(Смета!E506&gt;0,Смета!E506,0)</f>
        <v>0</v>
      </c>
      <c r="H524" s="7">
        <f>ROUND(F524*G524,2)</f>
        <v>0</v>
      </c>
      <c r="I524">
        <f>IF(J524=1,1,K524)</f>
        <v>0</v>
      </c>
      <c r="K524">
        <f>IF(AND(B524&gt;0,B524&lt;&gt;"ЗАГ"),1,IF(C524=0,SUM(B525:INDEX(B525:B$2002,INDEX(MATCH("ЗАГ",B525:B$2002&amp;"",),))),0))</f>
        <v>0</v>
      </c>
      <c r="R524" s="7">
        <f>IFERROR(IF(F524&gt;0,IF(IFERROR((Смета!H506*1),0)&gt;0,ROUND(F524*G524,2),0),0),0)</f>
        <v>0</v>
      </c>
      <c r="S524" s="7">
        <f>IFERROR(IF(F524&gt;0,IF(IFERROR((Смета!G506*1),0)&gt;0,ROUND(F524*G524,2),0),0),0)</f>
        <v>0</v>
      </c>
    </row>
    <row r="525" hidden="1" ht="30" customHeight="1">
      <c r="B525">
        <f>IFERROR(IF(F525&gt;0,MAX(B$26:B524)+1,IF(AND(D525&gt;0,C525=0),"ЗАГ",0)),0)</f>
        <v>0</v>
      </c>
      <c r="C525">
        <f>IF(Смета!B507&gt;0,Смета!B507,0)</f>
        <v>446</v>
      </c>
      <c r="D525" t="str">
        <f>IF(Смета!C507&gt;0,Смета!C507,0)</f>
        <v>BRITE Розетка двойная с заземлением с защитными шторками и крышкой 16А в сборе IP44 РСбш12-3-44-БрБ белый</v>
      </c>
      <c r="E525" s="7" t="str">
        <f>IF(Смета!D507&gt;0,Смета!D507,0)</f>
        <v>шт</v>
      </c>
      <c r="F525" s="7">
        <f>IFERROR(IF(Дата_КС2=S$3,Смета!Q507,0)+IF(Дата_КС2=S$4,Смета!T507,0)+IF(Дата_КС2=S$5,Смета!W507,0)+IF(Дата_КС2=S$6,Смета!Z507,0)+IF(Дата_КС2=S$7,Смета!AC507,0)+IF(Дата_КС2=S$8,Смета!AF507,0)+IF(Дата_КС2=S$9,Смета!AI507,0)+IF(Дата_КС2=S$10,Смета!AL507,0)+IF(Дата_КС2=S$11,Смета!AO507,0)+IF(Дата_КС2=S$12,Смета!AR507,0)+IF(Дата_КС2=S$13,Смета!AU507,0)+IF(Дата_КС2=S$14,Смета!AX507,0),0)</f>
        <v>0</v>
      </c>
      <c r="G525" s="7">
        <f>IF(Смета!E507&gt;0,Смета!E507,0)</f>
        <v>361</v>
      </c>
      <c r="H525" s="7">
        <f>ROUND(F525*G525,2)</f>
        <v>0</v>
      </c>
      <c r="I525">
        <f>IF(J525=1,1,K525)</f>
        <v>0</v>
      </c>
      <c r="K525">
        <f>IF(AND(B525&gt;0,B525&lt;&gt;"ЗАГ"),1,IF(C525=0,SUM(B526:INDEX(B526:B$2002,INDEX(MATCH("ЗАГ",B526:B$2002&amp;"",),))),0))</f>
        <v>0</v>
      </c>
      <c r="R525" s="7">
        <f>IFERROR(IF(F525&gt;0,IF(IFERROR((Смета!H507*1),0)&gt;0,ROUND(F525*G525,2),0),0),0)</f>
        <v>0</v>
      </c>
      <c r="S525" s="7">
        <f>IFERROR(IF(F525&gt;0,IF(IFERROR((Смета!G507*1),0)&gt;0,ROUND(F525*G525,2),0),0),0)</f>
        <v>0</v>
      </c>
    </row>
    <row r="526" hidden="1" ht="30" customHeight="1">
      <c r="B526">
        <f>IFERROR(IF(F526&gt;0,MAX(B$26:B525)+1,IF(AND(D526&gt;0,C526=0),"ЗАГ",0)),0)</f>
        <v>0</v>
      </c>
      <c r="C526">
        <f>IF(Смета!B508&gt;0,Смета!B508,0)</f>
        <v>447</v>
      </c>
      <c r="D526" t="str">
        <f>IF(Смета!C508&gt;0,Смета!C508,0)</f>
        <v>Розетка ATLASDESIGN двойная с заземлением со шторками 16А в сборе белый</v>
      </c>
      <c r="E526" s="7" t="str">
        <f>IF(Смета!D508&gt;0,Смета!D508,0)</f>
        <v>шт</v>
      </c>
      <c r="F526" s="7">
        <f>IFERROR(IF(Дата_КС2=S$3,Смета!Q508,0)+IF(Дата_КС2=S$4,Смета!T508,0)+IF(Дата_КС2=S$5,Смета!W508,0)+IF(Дата_КС2=S$6,Смета!Z508,0)+IF(Дата_КС2=S$7,Смета!AC508,0)+IF(Дата_КС2=S$8,Смета!AF508,0)+IF(Дата_КС2=S$9,Смета!AI508,0)+IF(Дата_КС2=S$10,Смета!AL508,0)+IF(Дата_КС2=S$11,Смета!AO508,0)+IF(Дата_КС2=S$12,Смета!AR508,0)+IF(Дата_КС2=S$13,Смета!AU508,0)+IF(Дата_КС2=S$14,Смета!AX508,0),0)</f>
        <v>0</v>
      </c>
      <c r="G526" s="7">
        <f>IF(Смета!E508&gt;0,Смета!E508,0)</f>
        <v>287.71</v>
      </c>
      <c r="H526" s="7">
        <f>ROUND(F526*G526,2)</f>
        <v>0</v>
      </c>
      <c r="I526">
        <f>IF(J526=1,1,K526)</f>
        <v>0</v>
      </c>
      <c r="K526">
        <f>IF(AND(B526&gt;0,B526&lt;&gt;"ЗАГ"),1,IF(C526=0,SUM(B527:INDEX(B527:B$2002,INDEX(MATCH("ЗАГ",B527:B$2002&amp;"",),))),0))</f>
        <v>0</v>
      </c>
      <c r="R526" s="7">
        <f>IFERROR(IF(F526&gt;0,IF(IFERROR((Смета!H508*1),0)&gt;0,ROUND(F526*G526,2),0),0),0)</f>
        <v>0</v>
      </c>
      <c r="S526" s="7">
        <f>IFERROR(IF(F526&gt;0,IF(IFERROR((Смета!G508*1),0)&gt;0,ROUND(F526*G526,2),0),0),0)</f>
        <v>0</v>
      </c>
    </row>
    <row r="527" hidden="1">
      <c r="B527">
        <f>IFERROR(IF(F527&gt;0,MAX(B$26:B526)+1,IF(AND(D527&gt;0,C527=0),"ЗАГ",0)),0)</f>
        <v>0</v>
      </c>
      <c r="C527">
        <f>IF(Смета!B509&gt;0,Смета!B509,0)</f>
        <v>448</v>
      </c>
      <c r="D527" t="str">
        <f>IF(Смета!C509&gt;0,Смета!C509,0)</f>
        <v>Монтаж и подключение розеток скрытой установки</v>
      </c>
      <c r="E527" s="7" t="str">
        <f>IF(Смета!D509&gt;0,Смета!D509,0)</f>
        <v>шт</v>
      </c>
      <c r="F527" s="7">
        <f>IFERROR(IF(Дата_КС2=S$3,Смета!Q509,0)+IF(Дата_КС2=S$4,Смета!T509,0)+IF(Дата_КС2=S$5,Смета!W509,0)+IF(Дата_КС2=S$6,Смета!Z509,0)+IF(Дата_КС2=S$7,Смета!AC509,0)+IF(Дата_КС2=S$8,Смета!AF509,0)+IF(Дата_КС2=S$9,Смета!AI509,0)+IF(Дата_КС2=S$10,Смета!AL509,0)+IF(Дата_КС2=S$11,Смета!AO509,0)+IF(Дата_КС2=S$12,Смета!AR509,0)+IF(Дата_КС2=S$13,Смета!AU509,0)+IF(Дата_КС2=S$14,Смета!AX509,0),0)</f>
        <v>0</v>
      </c>
      <c r="G527" s="7">
        <f>IF(Смета!E509&gt;0,Смета!E509,0)</f>
        <v>192.15</v>
      </c>
      <c r="H527" s="7">
        <f>ROUND(F527*G527,2)</f>
        <v>0</v>
      </c>
      <c r="I527">
        <f>IF(J527=1,1,K527)</f>
        <v>0</v>
      </c>
      <c r="K527">
        <f>IF(AND(B527&gt;0,B527&lt;&gt;"ЗАГ"),1,IF(C527=0,SUM(B528:INDEX(B528:B$2002,INDEX(MATCH("ЗАГ",B528:B$2002&amp;"",),))),0))</f>
        <v>0</v>
      </c>
      <c r="R527" s="7">
        <f>IFERROR(IF(F527&gt;0,IF(IFERROR((Смета!H509*1),0)&gt;0,ROUND(F527*G527,2),0),0),0)</f>
        <v>0</v>
      </c>
      <c r="S527" s="7">
        <f>IFERROR(IF(F527&gt;0,IF(IFERROR((Смета!G509*1),0)&gt;0,ROUND(F527*G527,2),0),0),0)</f>
        <v>0</v>
      </c>
    </row>
    <row r="528" hidden="1" ht="30" customHeight="1">
      <c r="B528">
        <f>IFERROR(IF(F528&gt;0,MAX(B$26:B527)+1,IF(AND(D528&gt;0,C528=0),"ЗАГ",0)),0)</f>
        <v>0</v>
      </c>
      <c r="C528">
        <f>IF(Смета!B510&gt;0,Смета!B510,0)</f>
        <v>449</v>
      </c>
      <c r="D528" t="str">
        <f>IF(Смета!C510&gt;0,Смета!C510,0)</f>
        <v>ЭТЮД Розетка наружная с заземлением со шторками белая (на роутер)</v>
      </c>
      <c r="E528" s="7" t="str">
        <f>IF(Смета!D510&gt;0,Смета!D510,0)</f>
        <v>шт</v>
      </c>
      <c r="F528" s="7">
        <f>IFERROR(IF(Дата_КС2=S$3,Смета!Q510,0)+IF(Дата_КС2=S$4,Смета!T510,0)+IF(Дата_КС2=S$5,Смета!W510,0)+IF(Дата_КС2=S$6,Смета!Z510,0)+IF(Дата_КС2=S$7,Смета!AC510,0)+IF(Дата_КС2=S$8,Смета!AF510,0)+IF(Дата_КС2=S$9,Смета!AI510,0)+IF(Дата_КС2=S$10,Смета!AL510,0)+IF(Дата_КС2=S$11,Смета!AO510,0)+IF(Дата_КС2=S$12,Смета!AR510,0)+IF(Дата_КС2=S$13,Смета!AU510,0)+IF(Дата_КС2=S$14,Смета!AX510,0),0)</f>
        <v>0</v>
      </c>
      <c r="G528" s="7">
        <f>IF(Смета!E510&gt;0,Смета!E510,0)</f>
        <v>170.8</v>
      </c>
      <c r="H528" s="7">
        <f>ROUND(F528*G528,2)</f>
        <v>0</v>
      </c>
      <c r="I528">
        <f>IF(J528=1,1,K528)</f>
        <v>0</v>
      </c>
      <c r="K528">
        <f>IF(AND(B528&gt;0,B528&lt;&gt;"ЗАГ"),1,IF(C528=0,SUM(B529:INDEX(B529:B$2002,INDEX(MATCH("ЗАГ",B529:B$2002&amp;"",),))),0))</f>
        <v>0</v>
      </c>
      <c r="R528" s="7">
        <f>IFERROR(IF(F528&gt;0,IF(IFERROR((Смета!H510*1),0)&gt;0,ROUND(F528*G528,2),0),0),0)</f>
        <v>0</v>
      </c>
      <c r="S528" s="7">
        <f>IFERROR(IF(F528&gt;0,IF(IFERROR((Смета!G510*1),0)&gt;0,ROUND(F528*G528,2),0),0),0)</f>
        <v>0</v>
      </c>
    </row>
    <row r="529" hidden="1" ht="30" customHeight="1">
      <c r="B529">
        <f>IFERROR(IF(F529&gt;0,MAX(B$26:B528)+1,IF(AND(D529&gt;0,C529=0),"ЗАГ",0)),0)</f>
        <v>0</v>
      </c>
      <c r="C529">
        <f>IF(Смета!B511&gt;0,Смета!B511,0)</f>
        <v>450</v>
      </c>
      <c r="D529" t="str">
        <f>IF(Смета!C511&gt;0,Смета!C511,0)</f>
        <v>Монтаж и подключение розеток и выключателей открытой установки</v>
      </c>
      <c r="E529" s="7" t="str">
        <f>IF(Смета!D511&gt;0,Смета!D511,0)</f>
        <v>шт</v>
      </c>
      <c r="F529" s="7">
        <f>IFERROR(IF(Дата_КС2=S$3,Смета!Q511,0)+IF(Дата_КС2=S$4,Смета!T511,0)+IF(Дата_КС2=S$5,Смета!W511,0)+IF(Дата_КС2=S$6,Смета!Z511,0)+IF(Дата_КС2=S$7,Смета!AC511,0)+IF(Дата_КС2=S$8,Смета!AF511,0)+IF(Дата_КС2=S$9,Смета!AI511,0)+IF(Дата_КС2=S$10,Смета!AL511,0)+IF(Дата_КС2=S$11,Смета!AO511,0)+IF(Дата_КС2=S$12,Смета!AR511,0)+IF(Дата_КС2=S$13,Смета!AU511,0)+IF(Дата_КС2=S$14,Смета!AX511,0),0)</f>
        <v>0</v>
      </c>
      <c r="G529" s="7">
        <f>IF(Смета!E511&gt;0,Смета!E511,0)</f>
        <v>256.2</v>
      </c>
      <c r="H529" s="7">
        <f>ROUND(F529*G529,2)</f>
        <v>0</v>
      </c>
      <c r="I529">
        <f>IF(J529=1,1,K529)</f>
        <v>0</v>
      </c>
      <c r="K529">
        <f>IF(AND(B529&gt;0,B529&lt;&gt;"ЗАГ"),1,IF(C529=0,SUM(B530:INDEX(B530:B$2002,INDEX(MATCH("ЗАГ",B530:B$2002&amp;"",),))),0))</f>
        <v>0</v>
      </c>
      <c r="R529" s="7">
        <f>IFERROR(IF(F529&gt;0,IF(IFERROR((Смета!H511*1),0)&gt;0,ROUND(F529*G529,2),0),0),0)</f>
        <v>0</v>
      </c>
      <c r="S529" s="7">
        <f>IFERROR(IF(F529&gt;0,IF(IFERROR((Смета!G511*1),0)&gt;0,ROUND(F529*G529,2),0),0),0)</f>
        <v>0</v>
      </c>
    </row>
    <row r="530" hidden="1">
      <c r="B530">
        <f>IFERROR(IF(F530&gt;0,MAX(B$26:B529)+1,IF(AND(D530&gt;0,C530=0),"ЗАГ",0)),0)</f>
        <v>0</v>
      </c>
      <c r="C530">
        <f>IF(Смета!B512&gt;0,Смета!B512,0)</f>
        <v>451</v>
      </c>
      <c r="D530" t="str">
        <f>IF(Смета!C512&gt;0,Смета!C512,0)</f>
        <v>Разъем РШ-ВШ 32А 250В 2P+PE(ОУ) пластиковый белый Simple</v>
      </c>
      <c r="E530" s="7" t="str">
        <f>IF(Смета!D512&gt;0,Смета!D512,0)</f>
        <v>шт</v>
      </c>
      <c r="F530" s="7">
        <f>IFERROR(IF(Дата_КС2=S$3,Смета!Q512,0)+IF(Дата_КС2=S$4,Смета!T512,0)+IF(Дата_КС2=S$5,Смета!W512,0)+IF(Дата_КС2=S$6,Смета!Z512,0)+IF(Дата_КС2=S$7,Смета!AC512,0)+IF(Дата_КС2=S$8,Смета!AF512,0)+IF(Дата_КС2=S$9,Смета!AI512,0)+IF(Дата_КС2=S$10,Смета!AL512,0)+IF(Дата_КС2=S$11,Смета!AO512,0)+IF(Дата_КС2=S$12,Смета!AR512,0)+IF(Дата_КС2=S$13,Смета!AU512,0)+IF(Дата_КС2=S$14,Смета!AX512,0),0)</f>
        <v>0</v>
      </c>
      <c r="G530" s="7">
        <f>IF(Смета!E512&gt;0,Смета!E512,0)</f>
        <v>278.79</v>
      </c>
      <c r="H530" s="7">
        <f>ROUND(F530*G530,2)</f>
        <v>0</v>
      </c>
      <c r="I530">
        <f>IF(J530=1,1,K530)</f>
        <v>0</v>
      </c>
      <c r="K530">
        <f>IF(AND(B530&gt;0,B530&lt;&gt;"ЗАГ"),1,IF(C530=0,SUM(B531:INDEX(B531:B$2002,INDEX(MATCH("ЗАГ",B531:B$2002&amp;"",),))),0))</f>
        <v>0</v>
      </c>
      <c r="R530" s="7">
        <f>IFERROR(IF(F530&gt;0,IF(IFERROR((Смета!H512*1),0)&gt;0,ROUND(F530*G530,2),0),0),0)</f>
        <v>0</v>
      </c>
      <c r="S530" s="7">
        <f>IFERROR(IF(F530&gt;0,IF(IFERROR((Смета!G512*1),0)&gt;0,ROUND(F530*G530,2),0),0),0)</f>
        <v>0</v>
      </c>
    </row>
    <row r="531" hidden="1">
      <c r="B531">
        <f>IFERROR(IF(F531&gt;0,MAX(B$26:B530)+1,IF(AND(D531&gt;0,C531=0),"ЗАГ",0)),0)</f>
        <v>0</v>
      </c>
      <c r="C531">
        <f>IF(Смета!B513&gt;0,Смета!B513,0)</f>
        <v>452</v>
      </c>
      <c r="D531" t="str">
        <f>IF(Смета!C513&gt;0,Смета!C513,0)</f>
        <v>Монтаж и подключение силовой розетки на электроплиту</v>
      </c>
      <c r="E531" s="7" t="str">
        <f>IF(Смета!D513&gt;0,Смета!D513,0)</f>
        <v>шт</v>
      </c>
      <c r="F531" s="7">
        <f>IFERROR(IF(Дата_КС2=S$3,Смета!Q513,0)+IF(Дата_КС2=S$4,Смета!T513,0)+IF(Дата_КС2=S$5,Смета!W513,0)+IF(Дата_КС2=S$6,Смета!Z513,0)+IF(Дата_КС2=S$7,Смета!AC513,0)+IF(Дата_КС2=S$8,Смета!AF513,0)+IF(Дата_КС2=S$9,Смета!AI513,0)+IF(Дата_КС2=S$10,Смета!AL513,0)+IF(Дата_КС2=S$11,Смета!AO513,0)+IF(Дата_КС2=S$12,Смета!AR513,0)+IF(Дата_КС2=S$13,Смета!AU513,0)+IF(Дата_КС2=S$14,Смета!AX513,0),0)</f>
        <v>0</v>
      </c>
      <c r="G531" s="7">
        <f>IF(Смета!E513&gt;0,Смета!E513,0)</f>
        <v>344.27</v>
      </c>
      <c r="H531" s="7">
        <f>ROUND(F531*G531,2)</f>
        <v>0</v>
      </c>
      <c r="I531">
        <f>IF(J531=1,1,K531)</f>
        <v>0</v>
      </c>
      <c r="K531">
        <f>IF(AND(B531&gt;0,B531&lt;&gt;"ЗАГ"),1,IF(C531=0,SUM(B532:INDEX(B532:B$2002,INDEX(MATCH("ЗАГ",B532:B$2002&amp;"",),))),0))</f>
        <v>0</v>
      </c>
      <c r="R531" s="7">
        <f>IFERROR(IF(F531&gt;0,IF(IFERROR((Смета!H513*1),0)&gt;0,ROUND(F531*G531,2),0),0),0)</f>
        <v>0</v>
      </c>
      <c r="S531" s="7">
        <f>IFERROR(IF(F531&gt;0,IF(IFERROR((Смета!G513*1),0)&gt;0,ROUND(F531*G531,2),0),0),0)</f>
        <v>0</v>
      </c>
    </row>
    <row r="532" hidden="1">
      <c r="B532">
        <f>IFERROR(IF(F532&gt;0,MAX(B$26:B531)+1,IF(AND(D532&gt;0,C532=0),"ЗАГ",0)),0)</f>
        <v>0</v>
      </c>
      <c r="C532">
        <f>IF(Смета!B514&gt;0,Смета!B514,0)</f>
        <v>453</v>
      </c>
      <c r="D532" t="str">
        <f>IF(Смета!C514&gt;0,Смета!C514,0)</f>
        <v>Гермес PLUS Розетка с заземлением наружная с крышкой IP54</v>
      </c>
      <c r="E532" s="7" t="str">
        <f>IF(Смета!D514&gt;0,Смета!D514,0)</f>
        <v>шт</v>
      </c>
      <c r="F532" s="7">
        <f>IFERROR(IF(Дата_КС2=S$3,Смета!Q514,0)+IF(Дата_КС2=S$4,Смета!T514,0)+IF(Дата_КС2=S$5,Смета!W514,0)+IF(Дата_КС2=S$6,Смета!Z514,0)+IF(Дата_КС2=S$7,Смета!AC514,0)+IF(Дата_КС2=S$8,Смета!AF514,0)+IF(Дата_КС2=S$9,Смета!AI514,0)+IF(Дата_КС2=S$10,Смета!AL514,0)+IF(Дата_КС2=S$11,Смета!AO514,0)+IF(Дата_КС2=S$12,Смета!AR514,0)+IF(Дата_КС2=S$13,Смета!AU514,0)+IF(Дата_КС2=S$14,Смета!AX514,0),0)</f>
        <v>0</v>
      </c>
      <c r="G532" s="7">
        <f>IF(Смета!E514&gt;0,Смета!E514,0)</f>
        <v>330.93</v>
      </c>
      <c r="H532" s="7">
        <f>ROUND(F532*G532,2)</f>
        <v>0</v>
      </c>
      <c r="I532">
        <f>IF(J532=1,1,K532)</f>
        <v>0</v>
      </c>
      <c r="K532">
        <f>IF(AND(B532&gt;0,B532&lt;&gt;"ЗАГ"),1,IF(C532=0,SUM(B533:INDEX(B533:B$2002,INDEX(MATCH("ЗАГ",B533:B$2002&amp;"",),))),0))</f>
        <v>0</v>
      </c>
      <c r="R532" s="7">
        <f>IFERROR(IF(F532&gt;0,IF(IFERROR((Смета!H514*1),0)&gt;0,ROUND(F532*G532,2),0),0),0)</f>
        <v>0</v>
      </c>
      <c r="S532" s="7">
        <f>IFERROR(IF(F532&gt;0,IF(IFERROR((Смета!G514*1),0)&gt;0,ROUND(F532*G532,2),0),0),0)</f>
        <v>0</v>
      </c>
    </row>
    <row r="533" hidden="1" ht="30" customHeight="1">
      <c r="B533">
        <f>IFERROR(IF(F533&gt;0,MAX(B$26:B532)+1,IF(AND(D533&gt;0,C533=0),"ЗАГ",0)),0)</f>
        <v>0</v>
      </c>
      <c r="C533">
        <f>IF(Смета!B515&gt;0,Смета!B515,0)</f>
        <v>454</v>
      </c>
      <c r="D533" t="str">
        <f>IF(Смета!C515&gt;0,Смета!C515,0)</f>
        <v>Монтаж и подключение розеток и выключателей открытой установки</v>
      </c>
      <c r="E533" s="7" t="str">
        <f>IF(Смета!D515&gt;0,Смета!D515,0)</f>
        <v>шт</v>
      </c>
      <c r="F533" s="7">
        <f>IFERROR(IF(Дата_КС2=S$3,Смета!Q515,0)+IF(Дата_КС2=S$4,Смета!T515,0)+IF(Дата_КС2=S$5,Смета!W515,0)+IF(Дата_КС2=S$6,Смета!Z515,0)+IF(Дата_КС2=S$7,Смета!AC515,0)+IF(Дата_КС2=S$8,Смета!AF515,0)+IF(Дата_КС2=S$9,Смета!AI515,0)+IF(Дата_КС2=S$10,Смета!AL515,0)+IF(Дата_КС2=S$11,Смета!AO515,0)+IF(Дата_КС2=S$12,Смета!AR515,0)+IF(Дата_КС2=S$13,Смета!AU515,0)+IF(Дата_КС2=S$14,Смета!AX515,0),0)</f>
        <v>0</v>
      </c>
      <c r="G533" s="7">
        <f>IF(Смета!E515&gt;0,Смета!E515,0)</f>
        <v>256.2</v>
      </c>
      <c r="H533" s="7">
        <f>ROUND(F533*G533,2)</f>
        <v>0</v>
      </c>
      <c r="I533">
        <f>IF(J533=1,1,K533)</f>
        <v>0</v>
      </c>
      <c r="K533">
        <f>IF(AND(B533&gt;0,B533&lt;&gt;"ЗАГ"),1,IF(C533=0,SUM(B534:INDEX(B534:B$2002,INDEX(MATCH("ЗАГ",B534:B$2002&amp;"",),))),0))</f>
        <v>0</v>
      </c>
      <c r="R533" s="7">
        <f>IFERROR(IF(F533&gt;0,IF(IFERROR((Смета!H515*1),0)&gt;0,ROUND(F533*G533,2),0),0),0)</f>
        <v>0</v>
      </c>
      <c r="S533" s="7">
        <f>IFERROR(IF(F533&gt;0,IF(IFERROR((Смета!G515*1),0)&gt;0,ROUND(F533*G533,2),0),0),0)</f>
        <v>0</v>
      </c>
    </row>
    <row r="534" hidden="1" ht="30" customHeight="1">
      <c r="B534">
        <f>IFERROR(IF(F534&gt;0,MAX(B$26:B533)+1,IF(AND(D534&gt;0,C534=0),"ЗАГ",0)),0)</f>
        <v>0</v>
      </c>
      <c r="C534">
        <f>IF(Смета!B516&gt;0,Смета!B516,0)</f>
        <v>455</v>
      </c>
      <c r="D534" t="str">
        <f>IF(Смета!C516&gt;0,Смета!C516,0)</f>
        <v>Выключатель одноклавишный ATLASDESIGN схема 1 10АХ механизм белый</v>
      </c>
      <c r="E534" s="7" t="str">
        <f>IF(Смета!D516&gt;0,Смета!D516,0)</f>
        <v>шт</v>
      </c>
      <c r="F534" s="7">
        <f>IFERROR(IF(Дата_КС2=S$3,Смета!Q516,0)+IF(Дата_КС2=S$4,Смета!T516,0)+IF(Дата_КС2=S$5,Смета!W516,0)+IF(Дата_КС2=S$6,Смета!Z516,0)+IF(Дата_КС2=S$7,Смета!AC516,0)+IF(Дата_КС2=S$8,Смета!AF516,0)+IF(Дата_КС2=S$9,Смета!AI516,0)+IF(Дата_КС2=S$10,Смета!AL516,0)+IF(Дата_КС2=S$11,Смета!AO516,0)+IF(Дата_КС2=S$12,Смета!AR516,0)+IF(Дата_КС2=S$13,Смета!AU516,0)+IF(Дата_КС2=S$14,Смета!AX516,0),0)</f>
        <v>0</v>
      </c>
      <c r="G534" s="7">
        <f>IF(Смета!E516&gt;0,Смета!E516,0)</f>
        <v>136.99</v>
      </c>
      <c r="H534" s="7">
        <f>ROUND(F534*G534,2)</f>
        <v>0</v>
      </c>
      <c r="I534">
        <f>IF(J534=1,1,K534)</f>
        <v>0</v>
      </c>
      <c r="K534">
        <f>IF(AND(B534&gt;0,B534&lt;&gt;"ЗАГ"),1,IF(C534=0,SUM(B535:INDEX(B535:B$2002,INDEX(MATCH("ЗАГ",B535:B$2002&amp;"",),))),0))</f>
        <v>0</v>
      </c>
      <c r="R534" s="7">
        <f>IFERROR(IF(F534&gt;0,IF(IFERROR((Смета!H516*1),0)&gt;0,ROUND(F534*G534,2),0),0),0)</f>
        <v>0</v>
      </c>
      <c r="S534" s="7">
        <f>IFERROR(IF(F534&gt;0,IF(IFERROR((Смета!G516*1),0)&gt;0,ROUND(F534*G534,2),0),0),0)</f>
        <v>0</v>
      </c>
    </row>
    <row r="535" hidden="1" ht="30" customHeight="1">
      <c r="B535">
        <f>IFERROR(IF(F535&gt;0,MAX(B$26:B534)+1,IF(AND(D535&gt;0,C535=0),"ЗАГ",0)),0)</f>
        <v>0</v>
      </c>
      <c r="C535">
        <f>IF(Смета!B517&gt;0,Смета!B517,0)</f>
        <v>456</v>
      </c>
      <c r="D535" t="str">
        <f>IF(Смета!C517&gt;0,Смета!C517,0)</f>
        <v>Выключатель двухклавишный ATLASDESIGN схема 5 10АХ механизм белый</v>
      </c>
      <c r="E535" s="7" t="str">
        <f>IF(Смета!D517&gt;0,Смета!D517,0)</f>
        <v>шт</v>
      </c>
      <c r="F535" s="7">
        <f>IFERROR(IF(Дата_КС2=S$3,Смета!Q517,0)+IF(Дата_КС2=S$4,Смета!T517,0)+IF(Дата_КС2=S$5,Смета!W517,0)+IF(Дата_КС2=S$6,Смета!Z517,0)+IF(Дата_КС2=S$7,Смета!AC517,0)+IF(Дата_КС2=S$8,Смета!AF517,0)+IF(Дата_КС2=S$9,Смета!AI517,0)+IF(Дата_КС2=S$10,Смета!AL517,0)+IF(Дата_КС2=S$11,Смета!AO517,0)+IF(Дата_КС2=S$12,Смета!AR517,0)+IF(Дата_КС2=S$13,Смета!AU517,0)+IF(Дата_КС2=S$14,Смета!AX517,0),0)</f>
        <v>0</v>
      </c>
      <c r="G535" s="7">
        <f>IF(Смета!E517&gt;0,Смета!E517,0)</f>
        <v>178.27</v>
      </c>
      <c r="H535" s="7">
        <f>ROUND(F535*G535,2)</f>
        <v>0</v>
      </c>
      <c r="I535">
        <f>IF(J535=1,1,K535)</f>
        <v>0</v>
      </c>
      <c r="K535">
        <f>IF(AND(B535&gt;0,B535&lt;&gt;"ЗАГ"),1,IF(C535=0,SUM(B536:INDEX(B536:B$2002,INDEX(MATCH("ЗАГ",B536:B$2002&amp;"",),))),0))</f>
        <v>0</v>
      </c>
      <c r="R535" s="7">
        <f>IFERROR(IF(F535&gt;0,IF(IFERROR((Смета!H517*1),0)&gt;0,ROUND(F535*G535,2),0),0),0)</f>
        <v>0</v>
      </c>
      <c r="S535" s="7">
        <f>IFERROR(IF(F535&gt;0,IF(IFERROR((Смета!G517*1),0)&gt;0,ROUND(F535*G535,2),0),0),0)</f>
        <v>0</v>
      </c>
    </row>
    <row r="536" hidden="1" ht="30" customHeight="1">
      <c r="B536">
        <f>IFERROR(IF(F536&gt;0,MAX(B$26:B535)+1,IF(AND(D536&gt;0,C536=0),"ЗАГ",0)),0)</f>
        <v>0</v>
      </c>
      <c r="C536">
        <f>IF(Смета!B518&gt;0,Смета!B518,0)</f>
        <v>457</v>
      </c>
      <c r="D536" t="str">
        <f>IF(Смета!C518&gt;0,Смета!C518,0)</f>
        <v>Выключатель трехклавишный ATLASDESIGN схема 1+1+1 10АХ механизм белый</v>
      </c>
      <c r="E536" s="7" t="str">
        <f>IF(Смета!D518&gt;0,Смета!D518,0)</f>
        <v>шт</v>
      </c>
      <c r="F536" s="7">
        <f>IFERROR(IF(Дата_КС2=S$3,Смета!Q518,0)+IF(Дата_КС2=S$4,Смета!T518,0)+IF(Дата_КС2=S$5,Смета!W518,0)+IF(Дата_КС2=S$6,Смета!Z518,0)+IF(Дата_КС2=S$7,Смета!AC518,0)+IF(Дата_КС2=S$8,Смета!AF518,0)+IF(Дата_КС2=S$9,Смета!AI518,0)+IF(Дата_КС2=S$10,Смета!AL518,0)+IF(Дата_КС2=S$11,Смета!AO518,0)+IF(Дата_КС2=S$12,Смета!AR518,0)+IF(Дата_КС2=S$13,Смета!AU518,0)+IF(Дата_КС2=S$14,Смета!AX518,0),0)</f>
        <v>0</v>
      </c>
      <c r="G536" s="7">
        <f>IF(Смета!E518&gt;0,Смета!E518,0)</f>
        <v>274</v>
      </c>
      <c r="H536" s="7">
        <f>ROUND(F536*G536,2)</f>
        <v>0</v>
      </c>
      <c r="I536">
        <f>IF(J536=1,1,K536)</f>
        <v>0</v>
      </c>
      <c r="K536">
        <f>IF(AND(B536&gt;0,B536&lt;&gt;"ЗАГ"),1,IF(C536=0,SUM(B537:INDEX(B537:B$2002,INDEX(MATCH("ЗАГ",B537:B$2002&amp;"",),))),0))</f>
        <v>0</v>
      </c>
      <c r="R536" s="7">
        <f>IFERROR(IF(F536&gt;0,IF(IFERROR((Смета!H518*1),0)&gt;0,ROUND(F536*G536,2),0),0),0)</f>
        <v>0</v>
      </c>
      <c r="S536" s="7">
        <f>IFERROR(IF(F536&gt;0,IF(IFERROR((Смета!G518*1),0)&gt;0,ROUND(F536*G536,2),0),0),0)</f>
        <v>0</v>
      </c>
    </row>
    <row r="537" hidden="1">
      <c r="B537">
        <f>IFERROR(IF(F537&gt;0,MAX(B$26:B536)+1,IF(AND(D537&gt;0,C537=0),"ЗАГ",0)),0)</f>
        <v>0</v>
      </c>
      <c r="C537">
        <f>IF(Смета!B519&gt;0,Смета!B519,0)</f>
        <v>458</v>
      </c>
      <c r="D537" t="str">
        <f>IF(Смета!C519&gt;0,Смета!C519,0)</f>
        <v>Рамка однопостовая ATLASDESIGN белый</v>
      </c>
      <c r="E537" s="7" t="str">
        <f>IF(Смета!D519&gt;0,Смета!D519,0)</f>
        <v>шт</v>
      </c>
      <c r="F537" s="7">
        <f>IFERROR(IF(Дата_КС2=S$3,Смета!Q519,0)+IF(Дата_КС2=S$4,Смета!T519,0)+IF(Дата_КС2=S$5,Смета!W519,0)+IF(Дата_КС2=S$6,Смета!Z519,0)+IF(Дата_КС2=S$7,Смета!AC519,0)+IF(Дата_КС2=S$8,Смета!AF519,0)+IF(Дата_КС2=S$9,Смета!AI519,0)+IF(Дата_КС2=S$10,Смета!AL519,0)+IF(Дата_КС2=S$11,Смета!AO519,0)+IF(Дата_КС2=S$12,Смета!AR519,0)+IF(Дата_КС2=S$13,Смета!AU519,0)+IF(Дата_КС2=S$14,Смета!AX519,0),0)</f>
        <v>0</v>
      </c>
      <c r="G537" s="7">
        <f>IF(Смета!E519&gt;0,Смета!E519,0)</f>
        <v>44.84</v>
      </c>
      <c r="H537" s="7">
        <f>ROUND(F537*G537,2)</f>
        <v>0</v>
      </c>
      <c r="I537">
        <f>IF(J537=1,1,K537)</f>
        <v>0</v>
      </c>
      <c r="K537">
        <f>IF(AND(B537&gt;0,B537&lt;&gt;"ЗАГ"),1,IF(C537=0,SUM(B538:INDEX(B538:B$2002,INDEX(MATCH("ЗАГ",B538:B$2002&amp;"",),))),0))</f>
        <v>0</v>
      </c>
      <c r="R537" s="7">
        <f>IFERROR(IF(F537&gt;0,IF(IFERROR((Смета!H519*1),0)&gt;0,ROUND(F537*G537,2),0),0),0)</f>
        <v>0</v>
      </c>
      <c r="S537" s="7">
        <f>IFERROR(IF(F537&gt;0,IF(IFERROR((Смета!G519*1),0)&gt;0,ROUND(F537*G537,2),0),0),0)</f>
        <v>0</v>
      </c>
    </row>
    <row r="538" hidden="1">
      <c r="B538">
        <f>IFERROR(IF(F538&gt;0,MAX(B$26:B537)+1,IF(AND(D538&gt;0,C538=0),"ЗАГ",0)),0)</f>
        <v>0</v>
      </c>
      <c r="C538">
        <f>IF(Смета!B520&gt;0,Смета!B520,0)</f>
        <v>459</v>
      </c>
      <c r="D538" t="str">
        <f>IF(Смета!C520&gt;0,Смета!C520,0)</f>
        <v>Монтаж и подключение выключателей скрытой установки</v>
      </c>
      <c r="E538" s="7" t="str">
        <f>IF(Смета!D520&gt;0,Смета!D520,0)</f>
        <v>шт</v>
      </c>
      <c r="F538" s="7">
        <f>IFERROR(IF(Дата_КС2=S$3,Смета!Q520,0)+IF(Дата_КС2=S$4,Смета!T520,0)+IF(Дата_КС2=S$5,Смета!W520,0)+IF(Дата_КС2=S$6,Смета!Z520,0)+IF(Дата_КС2=S$7,Смета!AC520,0)+IF(Дата_КС2=S$8,Смета!AF520,0)+IF(Дата_КС2=S$9,Смета!AI520,0)+IF(Дата_КС2=S$10,Смета!AL520,0)+IF(Дата_КС2=S$11,Смета!AO520,0)+IF(Дата_КС2=S$12,Смета!AR520,0)+IF(Дата_КС2=S$13,Смета!AU520,0)+IF(Дата_КС2=S$14,Смета!AX520,0),0)</f>
        <v>0</v>
      </c>
      <c r="G538" s="7">
        <f>IF(Смета!E520&gt;0,Смета!E520,0)</f>
        <v>192.15</v>
      </c>
      <c r="H538" s="7">
        <f>ROUND(F538*G538,2)</f>
        <v>0</v>
      </c>
      <c r="I538">
        <f>IF(J538=1,1,K538)</f>
        <v>0</v>
      </c>
      <c r="K538">
        <f>IF(AND(B538&gt;0,B538&lt;&gt;"ЗАГ"),1,IF(C538=0,SUM(B539:INDEX(B539:B$2002,INDEX(MATCH("ЗАГ",B539:B$2002&amp;"",),))),0))</f>
        <v>0</v>
      </c>
      <c r="R538" s="7">
        <f>IFERROR(IF(F538&gt;0,IF(IFERROR((Смета!H520*1),0)&gt;0,ROUND(F538*G538,2),0),0),0)</f>
        <v>0</v>
      </c>
      <c r="S538" s="7">
        <f>IFERROR(IF(F538&gt;0,IF(IFERROR((Смета!G520*1),0)&gt;0,ROUND(F538*G538,2),0),0),0)</f>
        <v>0</v>
      </c>
    </row>
    <row r="539" hidden="1">
      <c r="B539">
        <f>IFERROR(IF(F539&gt;0,MAX(B$26:B538)+1,IF(AND(D539&gt;0,C539=0),"ЗАГ",0)),0)</f>
        <v>0</v>
      </c>
      <c r="C539">
        <f>IF(Смета!B521&gt;0,Смета!B521,0)</f>
        <v>460</v>
      </c>
      <c r="D539" t="str">
        <f>IF(Смета!C521&gt;0,Смета!C521,0)</f>
        <v>КРЗ-0,4</v>
      </c>
      <c r="E539" s="7" t="str">
        <f>IF(Смета!D521&gt;0,Смета!D521,0)</f>
        <v>шт</v>
      </c>
      <c r="F539" s="7">
        <f>IFERROR(IF(Дата_КС2=S$3,Смета!Q521,0)+IF(Дата_КС2=S$4,Смета!T521,0)+IF(Дата_КС2=S$5,Смета!W521,0)+IF(Дата_КС2=S$6,Смета!Z521,0)+IF(Дата_КС2=S$7,Смета!AC521,0)+IF(Дата_КС2=S$8,Смета!AF521,0)+IF(Дата_КС2=S$9,Смета!AI521,0)+IF(Дата_КС2=S$10,Смета!AL521,0)+IF(Дата_КС2=S$11,Смета!AO521,0)+IF(Дата_КС2=S$12,Смета!AR521,0)+IF(Дата_КС2=S$13,Смета!AU521,0)+IF(Дата_КС2=S$14,Смета!AX521,0),0)</f>
        <v>0</v>
      </c>
      <c r="G539" s="7">
        <f>IF(Смета!E521&gt;0,Смета!E521,0)</f>
        <v>285.02</v>
      </c>
      <c r="H539" s="7">
        <f>ROUND(F539*G539,2)</f>
        <v>0</v>
      </c>
      <c r="I539">
        <f>IF(J539=1,1,K539)</f>
        <v>0</v>
      </c>
      <c r="K539">
        <f>IF(AND(B539&gt;0,B539&lt;&gt;"ЗАГ"),1,IF(C539=0,SUM(B540:INDEX(B540:B$2002,INDEX(MATCH("ЗАГ",B540:B$2002&amp;"",),))),0))</f>
        <v>0</v>
      </c>
      <c r="R539" s="7">
        <f>IFERROR(IF(F539&gt;0,IF(IFERROR((Смета!H521*1),0)&gt;0,ROUND(F539*G539,2),0),0),0)</f>
        <v>0</v>
      </c>
      <c r="S539" s="7">
        <f>IFERROR(IF(F539&gt;0,IF(IFERROR((Смета!G521*1),0)&gt;0,ROUND(F539*G539,2),0),0),0)</f>
        <v>0</v>
      </c>
    </row>
    <row r="540" hidden="1">
      <c r="B540">
        <f>IFERROR(IF(F540&gt;0,MAX(B$26:B539)+1,IF(AND(D540&gt;0,C540=0),"ЗАГ",0)),0)</f>
        <v>0</v>
      </c>
      <c r="C540">
        <f>IF(Смета!B522&gt;0,Смета!B522,0)</f>
        <v>461</v>
      </c>
      <c r="D540" t="str">
        <f>IF(Смета!C522&gt;0,Смета!C522,0)</f>
        <v>Монтаж и подключение коробки заземления КРЗ</v>
      </c>
      <c r="E540" s="7" t="str">
        <f>IF(Смета!D522&gt;0,Смета!D522,0)</f>
        <v>шт</v>
      </c>
      <c r="F540" s="7">
        <f>IFERROR(IF(Дата_КС2=S$3,Смета!Q522,0)+IF(Дата_КС2=S$4,Смета!T522,0)+IF(Дата_КС2=S$5,Смета!W522,0)+IF(Дата_КС2=S$6,Смета!Z522,0)+IF(Дата_КС2=S$7,Смета!AC522,0)+IF(Дата_КС2=S$8,Смета!AF522,0)+IF(Дата_КС2=S$9,Смета!AI522,0)+IF(Дата_КС2=S$10,Смета!AL522,0)+IF(Дата_КС2=S$11,Смета!AO522,0)+IF(Дата_КС2=S$12,Смета!AR522,0)+IF(Дата_КС2=S$13,Смета!AU522,0)+IF(Дата_КС2=S$14,Смета!AX522,0),0)</f>
        <v>0</v>
      </c>
      <c r="G540" s="7">
        <f>IF(Смета!E522&gt;0,Смета!E522,0)</f>
        <v>343.74</v>
      </c>
      <c r="H540" s="7">
        <f>ROUND(F540*G540,2)</f>
        <v>0</v>
      </c>
      <c r="I540">
        <f>IF(J540=1,1,K540)</f>
        <v>0</v>
      </c>
      <c r="K540">
        <f>IF(AND(B540&gt;0,B540&lt;&gt;"ЗАГ"),1,IF(C540=0,SUM(B541:INDEX(B541:B$2002,INDEX(MATCH("ЗАГ",B541:B$2002&amp;"",),))),0))</f>
        <v>0</v>
      </c>
      <c r="R540" s="7">
        <f>IFERROR(IF(F540&gt;0,IF(IFERROR((Смета!H522*1),0)&gt;0,ROUND(F540*G540,2),0),0),0)</f>
        <v>0</v>
      </c>
      <c r="S540" s="7">
        <f>IFERROR(IF(F540&gt;0,IF(IFERROR((Смета!G522*1),0)&gt;0,ROUND(F540*G540,2),0),0),0)</f>
        <v>0</v>
      </c>
    </row>
    <row r="541" hidden="1" ht="30" customHeight="1">
      <c r="B541">
        <f>IFERROR(IF(F541&gt;0,MAX(B$26:B540)+1,IF(AND(D541&gt;0,C541=0),"ЗАГ",0)),0)</f>
        <v>0</v>
      </c>
      <c r="C541">
        <f>IF(Смета!B523&gt;0,Смета!B523,0)</f>
        <v>462</v>
      </c>
      <c r="D541" t="str">
        <f>IF(Смета!C523&gt;0,Смета!C523,0)</f>
        <v>Звонок Зуммер-1-04 (2ТК) двухтональный без кнопки пластик АБС проводной 220В (Зуммер-1-04 (2ТК))</v>
      </c>
      <c r="E541" s="7" t="str">
        <f>IF(Смета!D523&gt;0,Смета!D523,0)</f>
        <v>шт</v>
      </c>
      <c r="F541" s="7">
        <f>IFERROR(IF(Дата_КС2=S$3,Смета!Q523,0)+IF(Дата_КС2=S$4,Смета!T523,0)+IF(Дата_КС2=S$5,Смета!W523,0)+IF(Дата_КС2=S$6,Смета!Z523,0)+IF(Дата_КС2=S$7,Смета!AC523,0)+IF(Дата_КС2=S$8,Смета!AF523,0)+IF(Дата_КС2=S$9,Смета!AI523,0)+IF(Дата_КС2=S$10,Смета!AL523,0)+IF(Дата_КС2=S$11,Смета!AO523,0)+IF(Дата_КС2=S$12,Смета!AR523,0)+IF(Дата_КС2=S$13,Смета!AU523,0)+IF(Дата_КС2=S$14,Смета!AX523,0),0)</f>
        <v>0</v>
      </c>
      <c r="G541" s="7">
        <f>IF(Смета!E523&gt;0,Смета!E523,0)</f>
        <v>261.54</v>
      </c>
      <c r="H541" s="7">
        <f>ROUND(F541*G541,2)</f>
        <v>0</v>
      </c>
      <c r="I541">
        <f>IF(J541=1,1,K541)</f>
        <v>0</v>
      </c>
      <c r="K541">
        <f>IF(AND(B541&gt;0,B541&lt;&gt;"ЗАГ"),1,IF(C541=0,SUM(B542:INDEX(B542:B$2002,INDEX(MATCH("ЗАГ",B542:B$2002&amp;"",),))),0))</f>
        <v>0</v>
      </c>
      <c r="R541" s="7">
        <f>IFERROR(IF(F541&gt;0,IF(IFERROR((Смета!H523*1),0)&gt;0,ROUND(F541*G541,2),0),0),0)</f>
        <v>0</v>
      </c>
      <c r="S541" s="7">
        <f>IFERROR(IF(F541&gt;0,IF(IFERROR((Смета!G523*1),0)&gt;0,ROUND(F541*G541,2),0),0),0)</f>
        <v>0</v>
      </c>
    </row>
    <row r="542" hidden="1">
      <c r="B542">
        <f>IFERROR(IF(F542&gt;0,MAX(B$26:B541)+1,IF(AND(D542&gt;0,C542=0),"ЗАГ",0)),0)</f>
        <v>0</v>
      </c>
      <c r="C542">
        <f>IF(Смета!B524&gt;0,Смета!B524,0)</f>
        <v>463</v>
      </c>
      <c r="D542" t="str">
        <f>IF(Смета!C524&gt;0,Смета!C524,0)</f>
        <v>Беларусь Кнопка для звонков</v>
      </c>
      <c r="E542" s="7" t="str">
        <f>IF(Смета!D524&gt;0,Смета!D524,0)</f>
        <v>шт</v>
      </c>
      <c r="F542" s="7">
        <f>IFERROR(IF(Дата_КС2=S$3,Смета!Q524,0)+IF(Дата_КС2=S$4,Смета!T524,0)+IF(Дата_КС2=S$5,Смета!W524,0)+IF(Дата_КС2=S$6,Смета!Z524,0)+IF(Дата_КС2=S$7,Смета!AC524,0)+IF(Дата_КС2=S$8,Смета!AF524,0)+IF(Дата_КС2=S$9,Смета!AI524,0)+IF(Дата_КС2=S$10,Смета!AL524,0)+IF(Дата_КС2=S$11,Смета!AO524,0)+IF(Дата_КС2=S$12,Смета!AR524,0)+IF(Дата_КС2=S$13,Смета!AU524,0)+IF(Дата_КС2=S$14,Смета!AX524,0),0)</f>
        <v>0</v>
      </c>
      <c r="G542" s="7">
        <f>IF(Смета!E524&gt;0,Смета!E524,0)</f>
        <v>74.73</v>
      </c>
      <c r="H542" s="7">
        <f>ROUND(F542*G542,2)</f>
        <v>0</v>
      </c>
      <c r="I542">
        <f>IF(J542=1,1,K542)</f>
        <v>0</v>
      </c>
      <c r="K542">
        <f>IF(AND(B542&gt;0,B542&lt;&gt;"ЗАГ"),1,IF(C542=0,SUM(B543:INDEX(B543:B$2002,INDEX(MATCH("ЗАГ",B543:B$2002&amp;"",),))),0))</f>
        <v>0</v>
      </c>
      <c r="R542" s="7">
        <f>IFERROR(IF(F542&gt;0,IF(IFERROR((Смета!H524*1),0)&gt;0,ROUND(F542*G542,2),0),0),0)</f>
        <v>0</v>
      </c>
      <c r="S542" s="7">
        <f>IFERROR(IF(F542&gt;0,IF(IFERROR((Смета!G524*1),0)&gt;0,ROUND(F542*G542,2),0),0),0)</f>
        <v>0</v>
      </c>
    </row>
    <row r="543" hidden="1">
      <c r="B543">
        <f>IFERROR(IF(F543&gt;0,MAX(B$26:B542)+1,IF(AND(D543&gt;0,C543=0),"ЗАГ",0)),0)</f>
        <v>0</v>
      </c>
      <c r="C543">
        <f>IF(Смета!B525&gt;0,Смета!B525,0)</f>
        <v>464</v>
      </c>
      <c r="D543" t="str">
        <f>IF(Смета!C525&gt;0,Смета!C525,0)</f>
        <v>Монтаж и подключение звонка</v>
      </c>
      <c r="E543" s="7" t="str">
        <f>IF(Смета!D525&gt;0,Смета!D525,0)</f>
        <v>шт</v>
      </c>
      <c r="F543" s="7">
        <f>IFERROR(IF(Дата_КС2=S$3,Смета!Q525,0)+IF(Дата_КС2=S$4,Смета!T525,0)+IF(Дата_КС2=S$5,Смета!W525,0)+IF(Дата_КС2=S$6,Смета!Z525,0)+IF(Дата_КС2=S$7,Смета!AC525,0)+IF(Дата_КС2=S$8,Смета!AF525,0)+IF(Дата_КС2=S$9,Смета!AI525,0)+IF(Дата_КС2=S$10,Смета!AL525,0)+IF(Дата_КС2=S$11,Смета!AO525,0)+IF(Дата_КС2=S$12,Смета!AR525,0)+IF(Дата_КС2=S$13,Смета!AU525,0)+IF(Дата_КС2=S$14,Смета!AX525,0),0)</f>
        <v>0</v>
      </c>
      <c r="G543" s="7">
        <f>IF(Смета!E525&gt;0,Смета!E525,0)</f>
        <v>160.13</v>
      </c>
      <c r="H543" s="7">
        <f>ROUND(F543*G543,2)</f>
        <v>0</v>
      </c>
      <c r="I543">
        <f>IF(J543=1,1,K543)</f>
        <v>0</v>
      </c>
      <c r="K543">
        <f>IF(AND(B543&gt;0,B543&lt;&gt;"ЗАГ"),1,IF(C543=0,SUM(B544:INDEX(B544:B$2002,INDEX(MATCH("ЗАГ",B544:B$2002&amp;"",),))),0))</f>
        <v>0</v>
      </c>
      <c r="R543" s="7">
        <f>IFERROR(IF(F543&gt;0,IF(IFERROR((Смета!H525*1),0)&gt;0,ROUND(F543*G543,2),0),0),0)</f>
        <v>0</v>
      </c>
      <c r="S543" s="7">
        <f>IFERROR(IF(F543&gt;0,IF(IFERROR((Смета!G525*1),0)&gt;0,ROUND(F543*G543,2),0),0),0)</f>
        <v>0</v>
      </c>
    </row>
    <row r="544" hidden="1">
      <c r="B544">
        <f>IFERROR(IF(F544&gt;0,MAX(B$26:B543)+1,IF(AND(D544&gt;0,C544=0),"ЗАГ",0)),0)</f>
        <v>0</v>
      </c>
      <c r="C544">
        <f>IF(Смета!B526&gt;0,Смета!B526,0)</f>
        <v>465</v>
      </c>
      <c r="D544" t="str">
        <f>IF(Смета!C526&gt;0,Смета!C526,0)</f>
        <v>Монтаж и подключение кнопки звонка</v>
      </c>
      <c r="E544" s="7" t="str">
        <f>IF(Смета!D526&gt;0,Смета!D526,0)</f>
        <v>шт</v>
      </c>
      <c r="F544" s="7">
        <f>IFERROR(IF(Дата_КС2=S$3,Смета!Q526,0)+IF(Дата_КС2=S$4,Смета!T526,0)+IF(Дата_КС2=S$5,Смета!W526,0)+IF(Дата_КС2=S$6,Смета!Z526,0)+IF(Дата_КС2=S$7,Смета!AC526,0)+IF(Дата_КС2=S$8,Смета!AF526,0)+IF(Дата_КС2=S$9,Смета!AI526,0)+IF(Дата_КС2=S$10,Смета!AL526,0)+IF(Дата_КС2=S$11,Смета!AO526,0)+IF(Дата_КС2=S$12,Смета!AR526,0)+IF(Дата_КС2=S$13,Смета!AU526,0)+IF(Дата_КС2=S$14,Смета!AX526,0),0)</f>
        <v>0</v>
      </c>
      <c r="G544" s="7">
        <f>IF(Смета!E526&gt;0,Смета!E526,0)</f>
        <v>160.13</v>
      </c>
      <c r="H544" s="7">
        <f>ROUND(F544*G544,2)</f>
        <v>0</v>
      </c>
      <c r="I544">
        <f>IF(J544=1,1,K544)</f>
        <v>0</v>
      </c>
      <c r="K544">
        <f>IF(AND(B544&gt;0,B544&lt;&gt;"ЗАГ"),1,IF(C544=0,SUM(B545:INDEX(B545:B$2002,INDEX(MATCH("ЗАГ",B545:B$2002&amp;"",),))),0))</f>
        <v>0</v>
      </c>
      <c r="R544" s="7">
        <f>IFERROR(IF(F544&gt;0,IF(IFERROR((Смета!H526*1),0)&gt;0,ROUND(F544*G544,2),0),0),0)</f>
        <v>0</v>
      </c>
      <c r="S544" s="7">
        <f>IFERROR(IF(F544&gt;0,IF(IFERROR((Смета!G526*1),0)&gt;0,ROUND(F544*G544,2),0),0),0)</f>
        <v>0</v>
      </c>
    </row>
    <row r="545">
      <c r="B545" t="str">
        <f>IFERROR(IF(F545&gt;0,MAX(B$26:B544)+1,IF(AND(D545&gt;0,C545=0),"ЗАГ",0)),0)</f>
        <v>ЗАГ</v>
      </c>
      <c r="C545">
        <f>IF(Смета!B527&gt;0,Смета!B527,0)</f>
        <v>0</v>
      </c>
      <c r="D545" t="str">
        <f>IF(Смета!C527&gt;0,Смета!C527,0)</f>
        <v>5.Электромонтажные изделия</v>
      </c>
      <c r="E545" s="7">
        <f>IF(Смета!D527&gt;0,Смета!D527,0)</f>
        <v>0</v>
      </c>
      <c r="F545" s="7">
        <f>IFERROR(IF(Дата_КС2=S$3,Смета!Q527,0)+IF(Дата_КС2=S$4,Смета!T527,0)+IF(Дата_КС2=S$5,Смета!W527,0)+IF(Дата_КС2=S$6,Смета!Z527,0)+IF(Дата_КС2=S$7,Смета!AC527,0)+IF(Дата_КС2=S$8,Смета!AF527,0)+IF(Дата_КС2=S$9,Смета!AI527,0)+IF(Дата_КС2=S$10,Смета!AL527,0)+IF(Дата_КС2=S$11,Смета!AO527,0)+IF(Дата_КС2=S$12,Смета!AR527,0)+IF(Дата_КС2=S$13,Смета!AU527,0)+IF(Дата_КС2=S$14,Смета!AX527,0),0)</f>
        <v>0</v>
      </c>
      <c r="G545" s="7">
        <f>IF(Смета!E527&gt;0,Смета!E527,0)</f>
        <v>0</v>
      </c>
      <c r="H545" s="7">
        <f>ROUND(F545*G545,2)</f>
        <v>0</v>
      </c>
      <c r="I545">
        <f>IF(J545=1,1,K545)</f>
        <v>170</v>
      </c>
      <c r="K545">
        <f>IF(AND(B545&gt;0,B545&lt;&gt;"ЗАГ"),1,IF(C545=0,SUM(B546:INDEX(B546:B$2002,INDEX(MATCH("ЗАГ",B546:B$2002&amp;"",),))),0))</f>
        <v>170</v>
      </c>
      <c r="R545" s="7">
        <f>IFERROR(IF(F545&gt;0,IF(IFERROR((Смета!H527*1),0)&gt;0,ROUND(F545*G545,2),0),0),0)</f>
        <v>0</v>
      </c>
      <c r="S545" s="7">
        <f>IFERROR(IF(F545&gt;0,IF(IFERROR((Смета!G527*1),0)&gt;0,ROUND(F545*G545,2),0),0),0)</f>
        <v>0</v>
      </c>
    </row>
    <row r="546">
      <c r="B546">
        <f>IFERROR(IF(F546&gt;0,MAX(B$26:B545)+1,IF(AND(D546&gt;0,C546=0),"ЗАГ",0)),0)</f>
        <v>41</v>
      </c>
      <c r="C546">
        <f>IF(Смета!B528&gt;0,Смета!B528,0)</f>
        <v>466</v>
      </c>
      <c r="D546" t="str">
        <f>IF(Смета!C528&gt;0,Смета!C528,0)</f>
        <v>Скрутка СИЗ-1 2.5-4.5мм желтая</v>
      </c>
      <c r="E546" s="7" t="str">
        <f>IF(Смета!D528&gt;0,Смета!D528,0)</f>
        <v>шт</v>
      </c>
      <c r="F546" s="7">
        <f>IFERROR(IF(Дата_КС2=S$3,Смета!Q528,0)+IF(Дата_КС2=S$4,Смета!T528,0)+IF(Дата_КС2=S$5,Смета!W528,0)+IF(Дата_КС2=S$6,Смета!Z528,0)+IF(Дата_КС2=S$7,Смета!AC528,0)+IF(Дата_КС2=S$8,Смета!AF528,0)+IF(Дата_КС2=S$9,Смета!AI528,0)+IF(Дата_КС2=S$10,Смета!AL528,0)+IF(Дата_КС2=S$11,Смета!AO528,0)+IF(Дата_КС2=S$12,Смета!AR528,0)+IF(Дата_КС2=S$13,Смета!AU528,0)+IF(Дата_КС2=S$14,Смета!AX528,0),0)</f>
        <v>200</v>
      </c>
      <c r="G546" s="7">
        <f>IF(Смета!E528&gt;0,Смета!E528,0)</f>
        <v>4.06</v>
      </c>
      <c r="H546" s="7">
        <f>ROUND(F546*G546,2)</f>
        <v>812</v>
      </c>
      <c r="I546">
        <f>IF(J546=1,1,K546)</f>
        <v>1</v>
      </c>
      <c r="K546">
        <f>IF(AND(B546&gt;0,B546&lt;&gt;"ЗАГ"),1,IF(C546=0,SUM(B547:INDEX(B547:B$2002,INDEX(MATCH("ЗАГ",B547:B$2002&amp;"",),))),0))</f>
        <v>1</v>
      </c>
      <c r="R546" s="7">
        <f>IFERROR(IF(F546&gt;0,IF(IFERROR((Смета!H528*1),0)&gt;0,ROUND(F546*G546,2),0),0),0)</f>
        <v>0</v>
      </c>
      <c r="S546" s="7">
        <f>IFERROR(IF(F546&gt;0,IF(IFERROR((Смета!G528*1),0)&gt;0,ROUND(F546*G546,2),0),0),0)</f>
        <v>812</v>
      </c>
    </row>
    <row r="547">
      <c r="B547">
        <f>IFERROR(IF(F547&gt;0,MAX(B$26:B546)+1,IF(AND(D547&gt;0,C547=0),"ЗАГ",0)),0)</f>
        <v>42</v>
      </c>
      <c r="C547">
        <f>IF(Смета!B529&gt;0,Смета!B529,0)</f>
        <v>467</v>
      </c>
      <c r="D547" t="str">
        <f>IF(Смета!C529&gt;0,Смета!C529,0)</f>
        <v>Скрутка СИЗ-1 4-11мм красная</v>
      </c>
      <c r="E547" s="7" t="str">
        <f>IF(Смета!D529&gt;0,Смета!D529,0)</f>
        <v>шт</v>
      </c>
      <c r="F547" s="7">
        <f>IFERROR(IF(Дата_КС2=S$3,Смета!Q529,0)+IF(Дата_КС2=S$4,Смета!T529,0)+IF(Дата_КС2=S$5,Смета!W529,0)+IF(Дата_КС2=S$6,Смета!Z529,0)+IF(Дата_КС2=S$7,Смета!AC529,0)+IF(Дата_КС2=S$8,Смета!AF529,0)+IF(Дата_КС2=S$9,Смета!AI529,0)+IF(Дата_КС2=S$10,Смета!AL529,0)+IF(Дата_КС2=S$11,Смета!AO529,0)+IF(Дата_КС2=S$12,Смета!AR529,0)+IF(Дата_КС2=S$13,Смета!AU529,0)+IF(Дата_КС2=S$14,Смета!AX529,0),0)</f>
        <v>1000</v>
      </c>
      <c r="G547" s="7">
        <f>IF(Смета!E529&gt;0,Смета!E529,0)</f>
        <v>5.34</v>
      </c>
      <c r="H547" s="7">
        <f>ROUND(F547*G547,2)</f>
        <v>5340</v>
      </c>
      <c r="I547">
        <f>IF(J547=1,1,K547)</f>
        <v>1</v>
      </c>
      <c r="K547">
        <f>IF(AND(B547&gt;0,B547&lt;&gt;"ЗАГ"),1,IF(C547=0,SUM(B548:INDEX(B548:B$2002,INDEX(MATCH("ЗАГ",B548:B$2002&amp;"",),))),0))</f>
        <v>1</v>
      </c>
      <c r="R547" s="7">
        <f>IFERROR(IF(F547&gt;0,IF(IFERROR((Смета!H529*1),0)&gt;0,ROUND(F547*G547,2),0),0),0)</f>
        <v>0</v>
      </c>
      <c r="S547" s="7">
        <f>IFERROR(IF(F547&gt;0,IF(IFERROR((Смета!G529*1),0)&gt;0,ROUND(F547*G547,2),0),0),0)</f>
        <v>5340</v>
      </c>
    </row>
    <row r="548" hidden="1">
      <c r="B548">
        <f>IFERROR(IF(F548&gt;0,MAX(B$26:B547)+1,IF(AND(D548&gt;0,C548=0),"ЗАГ",0)),0)</f>
        <v>0</v>
      </c>
      <c r="C548">
        <f>IF(Смета!B530&gt;0,Смета!B530,0)</f>
        <v>468</v>
      </c>
      <c r="D548" t="str">
        <f>IF(Смета!C530&gt;0,Смета!C530,0)</f>
        <v>Бирка кабельная У-134 квадрат 55х55 мм</v>
      </c>
      <c r="E548" s="7" t="str">
        <f>IF(Смета!D530&gt;0,Смета!D530,0)</f>
        <v>шт</v>
      </c>
      <c r="F548" s="7">
        <f>IFERROR(IF(Дата_КС2=S$3,Смета!Q530,0)+IF(Дата_КС2=S$4,Смета!T530,0)+IF(Дата_КС2=S$5,Смета!W530,0)+IF(Дата_КС2=S$6,Смета!Z530,0)+IF(Дата_КС2=S$7,Смета!AC530,0)+IF(Дата_КС2=S$8,Смета!AF530,0)+IF(Дата_КС2=S$9,Смета!AI530,0)+IF(Дата_КС2=S$10,Смета!AL530,0)+IF(Дата_КС2=S$11,Смета!AO530,0)+IF(Дата_КС2=S$12,Смета!AR530,0)+IF(Дата_КС2=S$13,Смета!AU530,0)+IF(Дата_КС2=S$14,Смета!AX530,0),0)</f>
        <v>0</v>
      </c>
      <c r="G548" s="7">
        <f>IF(Смета!E530&gt;0,Смета!E530,0)</f>
        <v>2.46</v>
      </c>
      <c r="H548" s="7">
        <f>ROUND(F548*G548,2)</f>
        <v>0</v>
      </c>
      <c r="I548">
        <f>IF(J548=1,1,K548)</f>
        <v>0</v>
      </c>
      <c r="K548">
        <f>IF(AND(B548&gt;0,B548&lt;&gt;"ЗАГ"),1,IF(C548=0,SUM(B549:INDEX(B549:B$2002,INDEX(MATCH("ЗАГ",B549:B$2002&amp;"",),))),0))</f>
        <v>0</v>
      </c>
      <c r="R548" s="7">
        <f>IFERROR(IF(F548&gt;0,IF(IFERROR((Смета!H530*1),0)&gt;0,ROUND(F548*G548,2),0),0),0)</f>
        <v>0</v>
      </c>
      <c r="S548" s="7">
        <f>IFERROR(IF(F548&gt;0,IF(IFERROR((Смета!G530*1),0)&gt;0,ROUND(F548*G548,2),0),0),0)</f>
        <v>0</v>
      </c>
    </row>
    <row r="549" hidden="1">
      <c r="B549">
        <f>IFERROR(IF(F549&gt;0,MAX(B$26:B548)+1,IF(AND(D549&gt;0,C549=0),"ЗАГ",0)),0)</f>
        <v>0</v>
      </c>
      <c r="C549">
        <f>IF(Смета!B531&gt;0,Смета!B531,0)</f>
        <v>469</v>
      </c>
      <c r="D549" t="str">
        <f>IF(Смета!C531&gt;0,Смета!C531,0)</f>
        <v>Коробка установочная 68мм (С3М2)</v>
      </c>
      <c r="E549" s="7" t="str">
        <f>IF(Смета!D531&gt;0,Смета!D531,0)</f>
        <v>шт</v>
      </c>
      <c r="F549" s="7">
        <f>IFERROR(IF(Дата_КС2=S$3,Смета!Q531,0)+IF(Дата_КС2=S$4,Смета!T531,0)+IF(Дата_КС2=S$5,Смета!W531,0)+IF(Дата_КС2=S$6,Смета!Z531,0)+IF(Дата_КС2=S$7,Смета!AC531,0)+IF(Дата_КС2=S$8,Смета!AF531,0)+IF(Дата_КС2=S$9,Смета!AI531,0)+IF(Дата_КС2=S$10,Смета!AL531,0)+IF(Дата_КС2=S$11,Смета!AO531,0)+IF(Дата_КС2=S$12,Смета!AR531,0)+IF(Дата_КС2=S$13,Смета!AU531,0)+IF(Дата_КС2=S$14,Смета!AX531,0),0)</f>
        <v>0</v>
      </c>
      <c r="G549" s="7">
        <f>IF(Смета!E531&gt;0,Смета!E531,0)</f>
        <v>12.81</v>
      </c>
      <c r="H549" s="7">
        <f>ROUND(F549*G549,2)</f>
        <v>0</v>
      </c>
      <c r="I549">
        <f>IF(J549=1,1,K549)</f>
        <v>0</v>
      </c>
      <c r="K549">
        <f>IF(AND(B549&gt;0,B549&lt;&gt;"ЗАГ"),1,IF(C549=0,SUM(B550:INDEX(B550:B$2002,INDEX(MATCH("ЗАГ",B550:B$2002&amp;"",),))),0))</f>
        <v>0</v>
      </c>
      <c r="R549" s="7">
        <f>IFERROR(IF(F549&gt;0,IF(IFERROR((Смета!H531*1),0)&gt;0,ROUND(F549*G549,2),0),0),0)</f>
        <v>0</v>
      </c>
      <c r="S549" s="7">
        <f>IFERROR(IF(F549&gt;0,IF(IFERROR((Смета!G531*1),0)&gt;0,ROUND(F549*G549,2),0),0),0)</f>
        <v>0</v>
      </c>
    </row>
    <row r="550" hidden="1" ht="30" customHeight="1">
      <c r="B550">
        <f>IFERROR(IF(F550&gt;0,MAX(B$26:B549)+1,IF(AND(D550&gt;0,C550=0),"ЗАГ",0)),0)</f>
        <v>0</v>
      </c>
      <c r="C550">
        <f>IF(Смета!B532&gt;0,Смета!B532,0)</f>
        <v>470</v>
      </c>
      <c r="D550" t="str">
        <f>IF(Смета!C532&gt;0,Смета!C532,0)</f>
        <v>Высверливание отверстия в кирпиче и вмазывание установочной коробки</v>
      </c>
      <c r="E550" s="7" t="str">
        <f>IF(Смета!D532&gt;0,Смета!D532,0)</f>
        <v>шт</v>
      </c>
      <c r="F550" s="7">
        <f>IFERROR(IF(Дата_КС2=S$3,Смета!Q532,0)+IF(Дата_КС2=S$4,Смета!T532,0)+IF(Дата_КС2=S$5,Смета!W532,0)+IF(Дата_КС2=S$6,Смета!Z532,0)+IF(Дата_КС2=S$7,Смета!AC532,0)+IF(Дата_КС2=S$8,Смета!AF532,0)+IF(Дата_КС2=S$9,Смета!AI532,0)+IF(Дата_КС2=S$10,Смета!AL532,0)+IF(Дата_КС2=S$11,Смета!AO532,0)+IF(Дата_КС2=S$12,Смета!AR532,0)+IF(Дата_КС2=S$13,Смета!AU532,0)+IF(Дата_КС2=S$14,Смета!AX532,0),0)</f>
        <v>0</v>
      </c>
      <c r="G550" s="7">
        <f>IF(Смета!E532&gt;0,Смета!E532,0)</f>
        <v>320.25</v>
      </c>
      <c r="H550" s="7">
        <f>ROUND(F550*G550,2)</f>
        <v>0</v>
      </c>
      <c r="I550">
        <f>IF(J550=1,1,K550)</f>
        <v>0</v>
      </c>
      <c r="K550">
        <f>IF(AND(B550&gt;0,B550&lt;&gt;"ЗАГ"),1,IF(C550=0,SUM(B551:INDEX(B551:B$2002,INDEX(MATCH("ЗАГ",B551:B$2002&amp;"",),))),0))</f>
        <v>0</v>
      </c>
      <c r="R550" s="7">
        <f>IFERROR(IF(F550&gt;0,IF(IFERROR((Смета!H532*1),0)&gt;0,ROUND(F550*G550,2),0),0),0)</f>
        <v>0</v>
      </c>
      <c r="S550" s="7">
        <f>IFERROR(IF(F550&gt;0,IF(IFERROR((Смета!G532*1),0)&gt;0,ROUND(F550*G550,2),0),0),0)</f>
        <v>0</v>
      </c>
    </row>
    <row r="551">
      <c r="B551">
        <f>IFERROR(IF(F551&gt;0,MAX(B$26:B550)+1,IF(AND(D551&gt;0,C551=0),"ЗАГ",0)),0)</f>
        <v>43</v>
      </c>
      <c r="C551">
        <f>IF(Смета!B533&gt;0,Смета!B533,0)</f>
        <v>471</v>
      </c>
      <c r="D551" t="str">
        <f>IF(Смета!C533&gt;0,Смета!C533,0)</f>
        <v>Крышка КОН-1М-04</v>
      </c>
      <c r="E551" s="7" t="str">
        <f>IF(Смета!D533&gt;0,Смета!D533,0)</f>
        <v>шт</v>
      </c>
      <c r="F551" s="7">
        <f>IFERROR(IF(Дата_КС2=S$3,Смета!Q533,0)+IF(Дата_КС2=S$4,Смета!T533,0)+IF(Дата_КС2=S$5,Смета!W533,0)+IF(Дата_КС2=S$6,Смета!Z533,0)+IF(Дата_КС2=S$7,Смета!AC533,0)+IF(Дата_КС2=S$8,Смета!AF533,0)+IF(Дата_КС2=S$9,Смета!AI533,0)+IF(Дата_КС2=S$10,Смета!AL533,0)+IF(Дата_КС2=S$11,Смета!AO533,0)+IF(Дата_КС2=S$12,Смета!AR533,0)+IF(Дата_КС2=S$13,Смета!AU533,0)+IF(Дата_КС2=S$14,Смета!AX533,0),0)</f>
        <v>186</v>
      </c>
      <c r="G551" s="7">
        <f>IF(Смета!E533&gt;0,Смета!E533,0)</f>
        <v>58.21</v>
      </c>
      <c r="H551" s="7">
        <f>ROUND(F551*G551,2)</f>
        <v>10827.06</v>
      </c>
      <c r="I551">
        <f>IF(J551=1,1,K551)</f>
        <v>1</v>
      </c>
      <c r="K551">
        <f>IF(AND(B551&gt;0,B551&lt;&gt;"ЗАГ"),1,IF(C551=0,SUM(B552:INDEX(B552:B$2002,INDEX(MATCH("ЗАГ",B552:B$2002&amp;"",),))),0))</f>
        <v>1</v>
      </c>
      <c r="R551" s="7">
        <f>IFERROR(IF(F551&gt;0,IF(IFERROR((Смета!H533*1),0)&gt;0,ROUND(F551*G551,2),0),0),0)</f>
        <v>0</v>
      </c>
      <c r="S551" s="7">
        <f>IFERROR(IF(F551&gt;0,IF(IFERROR((Смета!G533*1),0)&gt;0,ROUND(F551*G551,2),0),0),0)</f>
        <v>10827.06</v>
      </c>
    </row>
    <row r="552">
      <c r="B552">
        <f>IFERROR(IF(F552&gt;0,MAX(B$26:B551)+1,IF(AND(D552&gt;0,C552=0),"ЗАГ",0)),0)</f>
        <v>44</v>
      </c>
      <c r="C552">
        <f>IF(Смета!B534&gt;0,Смета!B534,0)</f>
        <v>472</v>
      </c>
      <c r="D552" t="str">
        <f>IF(Смета!C534&gt;0,Смета!C534,0)</f>
        <v>Монтаж крышки КОН-1М-04</v>
      </c>
      <c r="E552" s="7" t="str">
        <f>IF(Смета!D534&gt;0,Смета!D534,0)</f>
        <v>шт</v>
      </c>
      <c r="F552" s="7">
        <f>IFERROR(IF(Дата_КС2=S$3,Смета!Q534,0)+IF(Дата_КС2=S$4,Смета!T534,0)+IF(Дата_КС2=S$5,Смета!W534,0)+IF(Дата_КС2=S$6,Смета!Z534,0)+IF(Дата_КС2=S$7,Смета!AC534,0)+IF(Дата_КС2=S$8,Смета!AF534,0)+IF(Дата_КС2=S$9,Смета!AI534,0)+IF(Дата_КС2=S$10,Смета!AL534,0)+IF(Дата_КС2=S$11,Смета!AO534,0)+IF(Дата_КС2=S$12,Смета!AR534,0)+IF(Дата_КС2=S$13,Смета!AU534,0)+IF(Дата_КС2=S$14,Смета!AX534,0),0)</f>
        <v>186</v>
      </c>
      <c r="G552" s="7">
        <f>IF(Смета!E534&gt;0,Смета!E534,0)</f>
        <v>80.06</v>
      </c>
      <c r="H552" s="7">
        <f>ROUND(F552*G552,2)</f>
        <v>14891.16</v>
      </c>
      <c r="I552">
        <f>IF(J552=1,1,K552)</f>
        <v>1</v>
      </c>
      <c r="K552">
        <f>IF(AND(B552&gt;0,B552&lt;&gt;"ЗАГ"),1,IF(C552=0,SUM(B553:INDEX(B553:B$2002,INDEX(MATCH("ЗАГ",B553:B$2002&amp;"",),))),0))</f>
        <v>1</v>
      </c>
      <c r="R552" s="7">
        <f>IFERROR(IF(F552&gt;0,IF(IFERROR((Смета!H534*1),0)&gt;0,ROUND(F552*G552,2),0),0),0)</f>
        <v>14891.16</v>
      </c>
      <c r="S552" s="7">
        <f>IFERROR(IF(F552&gt;0,IF(IFERROR((Смета!G534*1),0)&gt;0,ROUND(F552*G552,2),0),0),0)</f>
        <v>0</v>
      </c>
    </row>
    <row r="553" hidden="1">
      <c r="B553">
        <f>IFERROR(IF(F553&gt;0,MAX(B$26:B552)+1,IF(AND(D553&gt;0,C553=0),"ЗАГ",0)),0)</f>
        <v>0</v>
      </c>
      <c r="C553">
        <f>IF(Смета!B535&gt;0,Смета!B535,0)</f>
        <v>473</v>
      </c>
      <c r="D553" t="str">
        <f>IF(Смета!C535&gt;0,Смета!C535,0)</f>
        <v>Подрозетник Ф65мм</v>
      </c>
      <c r="E553" s="7" t="str">
        <f>IF(Смета!D535&gt;0,Смета!D535,0)</f>
        <v>шт</v>
      </c>
      <c r="F553" s="7">
        <f>IFERROR(IF(Дата_КС2=S$3,Смета!Q535,0)+IF(Дата_КС2=S$4,Смета!T535,0)+IF(Дата_КС2=S$5,Смета!W535,0)+IF(Дата_КС2=S$6,Смета!Z535,0)+IF(Дата_КС2=S$7,Смета!AC535,0)+IF(Дата_КС2=S$8,Смета!AF535,0)+IF(Дата_КС2=S$9,Смета!AI535,0)+IF(Дата_КС2=S$10,Смета!AL535,0)+IF(Дата_КС2=S$11,Смета!AO535,0)+IF(Дата_КС2=S$12,Смета!AR535,0)+IF(Дата_КС2=S$13,Смета!AU535,0)+IF(Дата_КС2=S$14,Смета!AX535,0),0)</f>
        <v>0</v>
      </c>
      <c r="G553" s="7">
        <f>IF(Смета!E535&gt;0,Смета!E535,0)</f>
        <v>53.38</v>
      </c>
      <c r="H553" s="7">
        <f>ROUND(F553*G553,2)</f>
        <v>0</v>
      </c>
      <c r="I553">
        <f>IF(J553=1,1,K553)</f>
        <v>0</v>
      </c>
      <c r="K553">
        <f>IF(AND(B553&gt;0,B553&lt;&gt;"ЗАГ"),1,IF(C553=0,SUM(B554:INDEX(B554:B$2002,INDEX(MATCH("ЗАГ",B554:B$2002&amp;"",),))),0))</f>
        <v>0</v>
      </c>
      <c r="R553" s="7">
        <f>IFERROR(IF(F553&gt;0,IF(IFERROR((Смета!H535*1),0)&gt;0,ROUND(F553*G553,2),0),0),0)</f>
        <v>0</v>
      </c>
      <c r="S553" s="7">
        <f>IFERROR(IF(F553&gt;0,IF(IFERROR((Смета!G535*1),0)&gt;0,ROUND(F553*G553,2),0),0),0)</f>
        <v>0</v>
      </c>
    </row>
    <row r="554" hidden="1">
      <c r="B554">
        <f>IFERROR(IF(F554&gt;0,MAX(B$26:B553)+1,IF(AND(D554&gt;0,C554=0),"ЗАГ",0)),0)</f>
        <v>0</v>
      </c>
      <c r="C554">
        <f>IF(Смета!B536&gt;0,Смета!B536,0)</f>
        <v>474</v>
      </c>
      <c r="D554" t="str">
        <f>IF(Смета!C536&gt;0,Смета!C536,0)</f>
        <v>Подрозетник Ф100мм</v>
      </c>
      <c r="E554" s="7" t="str">
        <f>IF(Смета!D536&gt;0,Смета!D536,0)</f>
        <v>шт</v>
      </c>
      <c r="F554" s="7">
        <f>IFERROR(IF(Дата_КС2=S$3,Смета!Q536,0)+IF(Дата_КС2=S$4,Смета!T536,0)+IF(Дата_КС2=S$5,Смета!W536,0)+IF(Дата_КС2=S$6,Смета!Z536,0)+IF(Дата_КС2=S$7,Смета!AC536,0)+IF(Дата_КС2=S$8,Смета!AF536,0)+IF(Дата_КС2=S$9,Смета!AI536,0)+IF(Дата_КС2=S$10,Смета!AL536,0)+IF(Дата_КС2=S$11,Смета!AO536,0)+IF(Дата_КС2=S$12,Смета!AR536,0)+IF(Дата_КС2=S$13,Смета!AU536,0)+IF(Дата_КС2=S$14,Смета!AX536,0),0)</f>
        <v>0</v>
      </c>
      <c r="G554" s="7">
        <f>IF(Смета!E536&gt;0,Смета!E536,0)</f>
        <v>64.05</v>
      </c>
      <c r="H554" s="7">
        <f>ROUND(F554*G554,2)</f>
        <v>0</v>
      </c>
      <c r="I554">
        <f>IF(J554=1,1,K554)</f>
        <v>0</v>
      </c>
      <c r="K554">
        <f>IF(AND(B554&gt;0,B554&lt;&gt;"ЗАГ"),1,IF(C554=0,SUM(B555:INDEX(B555:B$2002,INDEX(MATCH("ЗАГ",B555:B$2002&amp;"",),))),0))</f>
        <v>0</v>
      </c>
      <c r="R554" s="7">
        <f>IFERROR(IF(F554&gt;0,IF(IFERROR((Смета!H536*1),0)&gt;0,ROUND(F554*G554,2),0),0),0)</f>
        <v>0</v>
      </c>
      <c r="S554" s="7">
        <f>IFERROR(IF(F554&gt;0,IF(IFERROR((Смета!G536*1),0)&gt;0,ROUND(F554*G554,2),0),0),0)</f>
        <v>0</v>
      </c>
    </row>
    <row r="555" hidden="1">
      <c r="B555">
        <f>IFERROR(IF(F555&gt;0,MAX(B$26:B554)+1,IF(AND(D555&gt;0,C555=0),"ЗАГ",0)),0)</f>
        <v>0</v>
      </c>
      <c r="C555">
        <f>IF(Смета!B537&gt;0,Смета!B537,0)</f>
        <v>475</v>
      </c>
      <c r="D555" t="str">
        <f>IF(Смета!C537&gt;0,Смета!C537,0)</f>
        <v>Монтаж подрозетника</v>
      </c>
      <c r="E555" s="7" t="str">
        <f>IF(Смета!D537&gt;0,Смета!D537,0)</f>
        <v>шт</v>
      </c>
      <c r="F555" s="7">
        <f>IFERROR(IF(Дата_КС2=S$3,Смета!Q537,0)+IF(Дата_КС2=S$4,Смета!T537,0)+IF(Дата_КС2=S$5,Смета!W537,0)+IF(Дата_КС2=S$6,Смета!Z537,0)+IF(Дата_КС2=S$7,Смета!AC537,0)+IF(Дата_КС2=S$8,Смета!AF537,0)+IF(Дата_КС2=S$9,Смета!AI537,0)+IF(Дата_КС2=S$10,Смета!AL537,0)+IF(Дата_КС2=S$11,Смета!AO537,0)+IF(Дата_КС2=S$12,Смета!AR537,0)+IF(Дата_КС2=S$13,Смета!AU537,0)+IF(Дата_КС2=S$14,Смета!AX537,0),0)</f>
        <v>0</v>
      </c>
      <c r="G555" s="7">
        <f>IF(Смета!E537&gt;0,Смета!E537,0)</f>
        <v>80.06</v>
      </c>
      <c r="H555" s="7">
        <f>ROUND(F555*G555,2)</f>
        <v>0</v>
      </c>
      <c r="I555">
        <f>IF(J555=1,1,K555)</f>
        <v>0</v>
      </c>
      <c r="K555">
        <f>IF(AND(B555&gt;0,B555&lt;&gt;"ЗАГ"),1,IF(C555=0,SUM(B556:INDEX(B556:B$2002,INDEX(MATCH("ЗАГ",B556:B$2002&amp;"",),))),0))</f>
        <v>0</v>
      </c>
      <c r="R555" s="7">
        <f>IFERROR(IF(F555&gt;0,IF(IFERROR((Смета!H537*1),0)&gt;0,ROUND(F555*G555,2),0),0),0)</f>
        <v>0</v>
      </c>
      <c r="S555" s="7">
        <f>IFERROR(IF(F555&gt;0,IF(IFERROR((Смета!G537*1),0)&gt;0,ROUND(F555*G555,2),0),0),0)</f>
        <v>0</v>
      </c>
    </row>
    <row r="556" hidden="1">
      <c r="B556" t="str">
        <f>IFERROR(IF(F556&gt;0,MAX(B$26:B555)+1,IF(AND(D556&gt;0,C556=0),"ЗАГ",0)),0)</f>
        <v>ЗАГ</v>
      </c>
      <c r="C556">
        <f>IF(Смета!B538&gt;0,Смета!B538,0)</f>
        <v>0</v>
      </c>
      <c r="D556" t="str">
        <f>IF(Смета!C538&gt;0,Смета!C538,0)</f>
        <v>6. Материалы</v>
      </c>
      <c r="E556" s="7">
        <f>IF(Смета!D538&gt;0,Смета!D538,0)</f>
        <v>0</v>
      </c>
      <c r="F556" s="7">
        <f>IFERROR(IF(Дата_КС2=S$3,Смета!Q538,0)+IF(Дата_КС2=S$4,Смета!T538,0)+IF(Дата_КС2=S$5,Смета!W538,0)+IF(Дата_КС2=S$6,Смета!Z538,0)+IF(Дата_КС2=S$7,Смета!AC538,0)+IF(Дата_КС2=S$8,Смета!AF538,0)+IF(Дата_КС2=S$9,Смета!AI538,0)+IF(Дата_КС2=S$10,Смета!AL538,0)+IF(Дата_КС2=S$11,Смета!AO538,0)+IF(Дата_КС2=S$12,Смета!AR538,0)+IF(Дата_КС2=S$13,Смета!AU538,0)+IF(Дата_КС2=S$14,Смета!AX538,0),0)</f>
        <v>0</v>
      </c>
      <c r="G556" s="7">
        <f>IF(Смета!E538&gt;0,Смета!E538,0)</f>
        <v>0</v>
      </c>
      <c r="H556" s="7">
        <f>ROUND(F556*G556,2)</f>
        <v>0</v>
      </c>
      <c r="I556">
        <f>IF(J556=1,1,K556)</f>
        <v>0</v>
      </c>
      <c r="K556">
        <f>IF(AND(B556&gt;0,B556&lt;&gt;"ЗАГ"),1,IF(C556=0,SUM(B557:INDEX(B557:B$2002,INDEX(MATCH("ЗАГ",B557:B$2002&amp;"",),))),0))</f>
        <v>0</v>
      </c>
      <c r="R556" s="7">
        <f>IFERROR(IF(F556&gt;0,IF(IFERROR((Смета!H538*1),0)&gt;0,ROUND(F556*G556,2),0),0),0)</f>
        <v>0</v>
      </c>
      <c r="S556" s="7">
        <f>IFERROR(IF(F556&gt;0,IF(IFERROR((Смета!G538*1),0)&gt;0,ROUND(F556*G556,2),0),0),0)</f>
        <v>0</v>
      </c>
    </row>
    <row r="557" hidden="1">
      <c r="B557">
        <f>IFERROR(IF(F557&gt;0,MAX(B$26:B556)+1,IF(AND(D557&gt;0,C557=0),"ЗАГ",0)),0)</f>
        <v>0</v>
      </c>
      <c r="C557">
        <f>IF(Смета!B539&gt;0,Смета!B539,0)</f>
        <v>476</v>
      </c>
      <c r="D557" t="str">
        <f>IF(Смета!C539&gt;0,Смета!C539,0)</f>
        <v>Пена монтажная Roof Complect огнеупорная (890гр)</v>
      </c>
      <c r="E557" s="7" t="str">
        <f>IF(Смета!D539&gt;0,Смета!D539,0)</f>
        <v>шт</v>
      </c>
      <c r="F557" s="7">
        <f>IFERROR(IF(Дата_КС2=S$3,Смета!Q539,0)+IF(Дата_КС2=S$4,Смета!T539,0)+IF(Дата_КС2=S$5,Смета!W539,0)+IF(Дата_КС2=S$6,Смета!Z539,0)+IF(Дата_КС2=S$7,Смета!AC539,0)+IF(Дата_КС2=S$8,Смета!AF539,0)+IF(Дата_КС2=S$9,Смета!AI539,0)+IF(Дата_КС2=S$10,Смета!AL539,0)+IF(Дата_КС2=S$11,Смета!AO539,0)+IF(Дата_КС2=S$12,Смета!AR539,0)+IF(Дата_КС2=S$13,Смета!AU539,0)+IF(Дата_КС2=S$14,Смета!AX539,0),0)</f>
        <v>0</v>
      </c>
      <c r="G557" s="7">
        <f>IF(Смета!E539&gt;0,Смета!E539,0)</f>
        <v>640.5</v>
      </c>
      <c r="H557" s="7">
        <f>ROUND(F557*G557,2)</f>
        <v>0</v>
      </c>
      <c r="I557">
        <f>IF(J557=1,1,K557)</f>
        <v>0</v>
      </c>
      <c r="K557">
        <f>IF(AND(B557&gt;0,B557&lt;&gt;"ЗАГ"),1,IF(C557=0,SUM(B558:INDEX(B558:B$2002,INDEX(MATCH("ЗАГ",B558:B$2002&amp;"",),))),0))</f>
        <v>0</v>
      </c>
      <c r="R557" s="7">
        <f>IFERROR(IF(F557&gt;0,IF(IFERROR((Смета!H539*1),0)&gt;0,ROUND(F557*G557,2),0),0),0)</f>
        <v>0</v>
      </c>
      <c r="S557" s="7">
        <f>IFERROR(IF(F557&gt;0,IF(IFERROR((Смета!G539*1),0)&gt;0,ROUND(F557*G557,2),0),0),0)</f>
        <v>0</v>
      </c>
    </row>
    <row r="558" hidden="1">
      <c r="B558">
        <f>IFERROR(IF(F558&gt;0,MAX(B$26:B557)+1,IF(AND(D558&gt;0,C558=0),"ЗАГ",0)),0)</f>
        <v>0</v>
      </c>
      <c r="C558">
        <f>IF(Смета!B540&gt;0,Смета!B540,0)</f>
        <v>477</v>
      </c>
      <c r="D558" t="str">
        <f>IF(Смета!C540&gt;0,Смета!C540,0)</f>
        <v>Герметик огнезащитный ведро 10кг</v>
      </c>
      <c r="E558" s="7" t="str">
        <f>IF(Смета!D540&gt;0,Смета!D540,0)</f>
        <v>шт</v>
      </c>
      <c r="F558" s="7">
        <f>IFERROR(IF(Дата_КС2=S$3,Смета!Q540,0)+IF(Дата_КС2=S$4,Смета!T540,0)+IF(Дата_КС2=S$5,Смета!W540,0)+IF(Дата_КС2=S$6,Смета!Z540,0)+IF(Дата_КС2=S$7,Смета!AC540,0)+IF(Дата_КС2=S$8,Смета!AF540,0)+IF(Дата_КС2=S$9,Смета!AI540,0)+IF(Дата_КС2=S$10,Смета!AL540,0)+IF(Дата_КС2=S$11,Смета!AO540,0)+IF(Дата_КС2=S$12,Смета!AR540,0)+IF(Дата_КС2=S$13,Смета!AU540,0)+IF(Дата_КС2=S$14,Смета!AX540,0),0)</f>
        <v>0</v>
      </c>
      <c r="G558" s="7">
        <f>IF(Смета!E540&gt;0,Смета!E540,0)</f>
        <v>2028.25</v>
      </c>
      <c r="H558" s="7">
        <f>ROUND(F558*G558,2)</f>
        <v>0</v>
      </c>
      <c r="I558">
        <f>IF(J558=1,1,K558)</f>
        <v>0</v>
      </c>
      <c r="K558">
        <f>IF(AND(B558&gt;0,B558&lt;&gt;"ЗАГ"),1,IF(C558=0,SUM(B559:INDEX(B559:B$2002,INDEX(MATCH("ЗАГ",B559:B$2002&amp;"",),))),0))</f>
        <v>0</v>
      </c>
      <c r="R558" s="7">
        <f>IFERROR(IF(F558&gt;0,IF(IFERROR((Смета!H540*1),0)&gt;0,ROUND(F558*G558,2),0),0),0)</f>
        <v>0</v>
      </c>
      <c r="S558" s="7">
        <f>IFERROR(IF(F558&gt;0,IF(IFERROR((Смета!G540*1),0)&gt;0,ROUND(F558*G558,2),0),0),0)</f>
        <v>0</v>
      </c>
    </row>
    <row r="559">
      <c r="B559" t="str">
        <f>IFERROR(IF(F559&gt;0,MAX(B$26:B558)+1,IF(AND(D559&gt;0,C559=0),"ЗАГ",0)),0)</f>
        <v>ЗАГ</v>
      </c>
      <c r="C559">
        <f>IF(Смета!B541&gt;0,Смета!B541,0)</f>
        <v>0</v>
      </c>
      <c r="D559" t="str">
        <f>IF(Смета!C541&gt;0,Смета!C541,0)</f>
        <v>Ось 11-14/И-К (4.БС21М секция №5)</v>
      </c>
      <c r="E559" s="7">
        <f>IF(Смета!D541&gt;0,Смета!D541,0)</f>
        <v>0</v>
      </c>
      <c r="F559" s="7">
        <f>IFERROR(IF(Дата_КС2=S$3,Смета!Q541,0)+IF(Дата_КС2=S$4,Смета!T541,0)+IF(Дата_КС2=S$5,Смета!W541,0)+IF(Дата_КС2=S$6,Смета!Z541,0)+IF(Дата_КС2=S$7,Смета!AC541,0)+IF(Дата_КС2=S$8,Смета!AF541,0)+IF(Дата_КС2=S$9,Смета!AI541,0)+IF(Дата_КС2=S$10,Смета!AL541,0)+IF(Дата_КС2=S$11,Смета!AO541,0)+IF(Дата_КС2=S$12,Смета!AR541,0)+IF(Дата_КС2=S$13,Смета!AU541,0)+IF(Дата_КС2=S$14,Смета!AX541,0),0)</f>
        <v>0</v>
      </c>
      <c r="G559" s="7">
        <f>IF(Смета!E541&gt;0,Смета!E541,0)</f>
        <v>0</v>
      </c>
      <c r="H559" s="7">
        <f>ROUND(F559*G559,2)</f>
        <v>0</v>
      </c>
      <c r="I559">
        <f>IF(J559=1,1,K559)</f>
        <v>1</v>
      </c>
      <c r="J559">
        <v>1</v>
      </c>
      <c r="K559">
        <f>IF(AND(B559&gt;0,B559&lt;&gt;"ЗАГ"),1,IF(C559=0,SUM(B560:INDEX(B560:B$2002,INDEX(MATCH("ЗАГ",B560:B$2002&amp;"",),))),0))</f>
        <v>186</v>
      </c>
      <c r="R559" s="7">
        <f>IFERROR(IF(F559&gt;0,IF(IFERROR((Смета!H541*1),0)&gt;0,ROUND(F559*G559,2),0),0),0)</f>
        <v>0</v>
      </c>
      <c r="S559" s="7">
        <f>IFERROR(IF(F559&gt;0,IF(IFERROR((Смета!G541*1),0)&gt;0,ROUND(F559*G559,2),0),0),0)</f>
        <v>0</v>
      </c>
    </row>
    <row r="560" hidden="1">
      <c r="B560">
        <f>IFERROR(IF(F560&gt;0,MAX(B$26:B559)+1,IF(AND(D560&gt;0,C560=0),"ЗАГ",0)),0)</f>
        <v>0</v>
      </c>
      <c r="C560">
        <f>IF(Смета!B542&gt;0,Смета!B542,0)</f>
        <v>478</v>
      </c>
      <c r="D560" t="str">
        <f>IF(Смета!C542&gt;0,Смета!C542,0)</f>
        <v>ЩК в комплекте</v>
      </c>
      <c r="E560" s="7" t="str">
        <f>IF(Смета!D542&gt;0,Смета!D542,0)</f>
        <v>шт</v>
      </c>
      <c r="F560" s="7">
        <f>IFERROR(IF(Дата_КС2=S$3,Смета!Q542,0)+IF(Дата_КС2=S$4,Смета!T542,0)+IF(Дата_КС2=S$5,Смета!W542,0)+IF(Дата_КС2=S$6,Смета!Z542,0)+IF(Дата_КС2=S$7,Смета!AC542,0)+IF(Дата_КС2=S$8,Смета!AF542,0)+IF(Дата_КС2=S$9,Смета!AI542,0)+IF(Дата_КС2=S$10,Смета!AL542,0)+IF(Дата_КС2=S$11,Смета!AO542,0)+IF(Дата_КС2=S$12,Смета!AR542,0)+IF(Дата_КС2=S$13,Смета!AU542,0)+IF(Дата_КС2=S$14,Смета!AX542,0),0)</f>
        <v>0</v>
      </c>
      <c r="G560" s="7">
        <f>IF(Смета!E542&gt;0,Смета!E542,0)</f>
        <v>6351.63</v>
      </c>
      <c r="H560" s="7">
        <f>ROUND(F560*G560,2)</f>
        <v>0</v>
      </c>
      <c r="I560">
        <f>IF(J560=1,1,K560)</f>
        <v>0</v>
      </c>
      <c r="K560">
        <f>IF(AND(B560&gt;0,B560&lt;&gt;"ЗАГ"),1,IF(C560=0,SUM(B561:INDEX(B561:B$2002,INDEX(MATCH("ЗАГ",B561:B$2002&amp;"",),))),0))</f>
        <v>0</v>
      </c>
      <c r="R560" s="7">
        <f>IFERROR(IF(F560&gt;0,IF(IFERROR((Смета!H542*1),0)&gt;0,ROUND(F560*G560,2),0),0),0)</f>
        <v>0</v>
      </c>
      <c r="S560" s="7">
        <f>IFERROR(IF(F560&gt;0,IF(IFERROR((Смета!G542*1),0)&gt;0,ROUND(F560*G560,2),0),0),0)</f>
        <v>0</v>
      </c>
    </row>
    <row r="561" hidden="1" ht="30" customHeight="1">
      <c r="B561">
        <f>IFERROR(IF(F561&gt;0,MAX(B$26:B560)+1,IF(AND(D561&gt;0,C561=0),"ЗАГ",0)),0)</f>
        <v>0</v>
      </c>
      <c r="C561">
        <f>IF(Смета!B543&gt;0,Смета!B543,0)</f>
        <v>479</v>
      </c>
      <c r="D561" t="str">
        <f>IF(Смета!C543&gt;0,Смета!C543,0)</f>
        <v>Счетчик электронный, 230В, 5(80)А, 1/2 кл.точности СЕ207 R7 849.2.ОА.QUVLF SPds</v>
      </c>
      <c r="E561" s="7" t="str">
        <f>IF(Смета!D543&gt;0,Смета!D543,0)</f>
        <v>шт</v>
      </c>
      <c r="F561" s="7">
        <f>IFERROR(IF(Дата_КС2=S$3,Смета!Q543,0)+IF(Дата_КС2=S$4,Смета!T543,0)+IF(Дата_КС2=S$5,Смета!W543,0)+IF(Дата_КС2=S$6,Смета!Z543,0)+IF(Дата_КС2=S$7,Смета!AC543,0)+IF(Дата_КС2=S$8,Смета!AF543,0)+IF(Дата_КС2=S$9,Смета!AI543,0)+IF(Дата_КС2=S$10,Смета!AL543,0)+IF(Дата_КС2=S$11,Смета!AO543,0)+IF(Дата_КС2=S$12,Смета!AR543,0)+IF(Дата_КС2=S$13,Смета!AU543,0)+IF(Дата_КС2=S$14,Смета!AX543,0),0)</f>
        <v>0</v>
      </c>
      <c r="G561" s="7">
        <f>IF(Смета!E543&gt;0,Смета!E543,0)</f>
        <v>0</v>
      </c>
      <c r="H561" s="7">
        <f>ROUND(F561*G561,2)</f>
        <v>0</v>
      </c>
      <c r="I561">
        <f>IF(J561=1,1,K561)</f>
        <v>0</v>
      </c>
      <c r="K561">
        <f>IF(AND(B561&gt;0,B561&lt;&gt;"ЗАГ"),1,IF(C561=0,SUM(B562:INDEX(B562:B$2002,INDEX(MATCH("ЗАГ",B562:B$2002&amp;"",),))),0))</f>
        <v>0</v>
      </c>
      <c r="R561" s="7">
        <f>IFERROR(IF(F561&gt;0,IF(IFERROR((Смета!H543*1),0)&gt;0,ROUND(F561*G561,2),0),0),0)</f>
        <v>0</v>
      </c>
      <c r="S561" s="7">
        <f>IFERROR(IF(F561&gt;0,IF(IFERROR((Смета!G543*1),0)&gt;0,ROUND(F561*G561,2),0),0),0)</f>
        <v>0</v>
      </c>
    </row>
    <row r="562" hidden="1">
      <c r="B562">
        <f>IFERROR(IF(F562&gt;0,MAX(B$26:B561)+1,IF(AND(D562&gt;0,C562=0),"ЗАГ",0)),0)</f>
        <v>0</v>
      </c>
      <c r="C562">
        <f>IF(Смета!B544&gt;0,Смета!B544,0)</f>
        <v>480</v>
      </c>
      <c r="D562" t="str">
        <f>IF(Смета!C544&gt;0,Смета!C544,0)</f>
        <v>Монтаж и подключение ЩК</v>
      </c>
      <c r="E562" s="7" t="str">
        <f>IF(Смета!D544&gt;0,Смета!D544,0)</f>
        <v>шт</v>
      </c>
      <c r="F562" s="7">
        <f>IFERROR(IF(Дата_КС2=S$3,Смета!Q544,0)+IF(Дата_КС2=S$4,Смета!T544,0)+IF(Дата_КС2=S$5,Смета!W544,0)+IF(Дата_КС2=S$6,Смета!Z544,0)+IF(Дата_КС2=S$7,Смета!AC544,0)+IF(Дата_КС2=S$8,Смета!AF544,0)+IF(Дата_КС2=S$9,Смета!AI544,0)+IF(Дата_КС2=S$10,Смета!AL544,0)+IF(Дата_КС2=S$11,Смета!AO544,0)+IF(Дата_КС2=S$12,Смета!AR544,0)+IF(Дата_КС2=S$13,Смета!AU544,0)+IF(Дата_КС2=S$14,Смета!AX544,0),0)</f>
        <v>0</v>
      </c>
      <c r="G562" s="7">
        <f>IF(Смета!E544&gt;0,Смета!E544,0)</f>
        <v>2668.75</v>
      </c>
      <c r="H562" s="7">
        <f>ROUND(F562*G562,2)</f>
        <v>0</v>
      </c>
      <c r="I562">
        <f>IF(J562=1,1,K562)</f>
        <v>0</v>
      </c>
      <c r="K562">
        <f>IF(AND(B562&gt;0,B562&lt;&gt;"ЗАГ"),1,IF(C562=0,SUM(B563:INDEX(B563:B$2002,INDEX(MATCH("ЗАГ",B563:B$2002&amp;"",),))),0))</f>
        <v>0</v>
      </c>
      <c r="R562" s="7">
        <f>IFERROR(IF(F562&gt;0,IF(IFERROR((Смета!H544*1),0)&gt;0,ROUND(F562*G562,2),0),0),0)</f>
        <v>0</v>
      </c>
      <c r="S562" s="7">
        <f>IFERROR(IF(F562&gt;0,IF(IFERROR((Смета!G544*1),0)&gt;0,ROUND(F562*G562,2),0),0),0)</f>
        <v>0</v>
      </c>
    </row>
    <row r="563" hidden="1">
      <c r="B563">
        <f>IFERROR(IF(F563&gt;0,MAX(B$26:B562)+1,IF(AND(D563&gt;0,C563=0),"ЗАГ",0)),0)</f>
        <v>0</v>
      </c>
      <c r="C563">
        <f>IF(Смета!B545&gt;0,Смета!B545,0)</f>
        <v>481</v>
      </c>
      <c r="D563" t="str">
        <f>IF(Смета!C545&gt;0,Смета!C545,0)</f>
        <v>Кабель-канал 60х40 ЭЛЕКОР белый (18м) IEK</v>
      </c>
      <c r="E563" s="7" t="str">
        <f>IF(Смета!D545&gt;0,Смета!D545,0)</f>
        <v>м</v>
      </c>
      <c r="F563" s="7">
        <f>IFERROR(IF(Дата_КС2=S$3,Смета!Q545,0)+IF(Дата_КС2=S$4,Смета!T545,0)+IF(Дата_КС2=S$5,Смета!W545,0)+IF(Дата_КС2=S$6,Смета!Z545,0)+IF(Дата_КС2=S$7,Смета!AC545,0)+IF(Дата_КС2=S$8,Смета!AF545,0)+IF(Дата_КС2=S$9,Смета!AI545,0)+IF(Дата_КС2=S$10,Смета!AL545,0)+IF(Дата_КС2=S$11,Смета!AO545,0)+IF(Дата_КС2=S$12,Смета!AR545,0)+IF(Дата_КС2=S$13,Смета!AU545,0)+IF(Дата_КС2=S$14,Смета!AX545,0),0)</f>
        <v>0</v>
      </c>
      <c r="G563" s="7">
        <f>IF(Смета!E545&gt;0,Смета!E545,0)</f>
        <v>264.6</v>
      </c>
      <c r="H563" s="7">
        <f>ROUND(F563*G563,2)</f>
        <v>0</v>
      </c>
      <c r="I563">
        <f>IF(J563=1,1,K563)</f>
        <v>0</v>
      </c>
      <c r="K563">
        <f>IF(AND(B563&gt;0,B563&lt;&gt;"ЗАГ"),1,IF(C563=0,SUM(B564:INDEX(B564:B$2002,INDEX(MATCH("ЗАГ",B564:B$2002&amp;"",),))),0))</f>
        <v>0</v>
      </c>
      <c r="R563" s="7">
        <f>IFERROR(IF(F563&gt;0,IF(IFERROR((Смета!H545*1),0)&gt;0,ROUND(F563*G563,2),0),0),0)</f>
        <v>0</v>
      </c>
      <c r="S563" s="7">
        <f>IFERROR(IF(F563&gt;0,IF(IFERROR((Смета!G545*1),0)&gt;0,ROUND(F563*G563,2),0),0),0)</f>
        <v>0</v>
      </c>
    </row>
    <row r="564" hidden="1">
      <c r="B564">
        <f>IFERROR(IF(F564&gt;0,MAX(B$26:B563)+1,IF(AND(D564&gt;0,C564=0),"ЗАГ",0)),0)</f>
        <v>0</v>
      </c>
      <c r="C564">
        <f>IF(Смета!B546&gt;0,Смета!B546,0)</f>
        <v>482</v>
      </c>
      <c r="D564" t="str">
        <f>IF(Смета!C546&gt;0,Смета!C546,0)</f>
        <v>Монтаж кабель-канала</v>
      </c>
      <c r="E564" s="7" t="str">
        <f>IF(Смета!D546&gt;0,Смета!D546,0)</f>
        <v>м</v>
      </c>
      <c r="F564" s="7">
        <f>IFERROR(IF(Дата_КС2=S$3,Смета!Q546,0)+IF(Дата_КС2=S$4,Смета!T546,0)+IF(Дата_КС2=S$5,Смета!W546,0)+IF(Дата_КС2=S$6,Смета!Z546,0)+IF(Дата_КС2=S$7,Смета!AC546,0)+IF(Дата_КС2=S$8,Смета!AF546,0)+IF(Дата_КС2=S$9,Смета!AI546,0)+IF(Дата_КС2=S$10,Смета!AL546,0)+IF(Дата_КС2=S$11,Смета!AO546,0)+IF(Дата_КС2=S$12,Смета!AR546,0)+IF(Дата_КС2=S$13,Смета!AU546,0)+IF(Дата_КС2=S$14,Смета!AX546,0),0)</f>
        <v>0</v>
      </c>
      <c r="G564" s="7">
        <f>IF(Смета!E546&gt;0,Смета!E546,0)</f>
        <v>330.75</v>
      </c>
      <c r="H564" s="7">
        <f>ROUND(F564*G564,2)</f>
        <v>0</v>
      </c>
      <c r="I564">
        <f>IF(J564=1,1,K564)</f>
        <v>0</v>
      </c>
      <c r="K564">
        <f>IF(AND(B564&gt;0,B564&lt;&gt;"ЗАГ"),1,IF(C564=0,SUM(B565:INDEX(B565:B$2002,INDEX(MATCH("ЗАГ",B565:B$2002&amp;"",),))),0))</f>
        <v>0</v>
      </c>
      <c r="R564" s="7">
        <f>IFERROR(IF(F564&gt;0,IF(IFERROR((Смета!H546*1),0)&gt;0,ROUND(F564*G564,2),0),0),0)</f>
        <v>0</v>
      </c>
      <c r="S564" s="7">
        <f>IFERROR(IF(F564&gt;0,IF(IFERROR((Смета!G546*1),0)&gt;0,ROUND(F564*G564,2),0),0),0)</f>
        <v>0</v>
      </c>
    </row>
    <row r="565">
      <c r="B565">
        <f>IFERROR(IF(F565&gt;0,MAX(B$26:B564)+1,IF(AND(D565&gt;0,C565=0),"ЗАГ",0)),0)</f>
        <v>45</v>
      </c>
      <c r="C565">
        <f>IF(Смета!B547&gt;0,Смета!B547,0)</f>
        <v>483</v>
      </c>
      <c r="D565" t="str">
        <f>IF(Смета!C547&gt;0,Смета!C547,0)</f>
        <v>Корпус щита этажного ЩЭ</v>
      </c>
      <c r="E565" s="7" t="str">
        <f>IF(Смета!D547&gt;0,Смета!D547,0)</f>
        <v>шт</v>
      </c>
      <c r="F565" s="7">
        <f>IFERROR(IF(Дата_КС2=S$3,Смета!Q547,0)+IF(Дата_КС2=S$4,Смета!T547,0)+IF(Дата_КС2=S$5,Смета!W547,0)+IF(Дата_КС2=S$6,Смета!Z547,0)+IF(Дата_КС2=S$7,Смета!AC547,0)+IF(Дата_КС2=S$8,Смета!AF547,0)+IF(Дата_КС2=S$9,Смета!AI547,0)+IF(Дата_КС2=S$10,Смета!AL547,0)+IF(Дата_КС2=S$11,Смета!AO547,0)+IF(Дата_КС2=S$12,Смета!AR547,0)+IF(Дата_КС2=S$13,Смета!AU547,0)+IF(Дата_КС2=S$14,Смета!AX547,0),0)</f>
        <v>4</v>
      </c>
      <c r="G565" s="7">
        <f>IF(Смета!E547&gt;0,Смета!E547,0)</f>
        <v>8486.63</v>
      </c>
      <c r="H565" s="7">
        <f>ROUND(F565*G565,2)</f>
        <v>33946.52</v>
      </c>
      <c r="I565">
        <f>IF(J565=1,1,K565)</f>
        <v>1</v>
      </c>
      <c r="K565">
        <f>IF(AND(B565&gt;0,B565&lt;&gt;"ЗАГ"),1,IF(C565=0,SUM(B566:INDEX(B566:B$2002,INDEX(MATCH("ЗАГ",B566:B$2002&amp;"",),))),0))</f>
        <v>1</v>
      </c>
      <c r="R565" s="7">
        <f>IFERROR(IF(F565&gt;0,IF(IFERROR((Смета!H547*1),0)&gt;0,ROUND(F565*G565,2),0),0),0)</f>
        <v>0</v>
      </c>
      <c r="S565" s="7">
        <f>IFERROR(IF(F565&gt;0,IF(IFERROR((Смета!G547*1),0)&gt;0,ROUND(F565*G565,2),0),0),0)</f>
        <v>33946.52</v>
      </c>
    </row>
    <row r="566">
      <c r="B566">
        <f>IFERROR(IF(F566&gt;0,MAX(B$26:B565)+1,IF(AND(D566&gt;0,C566=0),"ЗАГ",0)),0)</f>
        <v>46</v>
      </c>
      <c r="C566">
        <f>IF(Смета!B548&gt;0,Смета!B548,0)</f>
        <v>484</v>
      </c>
      <c r="D566" t="str">
        <f>IF(Смета!C548&gt;0,Смета!C548,0)</f>
        <v>Монтаж Корпуса щита этажного</v>
      </c>
      <c r="E566" s="7" t="str">
        <f>IF(Смета!D548&gt;0,Смета!D548,0)</f>
        <v>шт</v>
      </c>
      <c r="F566" s="7">
        <f>IFERROR(IF(Дата_КС2=S$3,Смета!Q548,0)+IF(Дата_КС2=S$4,Смета!T548,0)+IF(Дата_КС2=S$5,Смета!W548,0)+IF(Дата_КС2=S$6,Смета!Z548,0)+IF(Дата_КС2=S$7,Смета!AC548,0)+IF(Дата_КС2=S$8,Смета!AF548,0)+IF(Дата_КС2=S$9,Смета!AI548,0)+IF(Дата_КС2=S$10,Смета!AL548,0)+IF(Дата_КС2=S$11,Смета!AO548,0)+IF(Дата_КС2=S$12,Смета!AR548,0)+IF(Дата_КС2=S$13,Смета!AU548,0)+IF(Дата_КС2=S$14,Смета!AX548,0),0)</f>
        <v>4</v>
      </c>
      <c r="G566" s="7">
        <f>IF(Смета!E548&gt;0,Смета!E548,0)</f>
        <v>918.05</v>
      </c>
      <c r="H566" s="7">
        <f>ROUND(F566*G566,2)</f>
        <v>3672.2</v>
      </c>
      <c r="I566">
        <f>IF(J566=1,1,K566)</f>
        <v>1</v>
      </c>
      <c r="K566">
        <f>IF(AND(B566&gt;0,B566&lt;&gt;"ЗАГ"),1,IF(C566=0,SUM(B567:INDEX(B567:B$2002,INDEX(MATCH("ЗАГ",B567:B$2002&amp;"",),))),0))</f>
        <v>1</v>
      </c>
      <c r="R566" s="7">
        <f>IFERROR(IF(F566&gt;0,IF(IFERROR((Смета!H548*1),0)&gt;0,ROUND(F566*G566,2),0),0),0)</f>
        <v>3672.2</v>
      </c>
      <c r="S566" s="7">
        <f>IFERROR(IF(F566&gt;0,IF(IFERROR((Смета!G548*1),0)&gt;0,ROUND(F566*G566,2),0),0),0)</f>
        <v>0</v>
      </c>
    </row>
    <row r="567">
      <c r="B567">
        <f>IFERROR(IF(F567&gt;0,MAX(B$26:B566)+1,IF(AND(D567&gt;0,C567=0),"ЗАГ",0)),0)</f>
        <v>47</v>
      </c>
      <c r="C567">
        <f>IF(Смета!B549&gt;0,Смета!B549,0)</f>
        <v>485</v>
      </c>
      <c r="D567" t="str">
        <f>IF(Смета!C549&gt;0,Смета!C549,0)</f>
        <v>Панель из листовой стали 330х980</v>
      </c>
      <c r="E567" s="7" t="str">
        <f>IF(Смета!D549&gt;0,Смета!D549,0)</f>
        <v>шт</v>
      </c>
      <c r="F567" s="7">
        <f>IFERROR(IF(Дата_КС2=S$3,Смета!Q549,0)+IF(Дата_КС2=S$4,Смета!T549,0)+IF(Дата_КС2=S$5,Смета!W549,0)+IF(Дата_КС2=S$6,Смета!Z549,0)+IF(Дата_КС2=S$7,Смета!AC549,0)+IF(Дата_КС2=S$8,Смета!AF549,0)+IF(Дата_КС2=S$9,Смета!AI549,0)+IF(Дата_КС2=S$10,Смета!AL549,0)+IF(Дата_КС2=S$11,Смета!AO549,0)+IF(Дата_КС2=S$12,Смета!AR549,0)+IF(Дата_КС2=S$13,Смета!AU549,0)+IF(Дата_КС2=S$14,Смета!AX549,0),0)</f>
        <v>4</v>
      </c>
      <c r="G567" s="7">
        <f>IF(Смета!E549&gt;0,Смета!E549,0)</f>
        <v>1761.38</v>
      </c>
      <c r="H567" s="7">
        <f>ROUND(F567*G567,2)</f>
        <v>7045.52</v>
      </c>
      <c r="I567">
        <f>IF(J567=1,1,K567)</f>
        <v>1</v>
      </c>
      <c r="K567">
        <f>IF(AND(B567&gt;0,B567&lt;&gt;"ЗАГ"),1,IF(C567=0,SUM(B568:INDEX(B568:B$2002,INDEX(MATCH("ЗАГ",B568:B$2002&amp;"",),))),0))</f>
        <v>1</v>
      </c>
      <c r="R567" s="7">
        <f>IFERROR(IF(F567&gt;0,IF(IFERROR((Смета!H549*1),0)&gt;0,ROUND(F567*G567,2),0),0),0)</f>
        <v>0</v>
      </c>
      <c r="S567" s="7">
        <f>IFERROR(IF(F567&gt;0,IF(IFERROR((Смета!G549*1),0)&gt;0,ROUND(F567*G567,2),0),0),0)</f>
        <v>7045.52</v>
      </c>
    </row>
    <row r="568">
      <c r="B568">
        <f>IFERROR(IF(F568&gt;0,MAX(B$26:B567)+1,IF(AND(D568&gt;0,C568=0),"ЗАГ",0)),0)</f>
        <v>48</v>
      </c>
      <c r="C568">
        <f>IF(Смета!B550&gt;0,Смета!B550,0)</f>
        <v>486</v>
      </c>
      <c r="D568" t="str">
        <f>IF(Смета!C550&gt;0,Смета!C550,0)</f>
        <v>Монтаж панели</v>
      </c>
      <c r="E568" s="7" t="str">
        <f>IF(Смета!D550&gt;0,Смета!D550,0)</f>
        <v>шт</v>
      </c>
      <c r="F568" s="7">
        <f>IFERROR(IF(Дата_КС2=S$3,Смета!Q550,0)+IF(Дата_КС2=S$4,Смета!T550,0)+IF(Дата_КС2=S$5,Смета!W550,0)+IF(Дата_КС2=S$6,Смета!Z550,0)+IF(Дата_КС2=S$7,Смета!AC550,0)+IF(Дата_КС2=S$8,Смета!AF550,0)+IF(Дата_КС2=S$9,Смета!AI550,0)+IF(Дата_КС2=S$10,Смета!AL550,0)+IF(Дата_КС2=S$11,Смета!AO550,0)+IF(Дата_КС2=S$12,Смета!AR550,0)+IF(Дата_КС2=S$13,Смета!AU550,0)+IF(Дата_КС2=S$14,Смета!AX550,0),0)</f>
        <v>4</v>
      </c>
      <c r="G568" s="7">
        <f>IF(Смета!E550&gt;0,Смета!E550,0)</f>
        <v>560.44</v>
      </c>
      <c r="H568" s="7">
        <f>ROUND(F568*G568,2)</f>
        <v>2241.76</v>
      </c>
      <c r="I568">
        <f>IF(J568=1,1,K568)</f>
        <v>1</v>
      </c>
      <c r="K568">
        <f>IF(AND(B568&gt;0,B568&lt;&gt;"ЗАГ"),1,IF(C568=0,SUM(B569:INDEX(B569:B$2002,INDEX(MATCH("ЗАГ",B569:B$2002&amp;"",),))),0))</f>
        <v>1</v>
      </c>
      <c r="R568" s="7">
        <f>IFERROR(IF(F568&gt;0,IF(IFERROR((Смета!H550*1),0)&gt;0,ROUND(F568*G568,2),0),0),0)</f>
        <v>2241.76</v>
      </c>
      <c r="S568" s="7">
        <f>IFERROR(IF(F568&gt;0,IF(IFERROR((Смета!G550*1),0)&gt;0,ROUND(F568*G568,2),0),0),0)</f>
        <v>0</v>
      </c>
    </row>
    <row r="569" hidden="1">
      <c r="B569" t="str">
        <f>IFERROR(IF(F569&gt;0,MAX(B$26:B568)+1,IF(AND(D569&gt;0,C569=0),"ЗАГ",0)),0)</f>
        <v>ЗАГ</v>
      </c>
      <c r="C569">
        <f>IF(Смета!B551&gt;0,Смета!B551,0)</f>
        <v>0</v>
      </c>
      <c r="D569" t="str">
        <f>IF(Смета!C551&gt;0,Смета!C551,0)</f>
        <v>Щит этажный на 3 квартиры состоит (на 1 ЩЭ):</v>
      </c>
      <c r="E569" s="7">
        <f>IF(Смета!D551&gt;0,Смета!D551,0)</f>
        <v>0</v>
      </c>
      <c r="F569" s="7">
        <f>IFERROR(IF(Дата_КС2=S$3,Смета!Q551,0)+IF(Дата_КС2=S$4,Смета!T551,0)+IF(Дата_КС2=S$5,Смета!W551,0)+IF(Дата_КС2=S$6,Смета!Z551,0)+IF(Дата_КС2=S$7,Смета!AC551,0)+IF(Дата_КС2=S$8,Смета!AF551,0)+IF(Дата_КС2=S$9,Смета!AI551,0)+IF(Дата_КС2=S$10,Смета!AL551,0)+IF(Дата_КС2=S$11,Смета!AO551,0)+IF(Дата_КС2=S$12,Смета!AR551,0)+IF(Дата_КС2=S$13,Смета!AU551,0)+IF(Дата_КС2=S$14,Смета!AX551,0),0)</f>
        <v>0</v>
      </c>
      <c r="G569" s="7">
        <f>IF(Смета!E551&gt;0,Смета!E551,0)</f>
        <v>0</v>
      </c>
      <c r="H569" s="7">
        <f>ROUND(F569*G569,2)</f>
        <v>0</v>
      </c>
      <c r="I569">
        <f>IF(J569=1,1,K569)</f>
        <v>0</v>
      </c>
      <c r="K569">
        <f>IF(AND(B569&gt;0,B569&lt;&gt;"ЗАГ"),1,IF(C569=0,SUM(B570:INDEX(B570:B$2002,INDEX(MATCH("ЗАГ",B570:B$2002&amp;"",),))),0))</f>
        <v>0</v>
      </c>
      <c r="R569" s="7">
        <f>IFERROR(IF(F569&gt;0,IF(IFERROR((Смета!H551*1),0)&gt;0,ROUND(F569*G569,2),0),0),0)</f>
        <v>0</v>
      </c>
      <c r="S569" s="7">
        <f>IFERROR(IF(F569&gt;0,IF(IFERROR((Смета!G551*1),0)&gt;0,ROUND(F569*G569,2),0),0),0)</f>
        <v>0</v>
      </c>
    </row>
    <row r="570" hidden="1" ht="30" customHeight="1">
      <c r="B570">
        <f>IFERROR(IF(F570&gt;0,MAX(B$26:B569)+1,IF(AND(D570&gt;0,C570=0),"ЗАГ",0)),0)</f>
        <v>0</v>
      </c>
      <c r="C570">
        <f>IF(Смета!B552&gt;0,Смета!B552,0)</f>
        <v>487</v>
      </c>
      <c r="D570" t="str">
        <f>IF(Смета!C552&gt;0,Смета!C552,0)</f>
        <v>Выключатель автоматический двухполюсный 50А С ВА47-29 4.5кА (MVA20-2-050-C)</v>
      </c>
      <c r="E570" s="7" t="str">
        <f>IF(Смета!D552&gt;0,Смета!D552,0)</f>
        <v>шт</v>
      </c>
      <c r="F570" s="7">
        <f>IFERROR(IF(Дата_КС2=S$3,Смета!Q552,0)+IF(Дата_КС2=S$4,Смета!T552,0)+IF(Дата_КС2=S$5,Смета!W552,0)+IF(Дата_КС2=S$6,Смета!Z552,0)+IF(Дата_КС2=S$7,Смета!AC552,0)+IF(Дата_КС2=S$8,Смета!AF552,0)+IF(Дата_КС2=S$9,Смета!AI552,0)+IF(Дата_КС2=S$10,Смета!AL552,0)+IF(Дата_КС2=S$11,Смета!AO552,0)+IF(Дата_КС2=S$12,Смета!AR552,0)+IF(Дата_КС2=S$13,Смета!AU552,0)+IF(Дата_КС2=S$14,Смета!AX552,0),0)</f>
        <v>0</v>
      </c>
      <c r="G570" s="7">
        <f>IF(Смета!E552&gt;0,Смета!E552,0)</f>
        <v>461.93</v>
      </c>
      <c r="H570" s="7">
        <f>ROUND(F570*G570,2)</f>
        <v>0</v>
      </c>
      <c r="I570">
        <f>IF(J570=1,1,K570)</f>
        <v>0</v>
      </c>
      <c r="K570">
        <f>IF(AND(B570&gt;0,B570&lt;&gt;"ЗАГ"),1,IF(C570=0,SUM(B571:INDEX(B571:B$2002,INDEX(MATCH("ЗАГ",B571:B$2002&amp;"",),))),0))</f>
        <v>0</v>
      </c>
      <c r="R570" s="7">
        <f>IFERROR(IF(F570&gt;0,IF(IFERROR((Смета!H552*1),0)&gt;0,ROUND(F570*G570,2),0),0),0)</f>
        <v>0</v>
      </c>
      <c r="S570" s="7">
        <f>IFERROR(IF(F570&gt;0,IF(IFERROR((Смета!G552*1),0)&gt;0,ROUND(F570*G570,2),0),0),0)</f>
        <v>0</v>
      </c>
    </row>
    <row r="571" hidden="1">
      <c r="B571">
        <f>IFERROR(IF(F571&gt;0,MAX(B$26:B570)+1,IF(AND(D571&gt;0,C571=0),"ЗАГ",0)),0)</f>
        <v>0</v>
      </c>
      <c r="C571">
        <f>IF(Смета!B553&gt;0,Смета!B553,0)</f>
        <v>488</v>
      </c>
      <c r="D571" t="str">
        <f>IF(Смета!C553&gt;0,Смета!C553,0)</f>
        <v>Сжим ответвительный У-859 м50-70/о4-35 (У-859МУ3)</v>
      </c>
      <c r="E571" s="7" t="str">
        <f>IF(Смета!D553&gt;0,Смета!D553,0)</f>
        <v>шт</v>
      </c>
      <c r="F571" s="7">
        <f>IFERROR(IF(Дата_КС2=S$3,Смета!Q553,0)+IF(Дата_КС2=S$4,Смета!T553,0)+IF(Дата_КС2=S$5,Смета!W553,0)+IF(Дата_КС2=S$6,Смета!Z553,0)+IF(Дата_КС2=S$7,Смета!AC553,0)+IF(Дата_КС2=S$8,Смета!AF553,0)+IF(Дата_КС2=S$9,Смета!AI553,0)+IF(Дата_КС2=S$10,Смета!AL553,0)+IF(Дата_КС2=S$11,Смета!AO553,0)+IF(Дата_КС2=S$12,Смета!AR553,0)+IF(Дата_КС2=S$13,Смета!AU553,0)+IF(Дата_КС2=S$14,Смета!AX553,0),0)</f>
        <v>0</v>
      </c>
      <c r="G571" s="7">
        <f>IF(Смета!E553&gt;0,Смета!E553,0)</f>
        <v>98.61</v>
      </c>
      <c r="H571" s="7">
        <f>ROUND(F571*G571,2)</f>
        <v>0</v>
      </c>
      <c r="I571">
        <f>IF(J571=1,1,K571)</f>
        <v>0</v>
      </c>
      <c r="K571">
        <f>IF(AND(B571&gt;0,B571&lt;&gt;"ЗАГ"),1,IF(C571=0,SUM(B572:INDEX(B572:B$2002,INDEX(MATCH("ЗАГ",B572:B$2002&amp;"",),))),0))</f>
        <v>0</v>
      </c>
      <c r="R571" s="7">
        <f>IFERROR(IF(F571&gt;0,IF(IFERROR((Смета!H553*1),0)&gt;0,ROUND(F571*G571,2),0),0),0)</f>
        <v>0</v>
      </c>
      <c r="S571" s="7">
        <f>IFERROR(IF(F571&gt;0,IF(IFERROR((Смета!G553*1),0)&gt;0,ROUND(F571*G571,2),0),0),0)</f>
        <v>0</v>
      </c>
    </row>
    <row r="572" hidden="1">
      <c r="B572">
        <f>IFERROR(IF(F572&gt;0,MAX(B$26:B571)+1,IF(AND(D572&gt;0,C572=0),"ЗАГ",0)),0)</f>
        <v>0</v>
      </c>
      <c r="C572">
        <f>IF(Смета!B554&gt;0,Смета!B554,0)</f>
        <v>489</v>
      </c>
      <c r="D572" t="str">
        <f>IF(Смета!C554&gt;0,Смета!C554,0)</f>
        <v>Расключение щита этажного ЩЭ</v>
      </c>
      <c r="E572" s="7" t="str">
        <f>IF(Смета!D554&gt;0,Смета!D554,0)</f>
        <v>шт</v>
      </c>
      <c r="F572" s="7">
        <f>IFERROR(IF(Дата_КС2=S$3,Смета!Q554,0)+IF(Дата_КС2=S$4,Смета!T554,0)+IF(Дата_КС2=S$5,Смета!W554,0)+IF(Дата_КС2=S$6,Смета!Z554,0)+IF(Дата_КС2=S$7,Смета!AC554,0)+IF(Дата_КС2=S$8,Смета!AF554,0)+IF(Дата_КС2=S$9,Смета!AI554,0)+IF(Дата_КС2=S$10,Смета!AL554,0)+IF(Дата_КС2=S$11,Смета!AO554,0)+IF(Дата_КС2=S$12,Смета!AR554,0)+IF(Дата_КС2=S$13,Смета!AU554,0)+IF(Дата_КС2=S$14,Смета!AX554,0),0)</f>
        <v>0</v>
      </c>
      <c r="G572" s="7">
        <f>IF(Смета!E554&gt;0,Смета!E554,0)</f>
        <v>2701.88</v>
      </c>
      <c r="H572" s="7">
        <f>ROUND(F572*G572,2)</f>
        <v>0</v>
      </c>
      <c r="I572">
        <f>IF(J572=1,1,K572)</f>
        <v>0</v>
      </c>
      <c r="K572">
        <f>IF(AND(B572&gt;0,B572&lt;&gt;"ЗАГ"),1,IF(C572=0,SUM(B573:INDEX(B573:B$2002,INDEX(MATCH("ЗАГ",B573:B$2002&amp;"",),))),0))</f>
        <v>0</v>
      </c>
      <c r="R572" s="7">
        <f>IFERROR(IF(F572&gt;0,IF(IFERROR((Смета!H554*1),0)&gt;0,ROUND(F572*G572,2),0),0),0)</f>
        <v>0</v>
      </c>
      <c r="S572" s="7">
        <f>IFERROR(IF(F572&gt;0,IF(IFERROR((Смета!G554*1),0)&gt;0,ROUND(F572*G572,2),0),0),0)</f>
        <v>0</v>
      </c>
    </row>
    <row r="573" hidden="1">
      <c r="B573" t="str">
        <f>IFERROR(IF(F573&gt;0,MAX(B$26:B572)+1,IF(AND(D573&gt;0,C573=0),"ЗАГ",0)),0)</f>
        <v>ЗАГ</v>
      </c>
      <c r="C573">
        <f>IF(Смета!B555&gt;0,Смета!B555,0)</f>
        <v>0</v>
      </c>
      <c r="D573" t="str">
        <f>IF(Смета!C555&gt;0,Смета!C555,0)</f>
        <v>Щит этажный на 4 квартиры состоит (на 3 ЩЭ):</v>
      </c>
      <c r="E573" s="7">
        <f>IF(Смета!D555&gt;0,Смета!D555,0)</f>
        <v>0</v>
      </c>
      <c r="F573" s="7">
        <f>IFERROR(IF(Дата_КС2=S$3,Смета!Q555,0)+IF(Дата_КС2=S$4,Смета!T555,0)+IF(Дата_КС2=S$5,Смета!W555,0)+IF(Дата_КС2=S$6,Смета!Z555,0)+IF(Дата_КС2=S$7,Смета!AC555,0)+IF(Дата_КС2=S$8,Смета!AF555,0)+IF(Дата_КС2=S$9,Смета!AI555,0)+IF(Дата_КС2=S$10,Смета!AL555,0)+IF(Дата_КС2=S$11,Смета!AO555,0)+IF(Дата_КС2=S$12,Смета!AR555,0)+IF(Дата_КС2=S$13,Смета!AU555,0)+IF(Дата_КС2=S$14,Смета!AX555,0),0)</f>
        <v>0</v>
      </c>
      <c r="G573" s="7">
        <f>IF(Смета!E555&gt;0,Смета!E555,0)</f>
        <v>0</v>
      </c>
      <c r="H573" s="7">
        <f>ROUND(F573*G573,2)</f>
        <v>0</v>
      </c>
      <c r="I573">
        <f>IF(J573=1,1,K573)</f>
        <v>0</v>
      </c>
      <c r="K573">
        <f>IF(AND(B573&gt;0,B573&lt;&gt;"ЗАГ"),1,IF(C573=0,SUM(B574:INDEX(B574:B$2002,INDEX(MATCH("ЗАГ",B574:B$2002&amp;"",),))),0))</f>
        <v>0</v>
      </c>
      <c r="R573" s="7">
        <f>IFERROR(IF(F573&gt;0,IF(IFERROR((Смета!H555*1),0)&gt;0,ROUND(F573*G573,2),0),0),0)</f>
        <v>0</v>
      </c>
      <c r="S573" s="7">
        <f>IFERROR(IF(F573&gt;0,IF(IFERROR((Смета!G555*1),0)&gt;0,ROUND(F573*G573,2),0),0),0)</f>
        <v>0</v>
      </c>
    </row>
    <row r="574" hidden="1" ht="30" customHeight="1">
      <c r="B574">
        <f>IFERROR(IF(F574&gt;0,MAX(B$26:B573)+1,IF(AND(D574&gt;0,C574=0),"ЗАГ",0)),0)</f>
        <v>0</v>
      </c>
      <c r="C574">
        <f>IF(Смета!B556&gt;0,Смета!B556,0)</f>
        <v>490</v>
      </c>
      <c r="D574" t="str">
        <f>IF(Смета!C556&gt;0,Смета!C556,0)</f>
        <v>Выключатель автоматический двухполюсный 50А С ВА47-29 4.5кА (MVA20-2-050-C)</v>
      </c>
      <c r="E574" s="7" t="str">
        <f>IF(Смета!D556&gt;0,Смета!D556,0)</f>
        <v>шт</v>
      </c>
      <c r="F574" s="7">
        <f>IFERROR(IF(Дата_КС2=S$3,Смета!Q556,0)+IF(Дата_КС2=S$4,Смета!T556,0)+IF(Дата_КС2=S$5,Смета!W556,0)+IF(Дата_КС2=S$6,Смета!Z556,0)+IF(Дата_КС2=S$7,Смета!AC556,0)+IF(Дата_КС2=S$8,Смета!AF556,0)+IF(Дата_КС2=S$9,Смета!AI556,0)+IF(Дата_КС2=S$10,Смета!AL556,0)+IF(Дата_КС2=S$11,Смета!AO556,0)+IF(Дата_КС2=S$12,Смета!AR556,0)+IF(Дата_КС2=S$13,Смета!AU556,0)+IF(Дата_КС2=S$14,Смета!AX556,0),0)</f>
        <v>0</v>
      </c>
      <c r="G574" s="7">
        <f>IF(Смета!E556&gt;0,Смета!E556,0)</f>
        <v>461.93</v>
      </c>
      <c r="H574" s="7">
        <f>ROUND(F574*G574,2)</f>
        <v>0</v>
      </c>
      <c r="I574">
        <f>IF(J574=1,1,K574)</f>
        <v>0</v>
      </c>
      <c r="K574">
        <f>IF(AND(B574&gt;0,B574&lt;&gt;"ЗАГ"),1,IF(C574=0,SUM(B575:INDEX(B575:B$2002,INDEX(MATCH("ЗАГ",B575:B$2002&amp;"",),))),0))</f>
        <v>0</v>
      </c>
      <c r="R574" s="7">
        <f>IFERROR(IF(F574&gt;0,IF(IFERROR((Смета!H556*1),0)&gt;0,ROUND(F574*G574,2),0),0),0)</f>
        <v>0</v>
      </c>
      <c r="S574" s="7">
        <f>IFERROR(IF(F574&gt;0,IF(IFERROR((Смета!G556*1),0)&gt;0,ROUND(F574*G574,2),0),0),0)</f>
        <v>0</v>
      </c>
    </row>
    <row r="575" hidden="1">
      <c r="B575">
        <f>IFERROR(IF(F575&gt;0,MAX(B$26:B574)+1,IF(AND(D575&gt;0,C575=0),"ЗАГ",0)),0)</f>
        <v>0</v>
      </c>
      <c r="C575">
        <f>IF(Смета!B557&gt;0,Смета!B557,0)</f>
        <v>491</v>
      </c>
      <c r="D575" t="str">
        <f>IF(Смета!C557&gt;0,Смета!C557,0)</f>
        <v>Сжим ответвительный У-859 м50-70/о4-35 (У-859МУ3)</v>
      </c>
      <c r="E575" s="7" t="str">
        <f>IF(Смета!D557&gt;0,Смета!D557,0)</f>
        <v>шт</v>
      </c>
      <c r="F575" s="7">
        <f>IFERROR(IF(Дата_КС2=S$3,Смета!Q557,0)+IF(Дата_КС2=S$4,Смета!T557,0)+IF(Дата_КС2=S$5,Смета!W557,0)+IF(Дата_КС2=S$6,Смета!Z557,0)+IF(Дата_КС2=S$7,Смета!AC557,0)+IF(Дата_КС2=S$8,Смета!AF557,0)+IF(Дата_КС2=S$9,Смета!AI557,0)+IF(Дата_КС2=S$10,Смета!AL557,0)+IF(Дата_КС2=S$11,Смета!AO557,0)+IF(Дата_КС2=S$12,Смета!AR557,0)+IF(Дата_КС2=S$13,Смета!AU557,0)+IF(Дата_КС2=S$14,Смета!AX557,0),0)</f>
        <v>0</v>
      </c>
      <c r="G575" s="7">
        <f>IF(Смета!E557&gt;0,Смета!E557,0)</f>
        <v>98.61</v>
      </c>
      <c r="H575" s="7">
        <f>ROUND(F575*G575,2)</f>
        <v>0</v>
      </c>
      <c r="I575">
        <f>IF(J575=1,1,K575)</f>
        <v>0</v>
      </c>
      <c r="K575">
        <f>IF(AND(B575&gt;0,B575&lt;&gt;"ЗАГ"),1,IF(C575=0,SUM(B576:INDEX(B576:B$2002,INDEX(MATCH("ЗАГ",B576:B$2002&amp;"",),))),0))</f>
        <v>0</v>
      </c>
      <c r="R575" s="7">
        <f>IFERROR(IF(F575&gt;0,IF(IFERROR((Смета!H557*1),0)&gt;0,ROUND(F575*G575,2),0),0),0)</f>
        <v>0</v>
      </c>
      <c r="S575" s="7">
        <f>IFERROR(IF(F575&gt;0,IF(IFERROR((Смета!G557*1),0)&gt;0,ROUND(F575*G575,2),0),0),0)</f>
        <v>0</v>
      </c>
    </row>
    <row r="576" hidden="1">
      <c r="B576">
        <f>IFERROR(IF(F576&gt;0,MAX(B$26:B575)+1,IF(AND(D576&gt;0,C576=0),"ЗАГ",0)),0)</f>
        <v>0</v>
      </c>
      <c r="C576">
        <f>IF(Смета!B558&gt;0,Смета!B558,0)</f>
        <v>492</v>
      </c>
      <c r="D576" t="str">
        <f>IF(Смета!C558&gt;0,Смета!C558,0)</f>
        <v>Розетка на DIN-рейку с заземлением контактов РАр 10-3-ОП</v>
      </c>
      <c r="E576" s="7" t="str">
        <f>IF(Смета!D558&gt;0,Смета!D558,0)</f>
        <v>шт</v>
      </c>
      <c r="F576" s="7">
        <f>IFERROR(IF(Дата_КС2=S$3,Смета!Q558,0)+IF(Дата_КС2=S$4,Смета!T558,0)+IF(Дата_КС2=S$5,Смета!W558,0)+IF(Дата_КС2=S$6,Смета!Z558,0)+IF(Дата_КС2=S$7,Смета!AC558,0)+IF(Дата_КС2=S$8,Смета!AF558,0)+IF(Дата_КС2=S$9,Смета!AI558,0)+IF(Дата_КС2=S$10,Смета!AL558,0)+IF(Дата_КС2=S$11,Смета!AO558,0)+IF(Дата_КС2=S$12,Смета!AR558,0)+IF(Дата_КС2=S$13,Смета!AU558,0)+IF(Дата_КС2=S$14,Смета!AX558,0),0)</f>
        <v>0</v>
      </c>
      <c r="G576" s="7">
        <f>IF(Смета!E558&gt;0,Смета!E558,0)</f>
        <v>288.23</v>
      </c>
      <c r="H576" s="7">
        <f>ROUND(F576*G576,2)</f>
        <v>0</v>
      </c>
      <c r="I576">
        <f>IF(J576=1,1,K576)</f>
        <v>0</v>
      </c>
      <c r="K576">
        <f>IF(AND(B576&gt;0,B576&lt;&gt;"ЗАГ"),1,IF(C576=0,SUM(B577:INDEX(B577:B$2002,INDEX(MATCH("ЗАГ",B577:B$2002&amp;"",),))),0))</f>
        <v>0</v>
      </c>
      <c r="R576" s="7">
        <f>IFERROR(IF(F576&gt;0,IF(IFERROR((Смета!H558*1),0)&gt;0,ROUND(F576*G576,2),0),0),0)</f>
        <v>0</v>
      </c>
      <c r="S576" s="7">
        <f>IFERROR(IF(F576&gt;0,IF(IFERROR((Смета!G558*1),0)&gt;0,ROUND(F576*G576,2),0),0),0)</f>
        <v>0</v>
      </c>
    </row>
    <row r="577" hidden="1">
      <c r="B577">
        <f>IFERROR(IF(F577&gt;0,MAX(B$26:B576)+1,IF(AND(D577&gt;0,C577=0),"ЗАГ",0)),0)</f>
        <v>0</v>
      </c>
      <c r="C577">
        <f>IF(Смета!B559&gt;0,Смета!B559,0)</f>
        <v>493</v>
      </c>
      <c r="D577" t="str">
        <f>IF(Смета!C559&gt;0,Смета!C559,0)</f>
        <v>Расключение щита этажного ЩЭ</v>
      </c>
      <c r="E577" s="7" t="str">
        <f>IF(Смета!D559&gt;0,Смета!D559,0)</f>
        <v>шт</v>
      </c>
      <c r="F577" s="7">
        <f>IFERROR(IF(Дата_КС2=S$3,Смета!Q559,0)+IF(Дата_КС2=S$4,Смета!T559,0)+IF(Дата_КС2=S$5,Смета!W559,0)+IF(Дата_КС2=S$6,Смета!Z559,0)+IF(Дата_КС2=S$7,Смета!AC559,0)+IF(Дата_КС2=S$8,Смета!AF559,0)+IF(Дата_КС2=S$9,Смета!AI559,0)+IF(Дата_КС2=S$10,Смета!AL559,0)+IF(Дата_КС2=S$11,Смета!AO559,0)+IF(Дата_КС2=S$12,Смета!AR559,0)+IF(Дата_КС2=S$13,Смета!AU559,0)+IF(Дата_КС2=S$14,Смета!AX559,0),0)</f>
        <v>0</v>
      </c>
      <c r="G577" s="7">
        <f>IF(Смета!E559&gt;0,Смета!E559,0)</f>
        <v>3502.5</v>
      </c>
      <c r="H577" s="7">
        <f>ROUND(F577*G577,2)</f>
        <v>0</v>
      </c>
      <c r="I577">
        <f>IF(J577=1,1,K577)</f>
        <v>0</v>
      </c>
      <c r="K577">
        <f>IF(AND(B577&gt;0,B577&lt;&gt;"ЗАГ"),1,IF(C577=0,SUM(B578:INDEX(B578:B$2002,INDEX(MATCH("ЗАГ",B578:B$2002&amp;"",),))),0))</f>
        <v>0</v>
      </c>
      <c r="R577" s="7">
        <f>IFERROR(IF(F577&gt;0,IF(IFERROR((Смета!H559*1),0)&gt;0,ROUND(F577*G577,2),0),0),0)</f>
        <v>0</v>
      </c>
      <c r="S577" s="7">
        <f>IFERROR(IF(F577&gt;0,IF(IFERROR((Смета!G559*1),0)&gt;0,ROUND(F577*G577,2),0),0),0)</f>
        <v>0</v>
      </c>
    </row>
    <row r="578" hidden="1">
      <c r="B578" t="str">
        <f>IFERROR(IF(F578&gt;0,MAX(B$26:B577)+1,IF(AND(D578&gt;0,C578=0),"ЗАГ",0)),0)</f>
        <v>ЗАГ</v>
      </c>
      <c r="C578">
        <f>IF(Смета!B560&gt;0,Смета!B560,0)</f>
        <v>0</v>
      </c>
      <c r="D578" t="str">
        <f>IF(Смета!C560&gt;0,Смета!C560,0)</f>
        <v>2.Светотехническая продукция</v>
      </c>
      <c r="E578" s="7">
        <f>IF(Смета!D560&gt;0,Смета!D560,0)</f>
        <v>0</v>
      </c>
      <c r="F578" s="7">
        <f>IFERROR(IF(Дата_КС2=S$3,Смета!Q560,0)+IF(Дата_КС2=S$4,Смета!T560,0)+IF(Дата_КС2=S$5,Смета!W560,0)+IF(Дата_КС2=S$6,Смета!Z560,0)+IF(Дата_КС2=S$7,Смета!AC560,0)+IF(Дата_КС2=S$8,Смета!AF560,0)+IF(Дата_КС2=S$9,Смета!AI560,0)+IF(Дата_КС2=S$10,Смета!AL560,0)+IF(Дата_КС2=S$11,Смета!AO560,0)+IF(Дата_КС2=S$12,Смета!AR560,0)+IF(Дата_КС2=S$13,Смета!AU560,0)+IF(Дата_КС2=S$14,Смета!AX560,0),0)</f>
        <v>0</v>
      </c>
      <c r="G578" s="7">
        <f>IF(Смета!E560&gt;0,Смета!E560,0)</f>
        <v>0</v>
      </c>
      <c r="H578" s="7">
        <f>ROUND(F578*G578,2)</f>
        <v>0</v>
      </c>
      <c r="I578">
        <f>IF(J578=1,1,K578)</f>
        <v>0</v>
      </c>
      <c r="K578">
        <f>IF(AND(B578&gt;0,B578&lt;&gt;"ЗАГ"),1,IF(C578=0,SUM(B579:INDEX(B579:B$2002,INDEX(MATCH("ЗАГ",B579:B$2002&amp;"",),))),0))</f>
        <v>0</v>
      </c>
      <c r="R578" s="7">
        <f>IFERROR(IF(F578&gt;0,IF(IFERROR((Смета!H560*1),0)&gt;0,ROUND(F578*G578,2),0),0),0)</f>
        <v>0</v>
      </c>
      <c r="S578" s="7">
        <f>IFERROR(IF(F578&gt;0,IF(IFERROR((Смета!G560*1),0)&gt;0,ROUND(F578*G578,2),0),0),0)</f>
        <v>0</v>
      </c>
    </row>
    <row r="579" hidden="1">
      <c r="B579">
        <f>IFERROR(IF(F579&gt;0,MAX(B$26:B578)+1,IF(AND(D579&gt;0,C579=0),"ЗАГ",0)),0)</f>
        <v>0</v>
      </c>
      <c r="C579">
        <f>IF(Смета!B561&gt;0,Смета!B561,0)</f>
        <v>494</v>
      </c>
      <c r="D579" t="str">
        <f>IF(Смета!C561&gt;0,Смета!C561,0)</f>
        <v>Патрон подвесной Е27 пластик белый</v>
      </c>
      <c r="E579" s="7" t="str">
        <f>IF(Смета!D561&gt;0,Смета!D561,0)</f>
        <v>шт</v>
      </c>
      <c r="F579" s="7">
        <f>IFERROR(IF(Дата_КС2=S$3,Смета!Q561,0)+IF(Дата_КС2=S$4,Смета!T561,0)+IF(Дата_КС2=S$5,Смета!W561,0)+IF(Дата_КС2=S$6,Смета!Z561,0)+IF(Дата_КС2=S$7,Смета!AC561,0)+IF(Дата_КС2=S$8,Смета!AF561,0)+IF(Дата_КС2=S$9,Смета!AI561,0)+IF(Дата_КС2=S$10,Смета!AL561,0)+IF(Дата_КС2=S$11,Смета!AO561,0)+IF(Дата_КС2=S$12,Смета!AR561,0)+IF(Дата_КС2=S$13,Смета!AU561,0)+IF(Дата_КС2=S$14,Смета!AX561,0),0)</f>
        <v>0</v>
      </c>
      <c r="G579" s="7">
        <f>IF(Смета!E561&gt;0,Смета!E561,0)</f>
        <v>24.55</v>
      </c>
      <c r="H579" s="7">
        <f>ROUND(F579*G579,2)</f>
        <v>0</v>
      </c>
      <c r="I579">
        <f>IF(J579=1,1,K579)</f>
        <v>0</v>
      </c>
      <c r="K579">
        <f>IF(AND(B579&gt;0,B579&lt;&gt;"ЗАГ"),1,IF(C579=0,SUM(B580:INDEX(B580:B$2002,INDEX(MATCH("ЗАГ",B580:B$2002&amp;"",),))),0))</f>
        <v>0</v>
      </c>
      <c r="R579" s="7">
        <f>IFERROR(IF(F579&gt;0,IF(IFERROR((Смета!H561*1),0)&gt;0,ROUND(F579*G579,2),0),0),0)</f>
        <v>0</v>
      </c>
      <c r="S579" s="7">
        <f>IFERROR(IF(F579&gt;0,IF(IFERROR((Смета!G561*1),0)&gt;0,ROUND(F579*G579,2),0),0),0)</f>
        <v>0</v>
      </c>
    </row>
    <row r="580" hidden="1">
      <c r="B580">
        <f>IFERROR(IF(F580&gt;0,MAX(B$26:B579)+1,IF(AND(D580&gt;0,C580=0),"ЗАГ",0)),0)</f>
        <v>0</v>
      </c>
      <c r="C580">
        <f>IF(Смета!B562&gt;0,Смета!B562,0)</f>
        <v>495</v>
      </c>
      <c r="D580" t="str">
        <f>IF(Смета!C562&gt;0,Смета!C562,0)</f>
        <v>Подключение подвесного патрона</v>
      </c>
      <c r="E580" s="7" t="str">
        <f>IF(Смета!D562&gt;0,Смета!D562,0)</f>
        <v>шт</v>
      </c>
      <c r="F580" s="7">
        <f>IFERROR(IF(Дата_КС2=S$3,Смета!Q562,0)+IF(Дата_КС2=S$4,Смета!T562,0)+IF(Дата_КС2=S$5,Смета!W562,0)+IF(Дата_КС2=S$6,Смета!Z562,0)+IF(Дата_КС2=S$7,Смета!AC562,0)+IF(Дата_КС2=S$8,Смета!AF562,0)+IF(Дата_КС2=S$9,Смета!AI562,0)+IF(Дата_КС2=S$10,Смета!AL562,0)+IF(Дата_КС2=S$11,Смета!AO562,0)+IF(Дата_КС2=S$12,Смета!AR562,0)+IF(Дата_КС2=S$13,Смета!AU562,0)+IF(Дата_КС2=S$14,Смета!AX562,0),0)</f>
        <v>0</v>
      </c>
      <c r="G580" s="7">
        <f>IF(Смета!E562&gt;0,Смета!E562,0)</f>
        <v>213.5</v>
      </c>
      <c r="H580" s="7">
        <f>ROUND(F580*G580,2)</f>
        <v>0</v>
      </c>
      <c r="I580">
        <f>IF(J580=1,1,K580)</f>
        <v>0</v>
      </c>
      <c r="K580">
        <f>IF(AND(B580&gt;0,B580&lt;&gt;"ЗАГ"),1,IF(C580=0,SUM(B581:INDEX(B581:B$2002,INDEX(MATCH("ЗАГ",B581:B$2002&amp;"",),))),0))</f>
        <v>0</v>
      </c>
      <c r="R580" s="7">
        <f>IFERROR(IF(F580&gt;0,IF(IFERROR((Смета!H562*1),0)&gt;0,ROUND(F580*G580,2),0),0),0)</f>
        <v>0</v>
      </c>
      <c r="S580" s="7">
        <f>IFERROR(IF(F580&gt;0,IF(IFERROR((Смета!G562*1),0)&gt;0,ROUND(F580*G580,2),0),0),0)</f>
        <v>0</v>
      </c>
    </row>
    <row r="581" hidden="1">
      <c r="B581">
        <f>IFERROR(IF(F581&gt;0,MAX(B$26:B580)+1,IF(AND(D581&gt;0,C581=0),"ЗАГ",0)),0)</f>
        <v>0</v>
      </c>
      <c r="C581">
        <f>IF(Смета!B563&gt;0,Смета!B563,0)</f>
        <v>496</v>
      </c>
      <c r="D581" t="str">
        <f>IF(Смета!C563&gt;0,Смета!C563,0)</f>
        <v>Лампа светодиодная LED 11вт E27 белый ECO</v>
      </c>
      <c r="E581" s="7" t="str">
        <f>IF(Смета!D563&gt;0,Смета!D563,0)</f>
        <v>шт</v>
      </c>
      <c r="F581" s="7">
        <f>IFERROR(IF(Дата_КС2=S$3,Смета!Q563,0)+IF(Дата_КС2=S$4,Смета!T563,0)+IF(Дата_КС2=S$5,Смета!W563,0)+IF(Дата_КС2=S$6,Смета!Z563,0)+IF(Дата_КС2=S$7,Смета!AC563,0)+IF(Дата_КС2=S$8,Смета!AF563,0)+IF(Дата_КС2=S$9,Смета!AI563,0)+IF(Дата_КС2=S$10,Смета!AL563,0)+IF(Дата_КС2=S$11,Смета!AO563,0)+IF(Дата_КС2=S$12,Смета!AR563,0)+IF(Дата_КС2=S$13,Смета!AU563,0)+IF(Дата_КС2=S$14,Смета!AX563,0),0)</f>
        <v>0</v>
      </c>
      <c r="G581" s="7">
        <f>IF(Смета!E563&gt;0,Смета!E563,0)</f>
        <v>96.08</v>
      </c>
      <c r="H581" s="7">
        <f>ROUND(F581*G581,2)</f>
        <v>0</v>
      </c>
      <c r="I581">
        <f>IF(J581=1,1,K581)</f>
        <v>0</v>
      </c>
      <c r="K581">
        <f>IF(AND(B581&gt;0,B581&lt;&gt;"ЗАГ"),1,IF(C581=0,SUM(B582:INDEX(B582:B$2002,INDEX(MATCH("ЗАГ",B582:B$2002&amp;"",),))),0))</f>
        <v>0</v>
      </c>
      <c r="R581" s="7">
        <f>IFERROR(IF(F581&gt;0,IF(IFERROR((Смета!H563*1),0)&gt;0,ROUND(F581*G581,2),0),0),0)</f>
        <v>0</v>
      </c>
      <c r="S581" s="7">
        <f>IFERROR(IF(F581&gt;0,IF(IFERROR((Смета!G563*1),0)&gt;0,ROUND(F581*G581,2),0),0),0)</f>
        <v>0</v>
      </c>
    </row>
    <row r="582" hidden="1" ht="30" customHeight="1">
      <c r="B582">
        <f>IFERROR(IF(F582&gt;0,MAX(B$26:B581)+1,IF(AND(D582&gt;0,C582=0),"ЗАГ",0)),0)</f>
        <v>0</v>
      </c>
      <c r="C582">
        <f>IF(Смета!B564&gt;0,Смета!B564,0)</f>
        <v>497</v>
      </c>
      <c r="D582" t="str">
        <f>IF(Смета!C564&gt;0,Смета!C564,0)</f>
        <v>358882 STREET NT22 396 черный Светильник ландшафтный светодиодный IP54 LED 4000К 18W 220V OPAL пластиковый корпус</v>
      </c>
      <c r="E582" s="7" t="str">
        <f>IF(Смета!D564&gt;0,Смета!D564,0)</f>
        <v>шт</v>
      </c>
      <c r="F582" s="7">
        <f>IFERROR(IF(Дата_КС2=S$3,Смета!Q564,0)+IF(Дата_КС2=S$4,Смета!T564,0)+IF(Дата_КС2=S$5,Смета!W564,0)+IF(Дата_КС2=S$6,Смета!Z564,0)+IF(Дата_КС2=S$7,Смета!AC564,0)+IF(Дата_КС2=S$8,Смета!AF564,0)+IF(Дата_КС2=S$9,Смета!AI564,0)+IF(Дата_КС2=S$10,Смета!AL564,0)+IF(Дата_КС2=S$11,Смета!AO564,0)+IF(Дата_КС2=S$12,Смета!AR564,0)+IF(Дата_КС2=S$13,Смета!AU564,0)+IF(Дата_КС2=S$14,Смета!AX564,0),0)</f>
        <v>0</v>
      </c>
      <c r="G582" s="7">
        <f>IF(Смета!E564&gt;0,Смета!E564,0)</f>
        <v>2500</v>
      </c>
      <c r="H582" s="7">
        <f>ROUND(F582*G582,2)</f>
        <v>0</v>
      </c>
      <c r="I582">
        <f>IF(J582=1,1,K582)</f>
        <v>0</v>
      </c>
      <c r="K582">
        <f>IF(AND(B582&gt;0,B582&lt;&gt;"ЗАГ"),1,IF(C582=0,SUM(B583:INDEX(B583:B$2002,INDEX(MATCH("ЗАГ",B583:B$2002&amp;"",),))),0))</f>
        <v>0</v>
      </c>
      <c r="R582" s="7">
        <f>IFERROR(IF(F582&gt;0,IF(IFERROR((Смета!H564*1),0)&gt;0,ROUND(F582*G582,2),0),0),0)</f>
        <v>0</v>
      </c>
      <c r="S582" s="7">
        <f>IFERROR(IF(F582&gt;0,IF(IFERROR((Смета!G564*1),0)&gt;0,ROUND(F582*G582,2),0),0),0)</f>
        <v>0</v>
      </c>
    </row>
    <row r="583" hidden="1">
      <c r="B583">
        <f>IFERROR(IF(F583&gt;0,MAX(B$26:B582)+1,IF(AND(D583&gt;0,C583=0),"ЗАГ",0)),0)</f>
        <v>0</v>
      </c>
      <c r="C583">
        <f>IF(Смета!B565&gt;0,Смета!B565,0)</f>
        <v>498</v>
      </c>
      <c r="D583" t="str">
        <f>IF(Смета!C565&gt;0,Смета!C565,0)</f>
        <v>Монтаж и подключение накладного светильника</v>
      </c>
      <c r="E583" s="7" t="str">
        <f>IF(Смета!D565&gt;0,Смета!D565,0)</f>
        <v>шт</v>
      </c>
      <c r="F583" s="7">
        <f>IFERROR(IF(Дата_КС2=S$3,Смета!Q565,0)+IF(Дата_КС2=S$4,Смета!T565,0)+IF(Дата_КС2=S$5,Смета!W565,0)+IF(Дата_КС2=S$6,Смета!Z565,0)+IF(Дата_КС2=S$7,Смета!AC565,0)+IF(Дата_КС2=S$8,Смета!AF565,0)+IF(Дата_КС2=S$9,Смета!AI565,0)+IF(Дата_КС2=S$10,Смета!AL565,0)+IF(Дата_КС2=S$11,Смета!AO565,0)+IF(Дата_КС2=S$12,Смета!AR565,0)+IF(Дата_КС2=S$13,Смета!AU565,0)+IF(Дата_КС2=S$14,Смета!AX565,0),0)</f>
        <v>0</v>
      </c>
      <c r="G583" s="7">
        <f>IF(Смета!E565&gt;0,Смета!E565,0)</f>
        <v>384.3</v>
      </c>
      <c r="H583" s="7">
        <f>ROUND(F583*G583,2)</f>
        <v>0</v>
      </c>
      <c r="I583">
        <f>IF(J583=1,1,K583)</f>
        <v>0</v>
      </c>
      <c r="K583">
        <f>IF(AND(B583&gt;0,B583&lt;&gt;"ЗАГ"),1,IF(C583=0,SUM(B584:INDEX(B584:B$2002,INDEX(MATCH("ЗАГ",B584:B$2002&amp;"",),))),0))</f>
        <v>0</v>
      </c>
      <c r="R583" s="7">
        <f>IFERROR(IF(F583&gt;0,IF(IFERROR((Смета!H565*1),0)&gt;0,ROUND(F583*G583,2),0),0),0)</f>
        <v>0</v>
      </c>
      <c r="S583" s="7">
        <f>IFERROR(IF(F583&gt;0,IF(IFERROR((Смета!G565*1),0)&gt;0,ROUND(F583*G583,2),0),0),0)</f>
        <v>0</v>
      </c>
    </row>
    <row r="584" hidden="1">
      <c r="B584">
        <f>IFERROR(IF(F584&gt;0,MAX(B$26:B583)+1,IF(AND(D584&gt;0,C584=0),"ЗАГ",0)),0)</f>
        <v>0</v>
      </c>
      <c r="C584">
        <f>IF(Смета!B566&gt;0,Смета!B566,0)</f>
        <v>499</v>
      </c>
      <c r="D584" t="str">
        <f>IF(Смета!C566&gt;0,Смета!C566,0)</f>
        <v>БРА Kink light мелисса 08438-2, 19(21)</v>
      </c>
      <c r="E584" s="7" t="str">
        <f>IF(Смета!D566&gt;0,Смета!D566,0)</f>
        <v>шт</v>
      </c>
      <c r="F584" s="7">
        <f>IFERROR(IF(Дата_КС2=S$3,Смета!Q566,0)+IF(Дата_КС2=S$4,Смета!T566,0)+IF(Дата_КС2=S$5,Смета!W566,0)+IF(Дата_КС2=S$6,Смета!Z566,0)+IF(Дата_КС2=S$7,Смета!AC566,0)+IF(Дата_КС2=S$8,Смета!AF566,0)+IF(Дата_КС2=S$9,Смета!AI566,0)+IF(Дата_КС2=S$10,Смета!AL566,0)+IF(Дата_КС2=S$11,Смета!AO566,0)+IF(Дата_КС2=S$12,Смета!AR566,0)+IF(Дата_КС2=S$13,Смета!AU566,0)+IF(Дата_КС2=S$14,Смета!AX566,0),0)</f>
        <v>0</v>
      </c>
      <c r="G584" s="7">
        <f>IF(Смета!E566&gt;0,Смета!E566,0)</f>
        <v>6950</v>
      </c>
      <c r="H584" s="7">
        <f>ROUND(F584*G584,2)</f>
        <v>0</v>
      </c>
      <c r="I584">
        <f>IF(J584=1,1,K584)</f>
        <v>0</v>
      </c>
      <c r="K584">
        <f>IF(AND(B584&gt;0,B584&lt;&gt;"ЗАГ"),1,IF(C584=0,SUM(B585:INDEX(B585:B$2002,INDEX(MATCH("ЗАГ",B585:B$2002&amp;"",),))),0))</f>
        <v>0</v>
      </c>
      <c r="R584" s="7">
        <f>IFERROR(IF(F584&gt;0,IF(IFERROR((Смета!H566*1),0)&gt;0,ROUND(F584*G584,2),0),0),0)</f>
        <v>0</v>
      </c>
      <c r="S584" s="7">
        <f>IFERROR(IF(F584&gt;0,IF(IFERROR((Смета!G566*1),0)&gt;0,ROUND(F584*G584,2),0),0),0)</f>
        <v>0</v>
      </c>
    </row>
    <row r="585" hidden="1">
      <c r="B585">
        <f>IFERROR(IF(F585&gt;0,MAX(B$26:B584)+1,IF(AND(D585&gt;0,C585=0),"ЗАГ",0)),0)</f>
        <v>0</v>
      </c>
      <c r="C585">
        <f>IF(Смета!B567&gt;0,Смета!B567,0)</f>
        <v>500</v>
      </c>
      <c r="D585" t="str">
        <f>IF(Смета!C567&gt;0,Смета!C567,0)</f>
        <v>Бра настенная</v>
      </c>
      <c r="E585" s="7" t="str">
        <f>IF(Смета!D567&gt;0,Смета!D567,0)</f>
        <v>шт</v>
      </c>
      <c r="F585" s="7">
        <f>IFERROR(IF(Дата_КС2=S$3,Смета!Q567,0)+IF(Дата_КС2=S$4,Смета!T567,0)+IF(Дата_КС2=S$5,Смета!W567,0)+IF(Дата_КС2=S$6,Смета!Z567,0)+IF(Дата_КС2=S$7,Смета!AC567,0)+IF(Дата_КС2=S$8,Смета!AF567,0)+IF(Дата_КС2=S$9,Смета!AI567,0)+IF(Дата_КС2=S$10,Смета!AL567,0)+IF(Дата_КС2=S$11,Смета!AO567,0)+IF(Дата_КС2=S$12,Смета!AR567,0)+IF(Дата_КС2=S$13,Смета!AU567,0)+IF(Дата_КС2=S$14,Смета!AX567,0),0)</f>
        <v>0</v>
      </c>
      <c r="G585" s="7">
        <f>IF(Смета!E567&gt;0,Смета!E567,0)</f>
        <v>1050</v>
      </c>
      <c r="H585" s="7">
        <f>ROUND(F585*G585,2)</f>
        <v>0</v>
      </c>
      <c r="I585">
        <f>IF(J585=1,1,K585)</f>
        <v>0</v>
      </c>
      <c r="K585">
        <f>IF(AND(B585&gt;0,B585&lt;&gt;"ЗАГ"),1,IF(C585=0,SUM(B586:INDEX(B586:B$2002,INDEX(MATCH("ЗАГ",B586:B$2002&amp;"",),))),0))</f>
        <v>0</v>
      </c>
      <c r="R585" s="7">
        <f>IFERROR(IF(F585&gt;0,IF(IFERROR((Смета!H567*1),0)&gt;0,ROUND(F585*G585,2),0),0),0)</f>
        <v>0</v>
      </c>
      <c r="S585" s="7">
        <f>IFERROR(IF(F585&gt;0,IF(IFERROR((Смета!G567*1),0)&gt;0,ROUND(F585*G585,2),0),0),0)</f>
        <v>0</v>
      </c>
    </row>
    <row r="586" hidden="1" ht="30" customHeight="1">
      <c r="B586">
        <f>IFERROR(IF(F586&gt;0,MAX(B$26:B585)+1,IF(AND(D586&gt;0,C586=0),"ЗАГ",0)),0)</f>
        <v>0</v>
      </c>
      <c r="C586">
        <f>IF(Смета!B568&gt;0,Смета!B568,0)</f>
        <v>501</v>
      </c>
      <c r="D586" t="str">
        <f>IF(Смета!C568&gt;0,Смета!C568,0)</f>
        <v>Светильник светодиодный SPO-950-3-40K-018 18Вт 4000К 1890Лм IP40 595х180х40 матовый</v>
      </c>
      <c r="E586" s="7" t="str">
        <f>IF(Смета!D568&gt;0,Смета!D568,0)</f>
        <v>шт</v>
      </c>
      <c r="F586" s="7">
        <f>IFERROR(IF(Дата_КС2=S$3,Смета!Q568,0)+IF(Дата_КС2=S$4,Смета!T568,0)+IF(Дата_КС2=S$5,Смета!W568,0)+IF(Дата_КС2=S$6,Смета!Z568,0)+IF(Дата_КС2=S$7,Смета!AC568,0)+IF(Дата_КС2=S$8,Смета!AF568,0)+IF(Дата_КС2=S$9,Смета!AI568,0)+IF(Дата_КС2=S$10,Смета!AL568,0)+IF(Дата_КС2=S$11,Смета!AO568,0)+IF(Дата_КС2=S$12,Смета!AR568,0)+IF(Дата_КС2=S$13,Смета!AU568,0)+IF(Дата_КС2=S$14,Смета!AX568,0),0)</f>
        <v>0</v>
      </c>
      <c r="G586" s="7">
        <f>IF(Смета!E568&gt;0,Смета!E568,0)</f>
        <v>1636.25</v>
      </c>
      <c r="H586" s="7">
        <f>ROUND(F586*G586,2)</f>
        <v>0</v>
      </c>
      <c r="I586">
        <f>IF(J586=1,1,K586)</f>
        <v>0</v>
      </c>
      <c r="K586">
        <f>IF(AND(B586&gt;0,B586&lt;&gt;"ЗАГ"),1,IF(C586=0,SUM(B587:INDEX(B587:B$2002,INDEX(MATCH("ЗАГ",B587:B$2002&amp;"",),))),0))</f>
        <v>0</v>
      </c>
      <c r="R586" s="7">
        <f>IFERROR(IF(F586&gt;0,IF(IFERROR((Смета!H568*1),0)&gt;0,ROUND(F586*G586,2),0),0),0)</f>
        <v>0</v>
      </c>
      <c r="S586" s="7">
        <f>IFERROR(IF(F586&gt;0,IF(IFERROR((Смета!G568*1),0)&gt;0,ROUND(F586*G586,2),0),0),0)</f>
        <v>0</v>
      </c>
    </row>
    <row r="587" hidden="1">
      <c r="B587">
        <f>IFERROR(IF(F587&gt;0,MAX(B$26:B586)+1,IF(AND(D587&gt;0,C587=0),"ЗАГ",0)),0)</f>
        <v>0</v>
      </c>
      <c r="C587">
        <f>IF(Смета!B569&gt;0,Смета!B569,0)</f>
        <v>502</v>
      </c>
      <c r="D587" t="str">
        <f>IF(Смета!C569&gt;0,Смета!C569,0)</f>
        <v>Монтаж и подключение светильника в армстронг</v>
      </c>
      <c r="E587" s="7" t="str">
        <f>IF(Смета!D569&gt;0,Смета!D569,0)</f>
        <v>шт</v>
      </c>
      <c r="F587" s="7">
        <f>IFERROR(IF(Дата_КС2=S$3,Смета!Q569,0)+IF(Дата_КС2=S$4,Смета!T569,0)+IF(Дата_КС2=S$5,Смета!W569,0)+IF(Дата_КС2=S$6,Смета!Z569,0)+IF(Дата_КС2=S$7,Смета!AC569,0)+IF(Дата_КС2=S$8,Смета!AF569,0)+IF(Дата_КС2=S$9,Смета!AI569,0)+IF(Дата_КС2=S$10,Смета!AL569,0)+IF(Дата_КС2=S$11,Смета!AO569,0)+IF(Дата_КС2=S$12,Смета!AR569,0)+IF(Дата_КС2=S$13,Смета!AU569,0)+IF(Дата_КС2=S$14,Смета!AX569,0),0)</f>
        <v>0</v>
      </c>
      <c r="G587" s="7">
        <f>IF(Смета!E569&gt;0,Смета!E569,0)</f>
        <v>400</v>
      </c>
      <c r="H587" s="7">
        <f>ROUND(F587*G587,2)</f>
        <v>0</v>
      </c>
      <c r="I587">
        <f>IF(J587=1,1,K587)</f>
        <v>0</v>
      </c>
      <c r="K587">
        <f>IF(AND(B587&gt;0,B587&lt;&gt;"ЗАГ"),1,IF(C587=0,SUM(B588:INDEX(B588:B$2002,INDEX(MATCH("ЗАГ",B588:B$2002&amp;"",),))),0))</f>
        <v>0</v>
      </c>
      <c r="R587" s="7">
        <f>IFERROR(IF(F587&gt;0,IF(IFERROR((Смета!H569*1),0)&gt;0,ROUND(F587*G587,2),0),0),0)</f>
        <v>0</v>
      </c>
      <c r="S587" s="7">
        <f>IFERROR(IF(F587&gt;0,IF(IFERROR((Смета!G569*1),0)&gt;0,ROUND(F587*G587,2),0),0),0)</f>
        <v>0</v>
      </c>
    </row>
    <row r="588" hidden="1" ht="30" customHeight="1">
      <c r="B588">
        <f>IFERROR(IF(F588&gt;0,MAX(B$26:B587)+1,IF(AND(D588&gt;0,C588=0),"ЗАГ",0)),0)</f>
        <v>0</v>
      </c>
      <c r="C588">
        <f>IF(Смета!B570&gt;0,Смета!B570,0)</f>
        <v>503</v>
      </c>
      <c r="D588" t="str">
        <f>IF(Смета!C570&gt;0,Смета!C570,0)</f>
        <v>Датчик движения ИК встраиваемый 1200w 360 гр. 6м IP20 белый (SEN86 бел.)</v>
      </c>
      <c r="E588" s="7" t="str">
        <f>IF(Смета!D570&gt;0,Смета!D570,0)</f>
        <v>шт</v>
      </c>
      <c r="F588" s="7">
        <f>IFERROR(IF(Дата_КС2=S$3,Смета!Q570,0)+IF(Дата_КС2=S$4,Смета!T570,0)+IF(Дата_КС2=S$5,Смета!W570,0)+IF(Дата_КС2=S$6,Смета!Z570,0)+IF(Дата_КС2=S$7,Смета!AC570,0)+IF(Дата_КС2=S$8,Смета!AF570,0)+IF(Дата_КС2=S$9,Смета!AI570,0)+IF(Дата_КС2=S$10,Смета!AL570,0)+IF(Дата_КС2=S$11,Смета!AO570,0)+IF(Дата_КС2=S$12,Смета!AR570,0)+IF(Дата_КС2=S$13,Смета!AU570,0)+IF(Дата_КС2=S$14,Смета!AX570,0),0)</f>
        <v>0</v>
      </c>
      <c r="G588" s="7">
        <f>IF(Смета!E570&gt;0,Смета!E570,0)</f>
        <v>450</v>
      </c>
      <c r="H588" s="7">
        <f>ROUND(F588*G588,2)</f>
        <v>0</v>
      </c>
      <c r="I588">
        <f>IF(J588=1,1,K588)</f>
        <v>0</v>
      </c>
      <c r="K588">
        <f>IF(AND(B588&gt;0,B588&lt;&gt;"ЗАГ"),1,IF(C588=0,SUM(B589:INDEX(B589:B$2002,INDEX(MATCH("ЗАГ",B589:B$2002&amp;"",),))),0))</f>
        <v>0</v>
      </c>
      <c r="R588" s="7">
        <f>IFERROR(IF(F588&gt;0,IF(IFERROR((Смета!H570*1),0)&gt;0,ROUND(F588*G588,2),0),0),0)</f>
        <v>0</v>
      </c>
      <c r="S588" s="7">
        <f>IFERROR(IF(F588&gt;0,IF(IFERROR((Смета!G570*1),0)&gt;0,ROUND(F588*G588,2),0),0),0)</f>
        <v>0</v>
      </c>
    </row>
    <row r="589" hidden="1">
      <c r="B589">
        <f>IFERROR(IF(F589&gt;0,MAX(B$26:B588)+1,IF(AND(D589&gt;0,C589=0),"ЗАГ",0)),0)</f>
        <v>0</v>
      </c>
      <c r="C589">
        <f>IF(Смета!B571&gt;0,Смета!B571,0)</f>
        <v>504</v>
      </c>
      <c r="D589" t="str">
        <f>IF(Смета!C571&gt;0,Смета!C571,0)</f>
        <v xml:space="preserve">Монтаж и подключение датчика движения </v>
      </c>
      <c r="E589" s="7" t="str">
        <f>IF(Смета!D571&gt;0,Смета!D571,0)</f>
        <v>шт</v>
      </c>
      <c r="F589" s="7">
        <f>IFERROR(IF(Дата_КС2=S$3,Смета!Q571,0)+IF(Дата_КС2=S$4,Смета!T571,0)+IF(Дата_КС2=S$5,Смета!W571,0)+IF(Дата_КС2=S$6,Смета!Z571,0)+IF(Дата_КС2=S$7,Смета!AC571,0)+IF(Дата_КС2=S$8,Смета!AF571,0)+IF(Дата_КС2=S$9,Смета!AI571,0)+IF(Дата_КС2=S$10,Смета!AL571,0)+IF(Дата_КС2=S$11,Смета!AO571,0)+IF(Дата_КС2=S$12,Смета!AR571,0)+IF(Дата_КС2=S$13,Смета!AU571,0)+IF(Дата_КС2=S$14,Смета!AX571,0),0)</f>
        <v>0</v>
      </c>
      <c r="G589" s="7">
        <f>IF(Смета!E571&gt;0,Смета!E571,0)</f>
        <v>360</v>
      </c>
      <c r="H589" s="7">
        <f>ROUND(F589*G589,2)</f>
        <v>0</v>
      </c>
      <c r="I589">
        <f>IF(J589=1,1,K589)</f>
        <v>0</v>
      </c>
      <c r="K589">
        <f>IF(AND(B589&gt;0,B589&lt;&gt;"ЗАГ"),1,IF(C589=0,SUM(B590:INDEX(B590:B$2002,INDEX(MATCH("ЗАГ",B590:B$2002&amp;"",),))),0))</f>
        <v>0</v>
      </c>
      <c r="R589" s="7">
        <f>IFERROR(IF(F589&gt;0,IF(IFERROR((Смета!H571*1),0)&gt;0,ROUND(F589*G589,2),0),0),0)</f>
        <v>0</v>
      </c>
      <c r="S589" s="7">
        <f>IFERROR(IF(F589&gt;0,IF(IFERROR((Смета!G571*1),0)&gt;0,ROUND(F589*G589,2),0),0),0)</f>
        <v>0</v>
      </c>
    </row>
    <row r="590" hidden="1" ht="30" customHeight="1">
      <c r="B590">
        <f>IFERROR(IF(F590&gt;0,MAX(B$26:B589)+1,IF(AND(D590&gt;0,C590=0),"ЗАГ",0)),0)</f>
        <v>0</v>
      </c>
      <c r="C590">
        <f>IF(Смета!B572&gt;0,Смета!B572,0)</f>
        <v>505</v>
      </c>
      <c r="D590" t="str">
        <f>IF(Смета!C572&gt;0,Смета!C572,0)</f>
        <v>Коробка распределительная 85х85х40мм для наружного монтажа IP55</v>
      </c>
      <c r="E590" s="7" t="str">
        <f>IF(Смета!D572&gt;0,Смета!D572,0)</f>
        <v>шт</v>
      </c>
      <c r="F590" s="7">
        <f>IFERROR(IF(Дата_КС2=S$3,Смета!Q572,0)+IF(Дата_КС2=S$4,Смета!T572,0)+IF(Дата_КС2=S$5,Смета!W572,0)+IF(Дата_КС2=S$6,Смета!Z572,0)+IF(Дата_КС2=S$7,Смета!AC572,0)+IF(Дата_КС2=S$8,Смета!AF572,0)+IF(Дата_КС2=S$9,Смета!AI572,0)+IF(Дата_КС2=S$10,Смета!AL572,0)+IF(Дата_КС2=S$11,Смета!AO572,0)+IF(Дата_КС2=S$12,Смета!AR572,0)+IF(Дата_КС2=S$13,Смета!AU572,0)+IF(Дата_КС2=S$14,Смета!AX572,0),0)</f>
        <v>0</v>
      </c>
      <c r="G590" s="7">
        <f>IF(Смета!E572&gt;0,Смета!E572,0)</f>
        <v>64.68</v>
      </c>
      <c r="H590" s="7">
        <f>ROUND(F590*G590,2)</f>
        <v>0</v>
      </c>
      <c r="I590">
        <f>IF(J590=1,1,K590)</f>
        <v>0</v>
      </c>
      <c r="K590">
        <f>IF(AND(B590&gt;0,B590&lt;&gt;"ЗАГ"),1,IF(C590=0,SUM(B591:INDEX(B591:B$2002,INDEX(MATCH("ЗАГ",B591:B$2002&amp;"",),))),0))</f>
        <v>0</v>
      </c>
      <c r="R590" s="7">
        <f>IFERROR(IF(F590&gt;0,IF(IFERROR((Смета!H572*1),0)&gt;0,ROUND(F590*G590,2),0),0),0)</f>
        <v>0</v>
      </c>
      <c r="S590" s="7">
        <f>IFERROR(IF(F590&gt;0,IF(IFERROR((Смета!G572*1),0)&gt;0,ROUND(F590*G590,2),0),0),0)</f>
        <v>0</v>
      </c>
    </row>
    <row r="591" hidden="1">
      <c r="B591">
        <f>IFERROR(IF(F591&gt;0,MAX(B$26:B590)+1,IF(AND(D591&gt;0,C591=0),"ЗАГ",0)),0)</f>
        <v>0</v>
      </c>
      <c r="C591">
        <f>IF(Смета!B573&gt;0,Смета!B573,0)</f>
        <v>506</v>
      </c>
      <c r="D591" t="str">
        <f>IF(Смета!C573&gt;0,Смета!C573,0)</f>
        <v>Монтаж и подключение распределительных коробок</v>
      </c>
      <c r="E591" s="7" t="str">
        <f>IF(Смета!D573&gt;0,Смета!D573,0)</f>
        <v>шт</v>
      </c>
      <c r="F591" s="7">
        <f>IFERROR(IF(Дата_КС2=S$3,Смета!Q573,0)+IF(Дата_КС2=S$4,Смета!T573,0)+IF(Дата_КС2=S$5,Смета!W573,0)+IF(Дата_КС2=S$6,Смета!Z573,0)+IF(Дата_КС2=S$7,Смета!AC573,0)+IF(Дата_КС2=S$8,Смета!AF573,0)+IF(Дата_КС2=S$9,Смета!AI573,0)+IF(Дата_КС2=S$10,Смета!AL573,0)+IF(Дата_КС2=S$11,Смета!AO573,0)+IF(Дата_КС2=S$12,Смета!AR573,0)+IF(Дата_КС2=S$13,Смета!AU573,0)+IF(Дата_КС2=S$14,Смета!AX573,0),0)</f>
        <v>0</v>
      </c>
      <c r="G591" s="7">
        <f>IF(Смета!E573&gt;0,Смета!E573,0)</f>
        <v>128.1</v>
      </c>
      <c r="H591" s="7">
        <f>ROUND(F591*G591,2)</f>
        <v>0</v>
      </c>
      <c r="I591">
        <f>IF(J591=1,1,K591)</f>
        <v>0</v>
      </c>
      <c r="K591">
        <f>IF(AND(B591&gt;0,B591&lt;&gt;"ЗАГ"),1,IF(C591=0,SUM(B592:INDEX(B592:B$2002,INDEX(MATCH("ЗАГ",B592:B$2002&amp;"",),))),0))</f>
        <v>0</v>
      </c>
      <c r="R591" s="7">
        <f>IFERROR(IF(F591&gt;0,IF(IFERROR((Смета!H573*1),0)&gt;0,ROUND(F591*G591,2),0),0),0)</f>
        <v>0</v>
      </c>
      <c r="S591" s="7">
        <f>IFERROR(IF(F591&gt;0,IF(IFERROR((Смета!G573*1),0)&gt;0,ROUND(F591*G591,2),0),0),0)</f>
        <v>0</v>
      </c>
    </row>
    <row r="592" hidden="1">
      <c r="B592" t="str">
        <f>IFERROR(IF(F592&gt;0,MAX(B$26:B591)+1,IF(AND(D592&gt;0,C592=0),"ЗАГ",0)),0)</f>
        <v>ЗАГ</v>
      </c>
      <c r="C592">
        <f>IF(Смета!B574&gt;0,Смета!B574,0)</f>
        <v>0</v>
      </c>
      <c r="D592" t="str">
        <f>IF(Смета!C574&gt;0,Смета!C574,0)</f>
        <v>Декоративная подсветка картины</v>
      </c>
      <c r="E592" s="7">
        <f>IF(Смета!D574&gt;0,Смета!D574,0)</f>
        <v>0</v>
      </c>
      <c r="F592" s="7">
        <f>IFERROR(IF(Дата_КС2=S$3,Смета!Q574,0)+IF(Дата_КС2=S$4,Смета!T574,0)+IF(Дата_КС2=S$5,Смета!W574,0)+IF(Дата_КС2=S$6,Смета!Z574,0)+IF(Дата_КС2=S$7,Смета!AC574,0)+IF(Дата_КС2=S$8,Смета!AF574,0)+IF(Дата_КС2=S$9,Смета!AI574,0)+IF(Дата_КС2=S$10,Смета!AL574,0)+IF(Дата_КС2=S$11,Смета!AO574,0)+IF(Дата_КС2=S$12,Смета!AR574,0)+IF(Дата_КС2=S$13,Смета!AU574,0)+IF(Дата_КС2=S$14,Смета!AX574,0),0)</f>
        <v>0</v>
      </c>
      <c r="G592" s="7">
        <f>IF(Смета!E574&gt;0,Смета!E574,0)</f>
        <v>0</v>
      </c>
      <c r="H592" s="7">
        <f>ROUND(F592*G592,2)</f>
        <v>0</v>
      </c>
      <c r="I592">
        <f>IF(J592=1,1,K592)</f>
        <v>0</v>
      </c>
      <c r="K592">
        <f>IF(AND(B592&gt;0,B592&lt;&gt;"ЗАГ"),1,IF(C592=0,SUM(B593:INDEX(B593:B$2002,INDEX(MATCH("ЗАГ",B593:B$2002&amp;"",),))),0))</f>
        <v>0</v>
      </c>
      <c r="R592" s="7">
        <f>IFERROR(IF(F592&gt;0,IF(IFERROR((Смета!H574*1),0)&gt;0,ROUND(F592*G592,2),0),0),0)</f>
        <v>0</v>
      </c>
      <c r="S592" s="7">
        <f>IFERROR(IF(F592&gt;0,IF(IFERROR((Смета!G574*1),0)&gt;0,ROUND(F592*G592,2),0),0),0)</f>
        <v>0</v>
      </c>
    </row>
    <row r="593" hidden="1">
      <c r="B593">
        <f>IFERROR(IF(F593&gt;0,MAX(B$26:B592)+1,IF(AND(D593&gt;0,C593=0),"ЗАГ",0)),0)</f>
        <v>0</v>
      </c>
      <c r="C593">
        <f>IF(Смета!B575&gt;0,Смета!B575,0)</f>
        <v>507</v>
      </c>
      <c r="D593" t="str">
        <f>IF(Смета!C575&gt;0,Смета!C575,0)</f>
        <v>Профиль SL-SLIM-H13M-F25-3000 ANOD ( Алюминий)</v>
      </c>
      <c r="E593" s="7" t="str">
        <f>IF(Смета!D575&gt;0,Смета!D575,0)</f>
        <v>м</v>
      </c>
      <c r="F593" s="7">
        <f>IFERROR(IF(Дата_КС2=S$3,Смета!Q575,0)+IF(Дата_КС2=S$4,Смета!T575,0)+IF(Дата_КС2=S$5,Смета!W575,0)+IF(Дата_КС2=S$6,Смета!Z575,0)+IF(Дата_КС2=S$7,Смета!AC575,0)+IF(Дата_КС2=S$8,Смета!AF575,0)+IF(Дата_КС2=S$9,Смета!AI575,0)+IF(Дата_КС2=S$10,Смета!AL575,0)+IF(Дата_КС2=S$11,Смета!AO575,0)+IF(Дата_КС2=S$12,Смета!AR575,0)+IF(Дата_КС2=S$13,Смета!AU575,0)+IF(Дата_КС2=S$14,Смета!AX575,0),0)</f>
        <v>0</v>
      </c>
      <c r="G593" s="7">
        <f>IF(Смета!E575&gt;0,Смета!E575,0)</f>
        <v>850</v>
      </c>
      <c r="H593" s="7">
        <f>ROUND(F593*G593,2)</f>
        <v>0</v>
      </c>
      <c r="I593">
        <f>IF(J593=1,1,K593)</f>
        <v>0</v>
      </c>
      <c r="K593">
        <f>IF(AND(B593&gt;0,B593&lt;&gt;"ЗАГ"),1,IF(C593=0,SUM(B594:INDEX(B594:B$2002,INDEX(MATCH("ЗАГ",B594:B$2002&amp;"",),))),0))</f>
        <v>0</v>
      </c>
      <c r="R593" s="7">
        <f>IFERROR(IF(F593&gt;0,IF(IFERROR((Смета!H575*1),0)&gt;0,ROUND(F593*G593,2),0),0),0)</f>
        <v>0</v>
      </c>
      <c r="S593" s="7">
        <f>IFERROR(IF(F593&gt;0,IF(IFERROR((Смета!G575*1),0)&gt;0,ROUND(F593*G593,2),0),0),0)</f>
        <v>0</v>
      </c>
    </row>
    <row r="594" hidden="1">
      <c r="B594">
        <f>IFERROR(IF(F594&gt;0,MAX(B$26:B593)+1,IF(AND(D594&gt;0,C594=0),"ЗАГ",0)),0)</f>
        <v>0</v>
      </c>
      <c r="C594">
        <f>IF(Смета!B576&gt;0,Смета!B576,0)</f>
        <v>508</v>
      </c>
      <c r="D594" t="str">
        <f>IF(Смета!C576&gt;0,Смета!C576,0)</f>
        <v>Монтаж профиля</v>
      </c>
      <c r="E594" s="7" t="str">
        <f>IF(Смета!D576&gt;0,Смета!D576,0)</f>
        <v>м</v>
      </c>
      <c r="F594" s="7">
        <f>IFERROR(IF(Дата_КС2=S$3,Смета!Q576,0)+IF(Дата_КС2=S$4,Смета!T576,0)+IF(Дата_КС2=S$5,Смета!W576,0)+IF(Дата_КС2=S$6,Смета!Z576,0)+IF(Дата_КС2=S$7,Смета!AC576,0)+IF(Дата_КС2=S$8,Смета!AF576,0)+IF(Дата_КС2=S$9,Смета!AI576,0)+IF(Дата_КС2=S$10,Смета!AL576,0)+IF(Дата_КС2=S$11,Смета!AO576,0)+IF(Дата_КС2=S$12,Смета!AR576,0)+IF(Дата_КС2=S$13,Смета!AU576,0)+IF(Дата_КС2=S$14,Смета!AX576,0),0)</f>
        <v>0</v>
      </c>
      <c r="G594" s="7">
        <f>IF(Смета!E576&gt;0,Смета!E576,0)</f>
        <v>800</v>
      </c>
      <c r="H594" s="7">
        <f>ROUND(F594*G594,2)</f>
        <v>0</v>
      </c>
      <c r="I594">
        <f>IF(J594=1,1,K594)</f>
        <v>0</v>
      </c>
      <c r="K594">
        <f>IF(AND(B594&gt;0,B594&lt;&gt;"ЗАГ"),1,IF(C594=0,SUM(B595:INDEX(B595:B$2002,INDEX(MATCH("ЗАГ",B595:B$2002&amp;"",),))),0))</f>
        <v>0</v>
      </c>
      <c r="R594" s="7">
        <f>IFERROR(IF(F594&gt;0,IF(IFERROR((Смета!H576*1),0)&gt;0,ROUND(F594*G594,2),0),0),0)</f>
        <v>0</v>
      </c>
      <c r="S594" s="7">
        <f>IFERROR(IF(F594&gt;0,IF(IFERROR((Смета!G576*1),0)&gt;0,ROUND(F594*G594,2),0),0),0)</f>
        <v>0</v>
      </c>
    </row>
    <row r="595" hidden="1" ht="30" customHeight="1">
      <c r="B595">
        <f>IFERROR(IF(F595&gt;0,MAX(B$26:B594)+1,IF(AND(D595&gt;0,C595=0),"ЗАГ",0)),0)</f>
        <v>0</v>
      </c>
      <c r="C595">
        <f>IF(Смета!B577&gt;0,Смета!B577,0)</f>
        <v>509</v>
      </c>
      <c r="D595" t="str">
        <f>IF(Смета!C577&gt;0,Смета!C577,0)</f>
        <v>Лента светодиодная 9,6 Вт/м 12В IP20 4000K 120LED/м RT/RTW-A120-8-11mm SMD 2835 5 м</v>
      </c>
      <c r="E595" s="7" t="str">
        <f>IF(Смета!D577&gt;0,Смета!D577,0)</f>
        <v>шт</v>
      </c>
      <c r="F595" s="7">
        <f>IFERROR(IF(Дата_КС2=S$3,Смета!Q577,0)+IF(Дата_КС2=S$4,Смета!T577,0)+IF(Дата_КС2=S$5,Смета!W577,0)+IF(Дата_КС2=S$6,Смета!Z577,0)+IF(Дата_КС2=S$7,Смета!AC577,0)+IF(Дата_КС2=S$8,Смета!AF577,0)+IF(Дата_КС2=S$9,Смета!AI577,0)+IF(Дата_КС2=S$10,Смета!AL577,0)+IF(Дата_КС2=S$11,Смета!AO577,0)+IF(Дата_КС2=S$12,Смета!AR577,0)+IF(Дата_КС2=S$13,Смета!AU577,0)+IF(Дата_КС2=S$14,Смета!AX577,0),0)</f>
        <v>0</v>
      </c>
      <c r="G595" s="7">
        <f>IF(Смета!E577&gt;0,Смета!E577,0)</f>
        <v>3150</v>
      </c>
      <c r="H595" s="7">
        <f>ROUND(F595*G595,2)</f>
        <v>0</v>
      </c>
      <c r="I595">
        <f>IF(J595=1,1,K595)</f>
        <v>0</v>
      </c>
      <c r="K595">
        <f>IF(AND(B595&gt;0,B595&lt;&gt;"ЗАГ"),1,IF(C595=0,SUM(B596:INDEX(B596:B$2002,INDEX(MATCH("ЗАГ",B596:B$2002&amp;"",),))),0))</f>
        <v>0</v>
      </c>
      <c r="R595" s="7">
        <f>IFERROR(IF(F595&gt;0,IF(IFERROR((Смета!H577*1),0)&gt;0,ROUND(F595*G595,2),0),0),0)</f>
        <v>0</v>
      </c>
      <c r="S595" s="7">
        <f>IFERROR(IF(F595&gt;0,IF(IFERROR((Смета!G577*1),0)&gt;0,ROUND(F595*G595,2),0),0),0)</f>
        <v>0</v>
      </c>
    </row>
    <row r="596" hidden="1">
      <c r="B596">
        <f>IFERROR(IF(F596&gt;0,MAX(B$26:B595)+1,IF(AND(D596&gt;0,C596=0),"ЗАГ",0)),0)</f>
        <v>0</v>
      </c>
      <c r="C596">
        <f>IF(Смета!B578&gt;0,Смета!B578,0)</f>
        <v>510</v>
      </c>
      <c r="D596" t="str">
        <f>IF(Смета!C578&gt;0,Смета!C578,0)</f>
        <v>Монтаж и подключение ленты</v>
      </c>
      <c r="E596" s="7" t="str">
        <f>IF(Смета!D578&gt;0,Смета!D578,0)</f>
        <v>м</v>
      </c>
      <c r="F596" s="7">
        <f>IFERROR(IF(Дата_КС2=S$3,Смета!Q578,0)+IF(Дата_КС2=S$4,Смета!T578,0)+IF(Дата_КС2=S$5,Смета!W578,0)+IF(Дата_КС2=S$6,Смета!Z578,0)+IF(Дата_КС2=S$7,Смета!AC578,0)+IF(Дата_КС2=S$8,Смета!AF578,0)+IF(Дата_КС2=S$9,Смета!AI578,0)+IF(Дата_КС2=S$10,Смета!AL578,0)+IF(Дата_КС2=S$11,Смета!AO578,0)+IF(Дата_КС2=S$12,Смета!AR578,0)+IF(Дата_КС2=S$13,Смета!AU578,0)+IF(Дата_КС2=S$14,Смета!AX578,0),0)</f>
        <v>0</v>
      </c>
      <c r="G596" s="7">
        <f>IF(Смета!E578&gt;0,Смета!E578,0)</f>
        <v>800</v>
      </c>
      <c r="H596" s="7">
        <f>ROUND(F596*G596,2)</f>
        <v>0</v>
      </c>
      <c r="I596">
        <f>IF(J596=1,1,K596)</f>
        <v>0</v>
      </c>
      <c r="K596">
        <f>IF(AND(B596&gt;0,B596&lt;&gt;"ЗАГ"),1,IF(C596=0,SUM(B597:INDEX(B597:B$2002,INDEX(MATCH("ЗАГ",B597:B$2002&amp;"",),))),0))</f>
        <v>0</v>
      </c>
      <c r="R596" s="7">
        <f>IFERROR(IF(F596&gt;0,IF(IFERROR((Смета!H578*1),0)&gt;0,ROUND(F596*G596,2),0),0),0)</f>
        <v>0</v>
      </c>
      <c r="S596" s="7">
        <f>IFERROR(IF(F596&gt;0,IF(IFERROR((Смета!G578*1),0)&gt;0,ROUND(F596*G596,2),0),0),0)</f>
        <v>0</v>
      </c>
    </row>
    <row r="597" hidden="1">
      <c r="B597">
        <f>IFERROR(IF(F597&gt;0,MAX(B$26:B596)+1,IF(AND(D597&gt;0,C597=0),"ЗАГ",0)),0)</f>
        <v>0</v>
      </c>
      <c r="C597">
        <f>IF(Смета!B579&gt;0,Смета!B579,0)</f>
        <v>511</v>
      </c>
      <c r="D597" t="str">
        <f>IF(Смета!C579&gt;0,Смета!C579,0)</f>
        <v>Блок питания ARS-150-12 (12V, 12.5A, 150W) (ARL, IP20 Сетка, 2 года)</v>
      </c>
      <c r="E597" s="7" t="str">
        <f>IF(Смета!D579&gt;0,Смета!D579,0)</f>
        <v>шт</v>
      </c>
      <c r="F597" s="7">
        <f>IFERROR(IF(Дата_КС2=S$3,Смета!Q579,0)+IF(Дата_КС2=S$4,Смета!T579,0)+IF(Дата_КС2=S$5,Смета!W579,0)+IF(Дата_КС2=S$6,Смета!Z579,0)+IF(Дата_КС2=S$7,Смета!AC579,0)+IF(Дата_КС2=S$8,Смета!AF579,0)+IF(Дата_КС2=S$9,Смета!AI579,0)+IF(Дата_КС2=S$10,Смета!AL579,0)+IF(Дата_КС2=S$11,Смета!AO579,0)+IF(Дата_КС2=S$12,Смета!AR579,0)+IF(Дата_КС2=S$13,Смета!AU579,0)+IF(Дата_КС2=S$14,Смета!AX579,0),0)</f>
        <v>0</v>
      </c>
      <c r="G597" s="7">
        <f>IF(Смета!E579&gt;0,Смета!E579,0)</f>
        <v>3320</v>
      </c>
      <c r="H597" s="7">
        <f>ROUND(F597*G597,2)</f>
        <v>0</v>
      </c>
      <c r="I597">
        <f>IF(J597=1,1,K597)</f>
        <v>0</v>
      </c>
      <c r="K597">
        <f>IF(AND(B597&gt;0,B597&lt;&gt;"ЗАГ"),1,IF(C597=0,SUM(B598:INDEX(B598:B$2002,INDEX(MATCH("ЗАГ",B598:B$2002&amp;"",),))),0))</f>
        <v>0</v>
      </c>
      <c r="R597" s="7">
        <f>IFERROR(IF(F597&gt;0,IF(IFERROR((Смета!H579*1),0)&gt;0,ROUND(F597*G597,2),0),0),0)</f>
        <v>0</v>
      </c>
      <c r="S597" s="7">
        <f>IFERROR(IF(F597&gt;0,IF(IFERROR((Смета!G579*1),0)&gt;0,ROUND(F597*G597,2),0),0),0)</f>
        <v>0</v>
      </c>
    </row>
    <row r="598" hidden="1">
      <c r="B598">
        <f>IFERROR(IF(F598&gt;0,MAX(B$26:B597)+1,IF(AND(D598&gt;0,C598=0),"ЗАГ",0)),0)</f>
        <v>0</v>
      </c>
      <c r="C598">
        <f>IF(Смета!B580&gt;0,Смета!B580,0)</f>
        <v>512</v>
      </c>
      <c r="D598" t="str">
        <f>IF(Смета!C580&gt;0,Смета!C580,0)</f>
        <v>Монтаж и подключение блоков питания</v>
      </c>
      <c r="E598" s="7" t="str">
        <f>IF(Смета!D580&gt;0,Смета!D580,0)</f>
        <v>шт</v>
      </c>
      <c r="F598" s="7">
        <f>IFERROR(IF(Дата_КС2=S$3,Смета!Q580,0)+IF(Дата_КС2=S$4,Смета!T580,0)+IF(Дата_КС2=S$5,Смета!W580,0)+IF(Дата_КС2=S$6,Смета!Z580,0)+IF(Дата_КС2=S$7,Смета!AC580,0)+IF(Дата_КС2=S$8,Смета!AF580,0)+IF(Дата_КС2=S$9,Смета!AI580,0)+IF(Дата_КС2=S$10,Смета!AL580,0)+IF(Дата_КС2=S$11,Смета!AO580,0)+IF(Дата_КС2=S$12,Смета!AR580,0)+IF(Дата_КС2=S$13,Смета!AU580,0)+IF(Дата_КС2=S$14,Смета!AX580,0),0)</f>
        <v>0</v>
      </c>
      <c r="G598" s="7">
        <f>IF(Смета!E580&gt;0,Смета!E580,0)</f>
        <v>500</v>
      </c>
      <c r="H598" s="7">
        <f>ROUND(F598*G598,2)</f>
        <v>0</v>
      </c>
      <c r="I598">
        <f>IF(J598=1,1,K598)</f>
        <v>0</v>
      </c>
      <c r="K598">
        <f>IF(AND(B598&gt;0,B598&lt;&gt;"ЗАГ"),1,IF(C598=0,SUM(B599:INDEX(B599:B$2002,INDEX(MATCH("ЗАГ",B599:B$2002&amp;"",),))),0))</f>
        <v>0</v>
      </c>
      <c r="R598" s="7">
        <f>IFERROR(IF(F598&gt;0,IF(IFERROR((Смета!H580*1),0)&gt;0,ROUND(F598*G598,2),0),0),0)</f>
        <v>0</v>
      </c>
      <c r="S598" s="7">
        <f>IFERROR(IF(F598&gt;0,IF(IFERROR((Смета!G580*1),0)&gt;0,ROUND(F598*G598,2),0),0),0)</f>
        <v>0</v>
      </c>
    </row>
    <row r="599" hidden="1">
      <c r="B599" t="str">
        <f>IFERROR(IF(F599&gt;0,MAX(B$26:B598)+1,IF(AND(D599&gt;0,C599=0),"ЗАГ",0)),0)</f>
        <v>ЗАГ</v>
      </c>
      <c r="C599">
        <f>IF(Смета!B581&gt;0,Смета!B581,0)</f>
        <v>0</v>
      </c>
      <c r="D599" t="str">
        <f>IF(Смета!C581&gt;0,Смета!C581,0)</f>
        <v>Декоративная подсветка зеркала</v>
      </c>
      <c r="E599" s="7">
        <f>IF(Смета!D581&gt;0,Смета!D581,0)</f>
        <v>0</v>
      </c>
      <c r="F599" s="7">
        <f>IFERROR(IF(Дата_КС2=S$3,Смета!Q581,0)+IF(Дата_КС2=S$4,Смета!T581,0)+IF(Дата_КС2=S$5,Смета!W581,0)+IF(Дата_КС2=S$6,Смета!Z581,0)+IF(Дата_КС2=S$7,Смета!AC581,0)+IF(Дата_КС2=S$8,Смета!AF581,0)+IF(Дата_КС2=S$9,Смета!AI581,0)+IF(Дата_КС2=S$10,Смета!AL581,0)+IF(Дата_КС2=S$11,Смета!AO581,0)+IF(Дата_КС2=S$12,Смета!AR581,0)+IF(Дата_КС2=S$13,Смета!AU581,0)+IF(Дата_КС2=S$14,Смета!AX581,0),0)</f>
        <v>0</v>
      </c>
      <c r="G599" s="7">
        <f>IF(Смета!E581&gt;0,Смета!E581,0)</f>
        <v>0</v>
      </c>
      <c r="H599" s="7">
        <f>ROUND(F599*G599,2)</f>
        <v>0</v>
      </c>
      <c r="I599">
        <f>IF(J599=1,1,K599)</f>
        <v>0</v>
      </c>
      <c r="K599">
        <f>IF(AND(B599&gt;0,B599&lt;&gt;"ЗАГ"),1,IF(C599=0,SUM(B600:INDEX(B600:B$2002,INDEX(MATCH("ЗАГ",B600:B$2002&amp;"",),))),0))</f>
        <v>0</v>
      </c>
      <c r="R599" s="7">
        <f>IFERROR(IF(F599&gt;0,IF(IFERROR((Смета!H581*1),0)&gt;0,ROUND(F599*G599,2),0),0),0)</f>
        <v>0</v>
      </c>
      <c r="S599" s="7">
        <f>IFERROR(IF(F599&gt;0,IF(IFERROR((Смета!G581*1),0)&gt;0,ROUND(F599*G599,2),0),0),0)</f>
        <v>0</v>
      </c>
    </row>
    <row r="600" hidden="1">
      <c r="B600">
        <f>IFERROR(IF(F600&gt;0,MAX(B$26:B599)+1,IF(AND(D600&gt;0,C600=0),"ЗАГ",0)),0)</f>
        <v>0</v>
      </c>
      <c r="C600">
        <f>IF(Смета!B582&gt;0,Смета!B582,0)</f>
        <v>513</v>
      </c>
      <c r="D600" t="str">
        <f>IF(Смета!C582&gt;0,Смета!C582,0)</f>
        <v>Профиль SL-SLIM-H13M-F25-3000 ANOD ( Алюминий)</v>
      </c>
      <c r="E600" s="7" t="str">
        <f>IF(Смета!D582&gt;0,Смета!D582,0)</f>
        <v>м</v>
      </c>
      <c r="F600" s="7">
        <f>IFERROR(IF(Дата_КС2=S$3,Смета!Q582,0)+IF(Дата_КС2=S$4,Смета!T582,0)+IF(Дата_КС2=S$5,Смета!W582,0)+IF(Дата_КС2=S$6,Смета!Z582,0)+IF(Дата_КС2=S$7,Смета!AC582,0)+IF(Дата_КС2=S$8,Смета!AF582,0)+IF(Дата_КС2=S$9,Смета!AI582,0)+IF(Дата_КС2=S$10,Смета!AL582,0)+IF(Дата_КС2=S$11,Смета!AO582,0)+IF(Дата_КС2=S$12,Смета!AR582,0)+IF(Дата_КС2=S$13,Смета!AU582,0)+IF(Дата_КС2=S$14,Смета!AX582,0),0)</f>
        <v>0</v>
      </c>
      <c r="G600" s="7">
        <f>IF(Смета!E582&gt;0,Смета!E582,0)</f>
        <v>850</v>
      </c>
      <c r="H600" s="7">
        <f>ROUND(F600*G600,2)</f>
        <v>0</v>
      </c>
      <c r="I600">
        <f>IF(J600=1,1,K600)</f>
        <v>0</v>
      </c>
      <c r="K600">
        <f>IF(AND(B600&gt;0,B600&lt;&gt;"ЗАГ"),1,IF(C600=0,SUM(B601:INDEX(B601:B$2002,INDEX(MATCH("ЗАГ",B601:B$2002&amp;"",),))),0))</f>
        <v>0</v>
      </c>
      <c r="R600" s="7">
        <f>IFERROR(IF(F600&gt;0,IF(IFERROR((Смета!H582*1),0)&gt;0,ROUND(F600*G600,2),0),0),0)</f>
        <v>0</v>
      </c>
      <c r="S600" s="7">
        <f>IFERROR(IF(F600&gt;0,IF(IFERROR((Смета!G582*1),0)&gt;0,ROUND(F600*G600,2),0),0),0)</f>
        <v>0</v>
      </c>
    </row>
    <row r="601" hidden="1">
      <c r="B601">
        <f>IFERROR(IF(F601&gt;0,MAX(B$26:B600)+1,IF(AND(D601&gt;0,C601=0),"ЗАГ",0)),0)</f>
        <v>0</v>
      </c>
      <c r="C601">
        <f>IF(Смета!B583&gt;0,Смета!B583,0)</f>
        <v>514</v>
      </c>
      <c r="D601" t="str">
        <f>IF(Смета!C583&gt;0,Смета!C583,0)</f>
        <v>Монтаж профиля</v>
      </c>
      <c r="E601" s="7" t="str">
        <f>IF(Смета!D583&gt;0,Смета!D583,0)</f>
        <v>м</v>
      </c>
      <c r="F601" s="7">
        <f>IFERROR(IF(Дата_КС2=S$3,Смета!Q583,0)+IF(Дата_КС2=S$4,Смета!T583,0)+IF(Дата_КС2=S$5,Смета!W583,0)+IF(Дата_КС2=S$6,Смета!Z583,0)+IF(Дата_КС2=S$7,Смета!AC583,0)+IF(Дата_КС2=S$8,Смета!AF583,0)+IF(Дата_КС2=S$9,Смета!AI583,0)+IF(Дата_КС2=S$10,Смета!AL583,0)+IF(Дата_КС2=S$11,Смета!AO583,0)+IF(Дата_КС2=S$12,Смета!AR583,0)+IF(Дата_КС2=S$13,Смета!AU583,0)+IF(Дата_КС2=S$14,Смета!AX583,0),0)</f>
        <v>0</v>
      </c>
      <c r="G601" s="7">
        <f>IF(Смета!E583&gt;0,Смета!E583,0)</f>
        <v>800</v>
      </c>
      <c r="H601" s="7">
        <f>ROUND(F601*G601,2)</f>
        <v>0</v>
      </c>
      <c r="I601">
        <f>IF(J601=1,1,K601)</f>
        <v>0</v>
      </c>
      <c r="K601">
        <f>IF(AND(B601&gt;0,B601&lt;&gt;"ЗАГ"),1,IF(C601=0,SUM(B602:INDEX(B602:B$2002,INDEX(MATCH("ЗАГ",B602:B$2002&amp;"",),))),0))</f>
        <v>0</v>
      </c>
      <c r="R601" s="7">
        <f>IFERROR(IF(F601&gt;0,IF(IFERROR((Смета!H583*1),0)&gt;0,ROUND(F601*G601,2),0),0),0)</f>
        <v>0</v>
      </c>
      <c r="S601" s="7">
        <f>IFERROR(IF(F601&gt;0,IF(IFERROR((Смета!G583*1),0)&gt;0,ROUND(F601*G601,2),0),0),0)</f>
        <v>0</v>
      </c>
    </row>
    <row r="602" hidden="1" ht="30" customHeight="1">
      <c r="B602">
        <f>IFERROR(IF(F602&gt;0,MAX(B$26:B601)+1,IF(AND(D602&gt;0,C602=0),"ЗАГ",0)),0)</f>
        <v>0</v>
      </c>
      <c r="C602">
        <f>IF(Смета!B584&gt;0,Смета!B584,0)</f>
        <v>515</v>
      </c>
      <c r="D602" t="str">
        <f>IF(Смета!C584&gt;0,Смета!C584,0)</f>
        <v>Лента светодиодная 9,6 Вт/м 12В IP20 4000K 120LED/м RT/RTW-A120-8-11mm SMD 2835 5 м</v>
      </c>
      <c r="E602" s="7" t="str">
        <f>IF(Смета!D584&gt;0,Смета!D584,0)</f>
        <v>шт</v>
      </c>
      <c r="F602" s="7">
        <f>IFERROR(IF(Дата_КС2=S$3,Смета!Q584,0)+IF(Дата_КС2=S$4,Смета!T584,0)+IF(Дата_КС2=S$5,Смета!W584,0)+IF(Дата_КС2=S$6,Смета!Z584,0)+IF(Дата_КС2=S$7,Смета!AC584,0)+IF(Дата_КС2=S$8,Смета!AF584,0)+IF(Дата_КС2=S$9,Смета!AI584,0)+IF(Дата_КС2=S$10,Смета!AL584,0)+IF(Дата_КС2=S$11,Смета!AO584,0)+IF(Дата_КС2=S$12,Смета!AR584,0)+IF(Дата_КС2=S$13,Смета!AU584,0)+IF(Дата_КС2=S$14,Смета!AX584,0),0)</f>
        <v>0</v>
      </c>
      <c r="G602" s="7">
        <f>IF(Смета!E584&gt;0,Смета!E584,0)</f>
        <v>3150</v>
      </c>
      <c r="H602" s="7">
        <f>ROUND(F602*G602,2)</f>
        <v>0</v>
      </c>
      <c r="I602">
        <f>IF(J602=1,1,K602)</f>
        <v>0</v>
      </c>
      <c r="K602">
        <f>IF(AND(B602&gt;0,B602&lt;&gt;"ЗАГ"),1,IF(C602=0,SUM(B603:INDEX(B603:B$2002,INDEX(MATCH("ЗАГ",B603:B$2002&amp;"",),))),0))</f>
        <v>0</v>
      </c>
      <c r="R602" s="7">
        <f>IFERROR(IF(F602&gt;0,IF(IFERROR((Смета!H584*1),0)&gt;0,ROUND(F602*G602,2),0),0),0)</f>
        <v>0</v>
      </c>
      <c r="S602" s="7">
        <f>IFERROR(IF(F602&gt;0,IF(IFERROR((Смета!G584*1),0)&gt;0,ROUND(F602*G602,2),0),0),0)</f>
        <v>0</v>
      </c>
    </row>
    <row r="603" hidden="1">
      <c r="B603">
        <f>IFERROR(IF(F603&gt;0,MAX(B$26:B602)+1,IF(AND(D603&gt;0,C603=0),"ЗАГ",0)),0)</f>
        <v>0</v>
      </c>
      <c r="C603">
        <f>IF(Смета!B585&gt;0,Смета!B585,0)</f>
        <v>516</v>
      </c>
      <c r="D603" t="str">
        <f>IF(Смета!C585&gt;0,Смета!C585,0)</f>
        <v>Монтаж и подключение ленты</v>
      </c>
      <c r="E603" s="7" t="str">
        <f>IF(Смета!D585&gt;0,Смета!D585,0)</f>
        <v>м</v>
      </c>
      <c r="F603" s="7">
        <f>IFERROR(IF(Дата_КС2=S$3,Смета!Q585,0)+IF(Дата_КС2=S$4,Смета!T585,0)+IF(Дата_КС2=S$5,Смета!W585,0)+IF(Дата_КС2=S$6,Смета!Z585,0)+IF(Дата_КС2=S$7,Смета!AC585,0)+IF(Дата_КС2=S$8,Смета!AF585,0)+IF(Дата_КС2=S$9,Смета!AI585,0)+IF(Дата_КС2=S$10,Смета!AL585,0)+IF(Дата_КС2=S$11,Смета!AO585,0)+IF(Дата_КС2=S$12,Смета!AR585,0)+IF(Дата_КС2=S$13,Смета!AU585,0)+IF(Дата_КС2=S$14,Смета!AX585,0),0)</f>
        <v>0</v>
      </c>
      <c r="G603" s="7">
        <f>IF(Смета!E585&gt;0,Смета!E585,0)</f>
        <v>800</v>
      </c>
      <c r="H603" s="7">
        <f>ROUND(F603*G603,2)</f>
        <v>0</v>
      </c>
      <c r="I603">
        <f>IF(J603=1,1,K603)</f>
        <v>0</v>
      </c>
      <c r="K603">
        <f>IF(AND(B603&gt;0,B603&lt;&gt;"ЗАГ"),1,IF(C603=0,SUM(B604:INDEX(B604:B$2002,INDEX(MATCH("ЗАГ",B604:B$2002&amp;"",),))),0))</f>
        <v>0</v>
      </c>
      <c r="R603" s="7">
        <f>IFERROR(IF(F603&gt;0,IF(IFERROR((Смета!H585*1),0)&gt;0,ROUND(F603*G603,2),0),0),0)</f>
        <v>0</v>
      </c>
      <c r="S603" s="7">
        <f>IFERROR(IF(F603&gt;0,IF(IFERROR((Смета!G585*1),0)&gt;0,ROUND(F603*G603,2),0),0),0)</f>
        <v>0</v>
      </c>
    </row>
    <row r="604" hidden="1">
      <c r="B604">
        <f>IFERROR(IF(F604&gt;0,MAX(B$26:B603)+1,IF(AND(D604&gt;0,C604=0),"ЗАГ",0)),0)</f>
        <v>0</v>
      </c>
      <c r="C604">
        <f>IF(Смета!B586&gt;0,Смета!B586,0)</f>
        <v>517</v>
      </c>
      <c r="D604" t="str">
        <f>IF(Смета!C586&gt;0,Смета!C586,0)</f>
        <v>Блок питания ARS-150-12 (12V, 12.5A, 150W) (ARL, IP20 Сетка, 2 года)</v>
      </c>
      <c r="E604" s="7" t="str">
        <f>IF(Смета!D586&gt;0,Смета!D586,0)</f>
        <v>шт</v>
      </c>
      <c r="F604" s="7">
        <f>IFERROR(IF(Дата_КС2=S$3,Смета!Q586,0)+IF(Дата_КС2=S$4,Смета!T586,0)+IF(Дата_КС2=S$5,Смета!W586,0)+IF(Дата_КС2=S$6,Смета!Z586,0)+IF(Дата_КС2=S$7,Смета!AC586,0)+IF(Дата_КС2=S$8,Смета!AF586,0)+IF(Дата_КС2=S$9,Смета!AI586,0)+IF(Дата_КС2=S$10,Смета!AL586,0)+IF(Дата_КС2=S$11,Смета!AO586,0)+IF(Дата_КС2=S$12,Смета!AR586,0)+IF(Дата_КС2=S$13,Смета!AU586,0)+IF(Дата_КС2=S$14,Смета!AX586,0),0)</f>
        <v>0</v>
      </c>
      <c r="G604" s="7">
        <f>IF(Смета!E586&gt;0,Смета!E586,0)</f>
        <v>3320</v>
      </c>
      <c r="H604" s="7">
        <f>ROUND(F604*G604,2)</f>
        <v>0</v>
      </c>
      <c r="I604">
        <f>IF(J604=1,1,K604)</f>
        <v>0</v>
      </c>
      <c r="K604">
        <f>IF(AND(B604&gt;0,B604&lt;&gt;"ЗАГ"),1,IF(C604=0,SUM(B605:INDEX(B605:B$2002,INDEX(MATCH("ЗАГ",B605:B$2002&amp;"",),))),0))</f>
        <v>0</v>
      </c>
      <c r="R604" s="7">
        <f>IFERROR(IF(F604&gt;0,IF(IFERROR((Смета!H586*1),0)&gt;0,ROUND(F604*G604,2),0),0),0)</f>
        <v>0</v>
      </c>
      <c r="S604" s="7">
        <f>IFERROR(IF(F604&gt;0,IF(IFERROR((Смета!G586*1),0)&gt;0,ROUND(F604*G604,2),0),0),0)</f>
        <v>0</v>
      </c>
    </row>
    <row r="605" hidden="1">
      <c r="B605">
        <f>IFERROR(IF(F605&gt;0,MAX(B$26:B604)+1,IF(AND(D605&gt;0,C605=0),"ЗАГ",0)),0)</f>
        <v>0</v>
      </c>
      <c r="C605">
        <f>IF(Смета!B587&gt;0,Смета!B587,0)</f>
        <v>518</v>
      </c>
      <c r="D605" t="str">
        <f>IF(Смета!C587&gt;0,Смета!C587,0)</f>
        <v>Монтаж и подключение блоков питания</v>
      </c>
      <c r="E605" s="7" t="str">
        <f>IF(Смета!D587&gt;0,Смета!D587,0)</f>
        <v>шт</v>
      </c>
      <c r="F605" s="7">
        <f>IFERROR(IF(Дата_КС2=S$3,Смета!Q587,0)+IF(Дата_КС2=S$4,Смета!T587,0)+IF(Дата_КС2=S$5,Смета!W587,0)+IF(Дата_КС2=S$6,Смета!Z587,0)+IF(Дата_КС2=S$7,Смета!AC587,0)+IF(Дата_КС2=S$8,Смета!AF587,0)+IF(Дата_КС2=S$9,Смета!AI587,0)+IF(Дата_КС2=S$10,Смета!AL587,0)+IF(Дата_КС2=S$11,Смета!AO587,0)+IF(Дата_КС2=S$12,Смета!AR587,0)+IF(Дата_КС2=S$13,Смета!AU587,0)+IF(Дата_КС2=S$14,Смета!AX587,0),0)</f>
        <v>0</v>
      </c>
      <c r="G605" s="7">
        <f>IF(Смета!E587&gt;0,Смета!E587,0)</f>
        <v>500</v>
      </c>
      <c r="H605" s="7">
        <f>ROUND(F605*G605,2)</f>
        <v>0</v>
      </c>
      <c r="I605">
        <f>IF(J605=1,1,K605)</f>
        <v>0</v>
      </c>
      <c r="K605">
        <f>IF(AND(B605&gt;0,B605&lt;&gt;"ЗАГ"),1,IF(C605=0,SUM(B606:INDEX(B606:B$2002,INDEX(MATCH("ЗАГ",B606:B$2002&amp;"",),))),0))</f>
        <v>0</v>
      </c>
      <c r="R605" s="7">
        <f>IFERROR(IF(F605&gt;0,IF(IFERROR((Смета!H587*1),0)&gt;0,ROUND(F605*G605,2),0),0),0)</f>
        <v>0</v>
      </c>
      <c r="S605" s="7">
        <f>IFERROR(IF(F605&gt;0,IF(IFERROR((Смета!G587*1),0)&gt;0,ROUND(F605*G605,2),0),0),0)</f>
        <v>0</v>
      </c>
    </row>
    <row r="606">
      <c r="B606" t="str">
        <f>IFERROR(IF(F606&gt;0,MAX(B$26:B605)+1,IF(AND(D606&gt;0,C606=0),"ЗАГ",0)),0)</f>
        <v>ЗАГ</v>
      </c>
      <c r="C606">
        <f>IF(Смета!B588&gt;0,Смета!B588,0)</f>
        <v>0</v>
      </c>
      <c r="D606" t="str">
        <f>IF(Смета!C588&gt;0,Смета!C588,0)</f>
        <v>3.Кабельные изделия</v>
      </c>
      <c r="E606" s="7">
        <f>IF(Смета!D588&gt;0,Смета!D588,0)</f>
        <v>0</v>
      </c>
      <c r="F606" s="7">
        <f>IFERROR(IF(Дата_КС2=S$3,Смета!Q588,0)+IF(Дата_КС2=S$4,Смета!T588,0)+IF(Дата_КС2=S$5,Смета!W588,0)+IF(Дата_КС2=S$6,Смета!Z588,0)+IF(Дата_КС2=S$7,Смета!AC588,0)+IF(Дата_КС2=S$8,Смета!AF588,0)+IF(Дата_КС2=S$9,Смета!AI588,0)+IF(Дата_КС2=S$10,Смета!AL588,0)+IF(Дата_КС2=S$11,Смета!AO588,0)+IF(Дата_КС2=S$12,Смета!AR588,0)+IF(Дата_КС2=S$13,Смета!AU588,0)+IF(Дата_КС2=S$14,Смета!AX588,0),0)</f>
        <v>0</v>
      </c>
      <c r="G606" s="7">
        <f>IF(Смета!E588&gt;0,Смета!E588,0)</f>
        <v>0</v>
      </c>
      <c r="H606" s="7">
        <f>ROUND(F606*G606,2)</f>
        <v>0</v>
      </c>
      <c r="I606">
        <f>IF(J606=1,1,K606)</f>
        <v>477</v>
      </c>
      <c r="K606">
        <f>IF(AND(B606&gt;0,B606&lt;&gt;"ЗАГ"),1,IF(C606=0,SUM(B607:INDEX(B607:B$2002,INDEX(MATCH("ЗАГ",B607:B$2002&amp;"",),))),0))</f>
        <v>477</v>
      </c>
      <c r="R606" s="7">
        <f>IFERROR(IF(F606&gt;0,IF(IFERROR((Смета!H588*1),0)&gt;0,ROUND(F606*G606,2),0),0),0)</f>
        <v>0</v>
      </c>
      <c r="S606" s="7">
        <f>IFERROR(IF(F606&gt;0,IF(IFERROR((Смета!G588*1),0)&gt;0,ROUND(F606*G606,2),0),0),0)</f>
        <v>0</v>
      </c>
    </row>
    <row r="607">
      <c r="B607">
        <f>IFERROR(IF(F607&gt;0,MAX(B$26:B606)+1,IF(AND(D607&gt;0,C607=0),"ЗАГ",0)),0)</f>
        <v>49</v>
      </c>
      <c r="C607">
        <f>IF(Смета!B589&gt;0,Смета!B589,0)</f>
        <v>519</v>
      </c>
      <c r="D607" t="str">
        <f>IF(Смета!C589&gt;0,Смета!C589,0)</f>
        <v>Кабель силовой ВВГ-Пнг(А) 3x1,5 ок(N, PE)-0.66 (100м)</v>
      </c>
      <c r="E607" s="7" t="str">
        <f>IF(Смета!D589&gt;0,Смета!D589,0)</f>
        <v>м</v>
      </c>
      <c r="F607" s="7">
        <f>IFERROR(IF(Дата_КС2=S$3,Смета!Q589,0)+IF(Дата_КС2=S$4,Смета!T589,0)+IF(Дата_КС2=S$5,Смета!W589,0)+IF(Дата_КС2=S$6,Смета!Z589,0)+IF(Дата_КС2=S$7,Смета!AC589,0)+IF(Дата_КС2=S$8,Смета!AF589,0)+IF(Дата_КС2=S$9,Смета!AI589,0)+IF(Дата_КС2=S$10,Смета!AL589,0)+IF(Дата_КС2=S$11,Смета!AO589,0)+IF(Дата_КС2=S$12,Смета!AR589,0)+IF(Дата_КС2=S$13,Смета!AU589,0)+IF(Дата_КС2=S$14,Смета!AX589,0),0)</f>
        <v>587</v>
      </c>
      <c r="G607" s="7">
        <f>IF(Смета!E589&gt;0,Смета!E589,0)</f>
        <v>59.91</v>
      </c>
      <c r="H607" s="7">
        <f>ROUND(F607*G607,2)</f>
        <v>35167.17</v>
      </c>
      <c r="I607">
        <f>IF(J607=1,1,K607)</f>
        <v>1</v>
      </c>
      <c r="K607">
        <f>IF(AND(B607&gt;0,B607&lt;&gt;"ЗАГ"),1,IF(C607=0,SUM(B608:INDEX(B608:B$2002,INDEX(MATCH("ЗАГ",B608:B$2002&amp;"",),))),0))</f>
        <v>1</v>
      </c>
      <c r="R607" s="7">
        <f>IFERROR(IF(F607&gt;0,IF(IFERROR((Смета!H589*1),0)&gt;0,ROUND(F607*G607,2),0),0),0)</f>
        <v>0</v>
      </c>
      <c r="S607" s="7">
        <f>IFERROR(IF(F607&gt;0,IF(IFERROR((Смета!G589*1),0)&gt;0,ROUND(F607*G607,2),0),0),0)</f>
        <v>35167.17</v>
      </c>
    </row>
    <row r="608">
      <c r="B608">
        <f>IFERROR(IF(F608&gt;0,MAX(B$26:B607)+1,IF(AND(D608&gt;0,C608=0),"ЗАГ",0)),0)</f>
        <v>50</v>
      </c>
      <c r="C608">
        <f>IF(Смета!B590&gt;0,Смета!B590,0)</f>
        <v>520</v>
      </c>
      <c r="D608" t="str">
        <f>IF(Смета!C590&gt;0,Смета!C590,0)</f>
        <v>Кабель силовой ВВГ-Пнг(А)-LS 3x2,5 ок(N, PE)-0.66 (100м)</v>
      </c>
      <c r="E608" s="7" t="str">
        <f>IF(Смета!D590&gt;0,Смета!D590,0)</f>
        <v>м</v>
      </c>
      <c r="F608" s="7">
        <f>IFERROR(IF(Дата_КС2=S$3,Смета!Q590,0)+IF(Дата_КС2=S$4,Смета!T590,0)+IF(Дата_КС2=S$5,Смета!W590,0)+IF(Дата_КС2=S$6,Смета!Z590,0)+IF(Дата_КС2=S$7,Смета!AC590,0)+IF(Дата_КС2=S$8,Смета!AF590,0)+IF(Дата_КС2=S$9,Смета!AI590,0)+IF(Дата_КС2=S$10,Смета!AL590,0)+IF(Дата_КС2=S$11,Смета!AO590,0)+IF(Дата_КС2=S$12,Смета!AR590,0)+IF(Дата_КС2=S$13,Смета!AU590,0)+IF(Дата_КС2=S$14,Смета!AX590,0),0)</f>
        <v>1189</v>
      </c>
      <c r="G608" s="7">
        <f>IF(Смета!E590&gt;0,Смета!E590,0)</f>
        <v>98.21</v>
      </c>
      <c r="H608" s="7">
        <f>ROUND(F608*G608,2)</f>
        <v>116771.69</v>
      </c>
      <c r="I608">
        <f>IF(J608=1,1,K608)</f>
        <v>1</v>
      </c>
      <c r="K608">
        <f>IF(AND(B608&gt;0,B608&lt;&gt;"ЗАГ"),1,IF(C608=0,SUM(B609:INDEX(B609:B$2002,INDEX(MATCH("ЗАГ",B609:B$2002&amp;"",),))),0))</f>
        <v>1</v>
      </c>
      <c r="R608" s="7">
        <f>IFERROR(IF(F608&gt;0,IF(IFERROR((Смета!H590*1),0)&gt;0,ROUND(F608*G608,2),0),0),0)</f>
        <v>0</v>
      </c>
      <c r="S608" s="7">
        <f>IFERROR(IF(F608&gt;0,IF(IFERROR((Смета!G590*1),0)&gt;0,ROUND(F608*G608,2),0),0),0)</f>
        <v>116771.69</v>
      </c>
    </row>
    <row r="609" ht="30" customHeight="1">
      <c r="B609">
        <f>IFERROR(IF(F609&gt;0,MAX(B$26:B608)+1,IF(AND(D609&gt;0,C609=0),"ЗАГ",0)),0)</f>
        <v>51</v>
      </c>
      <c r="C609">
        <f>IF(Смета!B591&gt;0,Смета!B591,0)</f>
        <v>521</v>
      </c>
      <c r="D609" t="str">
        <f>IF(Смета!C591&gt;0,Смета!C591,0)</f>
        <v>Монтаж кабеля по кирпичной кладке и затягивание в трубы до 30мм2</v>
      </c>
      <c r="E609" s="7" t="str">
        <f>IF(Смета!D591&gt;0,Смета!D591,0)</f>
        <v>м</v>
      </c>
      <c r="F609" s="7">
        <f>IFERROR(IF(Дата_КС2=S$3,Смета!Q591,0)+IF(Дата_КС2=S$4,Смета!T591,0)+IF(Дата_КС2=S$5,Смета!W591,0)+IF(Дата_КС2=S$6,Смета!Z591,0)+IF(Дата_КС2=S$7,Смета!AC591,0)+IF(Дата_КС2=S$8,Смета!AF591,0)+IF(Дата_КС2=S$9,Смета!AI591,0)+IF(Дата_КС2=S$10,Смета!AL591,0)+IF(Дата_КС2=S$11,Смета!AO591,0)+IF(Дата_КС2=S$12,Смета!AR591,0)+IF(Дата_КС2=S$13,Смета!AU591,0)+IF(Дата_КС2=S$14,Смета!AX591,0),0)</f>
        <v>1776</v>
      </c>
      <c r="G609" s="7">
        <f>IF(Смета!E591&gt;0,Смета!E591,0)</f>
        <v>88.07</v>
      </c>
      <c r="H609" s="7">
        <f>ROUND(F609*G609,2)</f>
        <v>156412.32</v>
      </c>
      <c r="I609">
        <f>IF(J609=1,1,K609)</f>
        <v>1</v>
      </c>
      <c r="K609">
        <f>IF(AND(B609&gt;0,B609&lt;&gt;"ЗАГ"),1,IF(C609=0,SUM(B610:INDEX(B610:B$2002,INDEX(MATCH("ЗАГ",B610:B$2002&amp;"",),))),0))</f>
        <v>1</v>
      </c>
      <c r="R609" s="7">
        <f>IFERROR(IF(F609&gt;0,IF(IFERROR((Смета!H591*1),0)&gt;0,ROUND(F609*G609,2),0),0),0)</f>
        <v>156412.32</v>
      </c>
      <c r="S609" s="7">
        <f>IFERROR(IF(F609&gt;0,IF(IFERROR((Смета!G591*1),0)&gt;0,ROUND(F609*G609,2),0),0),0)</f>
        <v>0</v>
      </c>
    </row>
    <row r="610">
      <c r="B610">
        <f>IFERROR(IF(F610&gt;0,MAX(B$26:B609)+1,IF(AND(D610&gt;0,C610=0),"ЗАГ",0)),0)</f>
        <v>52</v>
      </c>
      <c r="C610">
        <f>IF(Смета!B592&gt;0,Смета!B592,0)</f>
        <v>522</v>
      </c>
      <c r="D610" t="str">
        <f>IF(Смета!C592&gt;0,Смета!C592,0)</f>
        <v xml:space="preserve">Провод ПуВ нг(А)LS 1х6.0 </v>
      </c>
      <c r="E610" s="7" t="str">
        <f>IF(Смета!D592&gt;0,Смета!D592,0)</f>
        <v>м</v>
      </c>
      <c r="F610" s="7">
        <f>IFERROR(IF(Дата_КС2=S$3,Смета!Q592,0)+IF(Дата_КС2=S$4,Смета!T592,0)+IF(Дата_КС2=S$5,Смета!W592,0)+IF(Дата_КС2=S$6,Смета!Z592,0)+IF(Дата_КС2=S$7,Смета!AC592,0)+IF(Дата_КС2=S$8,Смета!AF592,0)+IF(Дата_КС2=S$9,Смета!AI592,0)+IF(Дата_КС2=S$10,Смета!AL592,0)+IF(Дата_КС2=S$11,Смета!AO592,0)+IF(Дата_КС2=S$12,Смета!AR592,0)+IF(Дата_КС2=S$13,Смета!AU592,0)+IF(Дата_КС2=S$14,Смета!AX592,0),0)</f>
        <v>387</v>
      </c>
      <c r="G610" s="7">
        <f>IF(Смета!E592&gt;0,Смета!E592,0)</f>
        <v>76.01</v>
      </c>
      <c r="H610" s="7">
        <f>ROUND(F610*G610,2)</f>
        <v>29415.87</v>
      </c>
      <c r="I610">
        <f>IF(J610=1,1,K610)</f>
        <v>1</v>
      </c>
      <c r="K610">
        <f>IF(AND(B610&gt;0,B610&lt;&gt;"ЗАГ"),1,IF(C610=0,SUM(B611:INDEX(B611:B$2002,INDEX(MATCH("ЗАГ",B611:B$2002&amp;"",),))),0))</f>
        <v>1</v>
      </c>
      <c r="R610" s="7">
        <f>IFERROR(IF(F610&gt;0,IF(IFERROR((Смета!H592*1),0)&gt;0,ROUND(F610*G610,2),0),0),0)</f>
        <v>0</v>
      </c>
      <c r="S610" s="7">
        <f>IFERROR(IF(F610&gt;0,IF(IFERROR((Смета!G592*1),0)&gt;0,ROUND(F610*G610,2),0),0),0)</f>
        <v>29415.87</v>
      </c>
    </row>
    <row r="611">
      <c r="B611">
        <f>IFERROR(IF(F611&gt;0,MAX(B$26:B610)+1,IF(AND(D611&gt;0,C611=0),"ЗАГ",0)),0)</f>
        <v>53</v>
      </c>
      <c r="C611">
        <f>IF(Смета!B593&gt;0,Смета!B593,0)</f>
        <v>523</v>
      </c>
      <c r="D611" t="str">
        <f>IF(Смета!C593&gt;0,Смета!C593,0)</f>
        <v>Кабель силовой ВВГнг(А)-LS 1х4 ок-0,66</v>
      </c>
      <c r="E611" s="7" t="str">
        <f>IF(Смета!D593&gt;0,Смета!D593,0)</f>
        <v>м</v>
      </c>
      <c r="F611" s="7">
        <f>IFERROR(IF(Дата_КС2=S$3,Смета!Q593,0)+IF(Дата_КС2=S$4,Смета!T593,0)+IF(Дата_КС2=S$5,Смета!W593,0)+IF(Дата_КС2=S$6,Смета!Z593,0)+IF(Дата_КС2=S$7,Смета!AC593,0)+IF(Дата_КС2=S$8,Смета!AF593,0)+IF(Дата_КС2=S$9,Смета!AI593,0)+IF(Дата_КС2=S$10,Смета!AL593,0)+IF(Дата_КС2=S$11,Смета!AO593,0)+IF(Дата_КС2=S$12,Смета!AR593,0)+IF(Дата_КС2=S$13,Смета!AU593,0)+IF(Дата_КС2=S$14,Смета!AX593,0),0)</f>
        <v>161</v>
      </c>
      <c r="G611" s="7">
        <f>IF(Смета!E593&gt;0,Смета!E593,0)</f>
        <v>52.48</v>
      </c>
      <c r="H611" s="7">
        <f>ROUND(F611*G611,2)</f>
        <v>8449.28</v>
      </c>
      <c r="I611">
        <f>IF(J611=1,1,K611)</f>
        <v>1</v>
      </c>
      <c r="K611">
        <f>IF(AND(B611&gt;0,B611&lt;&gt;"ЗАГ"),1,IF(C611=0,SUM(B612:INDEX(B612:B$2002,INDEX(MATCH("ЗАГ",B612:B$2002&amp;"",),))),0))</f>
        <v>1</v>
      </c>
      <c r="R611" s="7">
        <f>IFERROR(IF(F611&gt;0,IF(IFERROR((Смета!H593*1),0)&gt;0,ROUND(F611*G611,2),0),0),0)</f>
        <v>0</v>
      </c>
      <c r="S611" s="7">
        <f>IFERROR(IF(F611&gt;0,IF(IFERROR((Смета!G593*1),0)&gt;0,ROUND(F611*G611,2),0),0),0)</f>
        <v>8449.28</v>
      </c>
    </row>
    <row r="612">
      <c r="B612">
        <f>IFERROR(IF(F612&gt;0,MAX(B$26:B611)+1,IF(AND(D612&gt;0,C612=0),"ЗАГ",0)),0)</f>
        <v>54</v>
      </c>
      <c r="C612">
        <f>IF(Смета!B594&gt;0,Смета!B594,0)</f>
        <v>524</v>
      </c>
      <c r="D612" t="str">
        <f>IF(Смета!C594&gt;0,Смета!C594,0)</f>
        <v>Провод силовой ПуВнг(А)-LS 10</v>
      </c>
      <c r="E612" s="7" t="str">
        <f>IF(Смета!D594&gt;0,Смета!D594,0)</f>
        <v>м</v>
      </c>
      <c r="F612" s="7">
        <f>IFERROR(IF(Дата_КС2=S$3,Смета!Q594,0)+IF(Дата_КС2=S$4,Смета!T594,0)+IF(Дата_КС2=S$5,Смета!W594,0)+IF(Дата_КС2=S$6,Смета!Z594,0)+IF(Дата_КС2=S$7,Смета!AC594,0)+IF(Дата_КС2=S$8,Смета!AF594,0)+IF(Дата_КС2=S$9,Смета!AI594,0)+IF(Дата_КС2=S$10,Смета!AL594,0)+IF(Дата_КС2=S$11,Смета!AO594,0)+IF(Дата_КС2=S$12,Смета!AR594,0)+IF(Дата_КС2=S$13,Смета!AU594,0)+IF(Дата_КС2=S$14,Смета!AX594,0),0)</f>
        <v>276</v>
      </c>
      <c r="G612" s="7">
        <f>IF(Смета!E594&gt;0,Смета!E594,0)</f>
        <v>122.14</v>
      </c>
      <c r="H612" s="7">
        <f>ROUND(F612*G612,2)</f>
        <v>33710.64</v>
      </c>
      <c r="I612">
        <f>IF(J612=1,1,K612)</f>
        <v>1</v>
      </c>
      <c r="K612">
        <f>IF(AND(B612&gt;0,B612&lt;&gt;"ЗАГ"),1,IF(C612=0,SUM(B613:INDEX(B613:B$2002,INDEX(MATCH("ЗАГ",B613:B$2002&amp;"",),))),0))</f>
        <v>1</v>
      </c>
      <c r="R612" s="7">
        <f>IFERROR(IF(F612&gt;0,IF(IFERROR((Смета!H594*1),0)&gt;0,ROUND(F612*G612,2),0),0),0)</f>
        <v>0</v>
      </c>
      <c r="S612" s="7">
        <f>IFERROR(IF(F612&gt;0,IF(IFERROR((Смета!G594*1),0)&gt;0,ROUND(F612*G612,2),0),0),0)</f>
        <v>33710.64</v>
      </c>
    </row>
    <row r="613" ht="30" customHeight="1">
      <c r="B613">
        <f>IFERROR(IF(F613&gt;0,MAX(B$26:B612)+1,IF(AND(D613&gt;0,C613=0),"ЗАГ",0)),0)</f>
        <v>55</v>
      </c>
      <c r="C613">
        <f>IF(Смета!B595&gt;0,Смета!B595,0)</f>
        <v>525</v>
      </c>
      <c r="D613" t="str">
        <f>IF(Смета!C595&gt;0,Смета!C595,0)</f>
        <v>Монтаж кабеля по кирпичной кладке и затягивание в трубы до 30мм2</v>
      </c>
      <c r="E613" s="7" t="str">
        <f>IF(Смета!D595&gt;0,Смета!D595,0)</f>
        <v>м</v>
      </c>
      <c r="F613" s="7">
        <f>IFERROR(IF(Дата_КС2=S$3,Смета!Q595,0)+IF(Дата_КС2=S$4,Смета!T595,0)+IF(Дата_КС2=S$5,Смета!W595,0)+IF(Дата_КС2=S$6,Смета!Z595,0)+IF(Дата_КС2=S$7,Смета!AC595,0)+IF(Дата_КС2=S$8,Смета!AF595,0)+IF(Дата_КС2=S$9,Смета!AI595,0)+IF(Дата_КС2=S$10,Смета!AL595,0)+IF(Дата_КС2=S$11,Смета!AO595,0)+IF(Дата_КС2=S$12,Смета!AR595,0)+IF(Дата_КС2=S$13,Смета!AU595,0)+IF(Дата_КС2=S$14,Смета!AX595,0),0)</f>
        <v>824</v>
      </c>
      <c r="G613" s="7">
        <f>IF(Смета!E595&gt;0,Смета!E595,0)</f>
        <v>88.07</v>
      </c>
      <c r="H613" s="7">
        <f>ROUND(F613*G613,2)</f>
        <v>72569.68</v>
      </c>
      <c r="I613">
        <f>IF(J613=1,1,K613)</f>
        <v>1</v>
      </c>
      <c r="K613">
        <f>IF(AND(B613&gt;0,B613&lt;&gt;"ЗАГ"),1,IF(C613=0,SUM(B614:INDEX(B614:B$2002,INDEX(MATCH("ЗАГ",B614:B$2002&amp;"",),))),0))</f>
        <v>1</v>
      </c>
      <c r="R613" s="7">
        <f>IFERROR(IF(F613&gt;0,IF(IFERROR((Смета!H595*1),0)&gt;0,ROUND(F613*G613,2),0),0),0)</f>
        <v>72569.68</v>
      </c>
      <c r="S613" s="7">
        <f>IFERROR(IF(F613&gt;0,IF(IFERROR((Смета!G595*1),0)&gt;0,ROUND(F613*G613,2),0),0),0)</f>
        <v>0</v>
      </c>
    </row>
    <row r="614">
      <c r="B614">
        <f>IFERROR(IF(F614&gt;0,MAX(B$26:B613)+1,IF(AND(D614&gt;0,C614=0),"ЗАГ",0)),0)</f>
        <v>56</v>
      </c>
      <c r="C614">
        <f>IF(Смета!B596&gt;0,Смета!B596,0)</f>
        <v>526</v>
      </c>
      <c r="D614" t="str">
        <f>IF(Смета!C596&gt;0,Смета!C596,0)</f>
        <v>Кабель ВВГ -П нг(А)FRLS 3х1.5 0.66кВ (бухта)</v>
      </c>
      <c r="E614" s="7" t="str">
        <f>IF(Смета!D596&gt;0,Смета!D596,0)</f>
        <v>м</v>
      </c>
      <c r="F614" s="7">
        <f>IFERROR(IF(Дата_КС2=S$3,Смета!Q596,0)+IF(Дата_КС2=S$4,Смета!T596,0)+IF(Дата_КС2=S$5,Смета!W596,0)+IF(Дата_КС2=S$6,Смета!Z596,0)+IF(Дата_КС2=S$7,Смета!AC596,0)+IF(Дата_КС2=S$8,Смета!AF596,0)+IF(Дата_КС2=S$9,Смета!AI596,0)+IF(Дата_КС2=S$10,Смета!AL596,0)+IF(Дата_КС2=S$11,Смета!AO596,0)+IF(Дата_КС2=S$12,Смета!AR596,0)+IF(Дата_КС2=S$13,Смета!AU596,0)+IF(Дата_КС2=S$14,Смета!AX596,0),0)</f>
        <v>83</v>
      </c>
      <c r="G614" s="7">
        <f>IF(Смета!E596&gt;0,Смета!E596,0)</f>
        <v>74.73</v>
      </c>
      <c r="H614" s="7">
        <f>ROUND(F614*G614,2)</f>
        <v>6202.59</v>
      </c>
      <c r="I614">
        <f>IF(J614=1,1,K614)</f>
        <v>1</v>
      </c>
      <c r="K614">
        <f>IF(AND(B614&gt;0,B614&lt;&gt;"ЗАГ"),1,IF(C614=0,SUM(B615:INDEX(B615:B$2002,INDEX(MATCH("ЗАГ",B615:B$2002&amp;"",),))),0))</f>
        <v>1</v>
      </c>
      <c r="R614" s="7">
        <f>IFERROR(IF(F614&gt;0,IF(IFERROR((Смета!H596*1),0)&gt;0,ROUND(F614*G614,2),0),0),0)</f>
        <v>0</v>
      </c>
      <c r="S614" s="7">
        <f>IFERROR(IF(F614&gt;0,IF(IFERROR((Смета!G596*1),0)&gt;0,ROUND(F614*G614,2),0),0),0)</f>
        <v>6202.59</v>
      </c>
    </row>
    <row r="615" ht="30" customHeight="1">
      <c r="B615">
        <f>IFERROR(IF(F615&gt;0,MAX(B$26:B614)+1,IF(AND(D615&gt;0,C615=0),"ЗАГ",0)),0)</f>
        <v>57</v>
      </c>
      <c r="C615">
        <f>IF(Смета!B597&gt;0,Смета!B597,0)</f>
        <v>527</v>
      </c>
      <c r="D615" t="str">
        <f>IF(Смета!C597&gt;0,Смета!C597,0)</f>
        <v>Монтаж кабеля по кирпичной кладке и затягивание в трубы до 30мм2</v>
      </c>
      <c r="E615" s="7" t="str">
        <f>IF(Смета!D597&gt;0,Смета!D597,0)</f>
        <v>м</v>
      </c>
      <c r="F615" s="7">
        <f>IFERROR(IF(Дата_КС2=S$3,Смета!Q597,0)+IF(Дата_КС2=S$4,Смета!T597,0)+IF(Дата_КС2=S$5,Смета!W597,0)+IF(Дата_КС2=S$6,Смета!Z597,0)+IF(Дата_КС2=S$7,Смета!AC597,0)+IF(Дата_КС2=S$8,Смета!AF597,0)+IF(Дата_КС2=S$9,Смета!AI597,0)+IF(Дата_КС2=S$10,Смета!AL597,0)+IF(Дата_КС2=S$11,Смета!AO597,0)+IF(Дата_КС2=S$12,Смета!AR597,0)+IF(Дата_КС2=S$13,Смета!AU597,0)+IF(Дата_КС2=S$14,Смета!AX597,0),0)</f>
        <v>83</v>
      </c>
      <c r="G615" s="7">
        <f>IF(Смета!E597&gt;0,Смета!E597,0)</f>
        <v>88.07</v>
      </c>
      <c r="H615" s="7">
        <f>ROUND(F615*G615,2)</f>
        <v>7309.81</v>
      </c>
      <c r="I615">
        <f>IF(J615=1,1,K615)</f>
        <v>1</v>
      </c>
      <c r="K615">
        <f>IF(AND(B615&gt;0,B615&lt;&gt;"ЗАГ"),1,IF(C615=0,SUM(B616:INDEX(B616:B$2002,INDEX(MATCH("ЗАГ",B616:B$2002&amp;"",),))),0))</f>
        <v>1</v>
      </c>
      <c r="R615" s="7">
        <f>IFERROR(IF(F615&gt;0,IF(IFERROR((Смета!H597*1),0)&gt;0,ROUND(F615*G615,2),0),0),0)</f>
        <v>7309.81</v>
      </c>
      <c r="S615" s="7">
        <f>IFERROR(IF(F615&gt;0,IF(IFERROR((Смета!G597*1),0)&gt;0,ROUND(F615*G615,2),0),0),0)</f>
        <v>0</v>
      </c>
    </row>
    <row r="616" hidden="1">
      <c r="B616" t="str">
        <f>IFERROR(IF(F616&gt;0,MAX(B$26:B615)+1,IF(AND(D616&gt;0,C616=0),"ЗАГ",0)),0)</f>
        <v>ЗАГ</v>
      </c>
      <c r="C616">
        <f>IF(Смета!B598&gt;0,Смета!B598,0)</f>
        <v>0</v>
      </c>
      <c r="D616" t="str">
        <f>IF(Смета!C598&gt;0,Смета!C598,0)</f>
        <v>4.Электрортехнические изделия</v>
      </c>
      <c r="E616" s="7">
        <f>IF(Смета!D598&gt;0,Смета!D598,0)</f>
        <v>0</v>
      </c>
      <c r="F616" s="7">
        <f>IFERROR(IF(Дата_КС2=S$3,Смета!Q598,0)+IF(Дата_КС2=S$4,Смета!T598,0)+IF(Дата_КС2=S$5,Смета!W598,0)+IF(Дата_КС2=S$6,Смета!Z598,0)+IF(Дата_КС2=S$7,Смета!AC598,0)+IF(Дата_КС2=S$8,Смета!AF598,0)+IF(Дата_КС2=S$9,Смета!AI598,0)+IF(Дата_КС2=S$10,Смета!AL598,0)+IF(Дата_КС2=S$11,Смета!AO598,0)+IF(Дата_КС2=S$12,Смета!AR598,0)+IF(Дата_КС2=S$13,Смета!AU598,0)+IF(Дата_КС2=S$14,Смета!AX598,0),0)</f>
        <v>0</v>
      </c>
      <c r="G616" s="7">
        <f>IF(Смета!E598&gt;0,Смета!E598,0)</f>
        <v>0</v>
      </c>
      <c r="H616" s="7">
        <f>ROUND(F616*G616,2)</f>
        <v>0</v>
      </c>
      <c r="I616">
        <f>IF(J616=1,1,K616)</f>
        <v>0</v>
      </c>
      <c r="K616">
        <f>IF(AND(B616&gt;0,B616&lt;&gt;"ЗАГ"),1,IF(C616=0,SUM(B617:INDEX(B617:B$2002,INDEX(MATCH("ЗАГ",B617:B$2002&amp;"",),))),0))</f>
        <v>0</v>
      </c>
      <c r="R616" s="7">
        <f>IFERROR(IF(F616&gt;0,IF(IFERROR((Смета!H598*1),0)&gt;0,ROUND(F616*G616,2),0),0),0)</f>
        <v>0</v>
      </c>
      <c r="S616" s="7">
        <f>IFERROR(IF(F616&gt;0,IF(IFERROR((Смета!G598*1),0)&gt;0,ROUND(F616*G616,2),0),0),0)</f>
        <v>0</v>
      </c>
    </row>
    <row r="617" hidden="1" ht="30" customHeight="1">
      <c r="B617">
        <f>IFERROR(IF(F617&gt;0,MAX(B$26:B616)+1,IF(AND(D617&gt;0,C617=0),"ЗАГ",0)),0)</f>
        <v>0</v>
      </c>
      <c r="C617">
        <f>IF(Смета!B599&gt;0,Смета!B599,0)</f>
        <v>528</v>
      </c>
      <c r="D617" t="str">
        <f>IF(Смета!C599&gt;0,Смета!C599,0)</f>
        <v>BRITE Розетка двойная с заземлением с защитными шторками и крышкой 16А в сборе IP44 РСбш12-3-44-БрБ белый</v>
      </c>
      <c r="E617" s="7" t="str">
        <f>IF(Смета!D599&gt;0,Смета!D599,0)</f>
        <v>шт</v>
      </c>
      <c r="F617" s="7">
        <f>IFERROR(IF(Дата_КС2=S$3,Смета!Q599,0)+IF(Дата_КС2=S$4,Смета!T599,0)+IF(Дата_КС2=S$5,Смета!W599,0)+IF(Дата_КС2=S$6,Смета!Z599,0)+IF(Дата_КС2=S$7,Смета!AC599,0)+IF(Дата_КС2=S$8,Смета!AF599,0)+IF(Дата_КС2=S$9,Смета!AI599,0)+IF(Дата_КС2=S$10,Смета!AL599,0)+IF(Дата_КС2=S$11,Смета!AO599,0)+IF(Дата_КС2=S$12,Смета!AR599,0)+IF(Дата_КС2=S$13,Смета!AU599,0)+IF(Дата_КС2=S$14,Смета!AX599,0),0)</f>
        <v>0</v>
      </c>
      <c r="G617" s="7">
        <f>IF(Смета!E599&gt;0,Смета!E599,0)</f>
        <v>361</v>
      </c>
      <c r="H617" s="7">
        <f>ROUND(F617*G617,2)</f>
        <v>0</v>
      </c>
      <c r="I617">
        <f>IF(J617=1,1,K617)</f>
        <v>0</v>
      </c>
      <c r="K617">
        <f>IF(AND(B617&gt;0,B617&lt;&gt;"ЗАГ"),1,IF(C617=0,SUM(B618:INDEX(B618:B$2002,INDEX(MATCH("ЗАГ",B618:B$2002&amp;"",),))),0))</f>
        <v>0</v>
      </c>
      <c r="R617" s="7">
        <f>IFERROR(IF(F617&gt;0,IF(IFERROR((Смета!H599*1),0)&gt;0,ROUND(F617*G617,2),0),0),0)</f>
        <v>0</v>
      </c>
      <c r="S617" s="7">
        <f>IFERROR(IF(F617&gt;0,IF(IFERROR((Смета!G599*1),0)&gt;0,ROUND(F617*G617,2),0),0),0)</f>
        <v>0</v>
      </c>
    </row>
    <row r="618" hidden="1" ht="30" customHeight="1">
      <c r="B618">
        <f>IFERROR(IF(F618&gt;0,MAX(B$26:B617)+1,IF(AND(D618&gt;0,C618=0),"ЗАГ",0)),0)</f>
        <v>0</v>
      </c>
      <c r="C618">
        <f>IF(Смета!B600&gt;0,Смета!B600,0)</f>
        <v>529</v>
      </c>
      <c r="D618" t="str">
        <f>IF(Смета!C600&gt;0,Смета!C600,0)</f>
        <v>Розетка ATLASDESIGN двойная с заземлением со шторками 16А в сборе белый</v>
      </c>
      <c r="E618" s="7" t="str">
        <f>IF(Смета!D600&gt;0,Смета!D600,0)</f>
        <v>шт</v>
      </c>
      <c r="F618" s="7">
        <f>IFERROR(IF(Дата_КС2=S$3,Смета!Q600,0)+IF(Дата_КС2=S$4,Смета!T600,0)+IF(Дата_КС2=S$5,Смета!W600,0)+IF(Дата_КС2=S$6,Смета!Z600,0)+IF(Дата_КС2=S$7,Смета!AC600,0)+IF(Дата_КС2=S$8,Смета!AF600,0)+IF(Дата_КС2=S$9,Смета!AI600,0)+IF(Дата_КС2=S$10,Смета!AL600,0)+IF(Дата_КС2=S$11,Смета!AO600,0)+IF(Дата_КС2=S$12,Смета!AR600,0)+IF(Дата_КС2=S$13,Смета!AU600,0)+IF(Дата_КС2=S$14,Смета!AX600,0),0)</f>
        <v>0</v>
      </c>
      <c r="G618" s="7">
        <f>IF(Смета!E600&gt;0,Смета!E600,0)</f>
        <v>287.71</v>
      </c>
      <c r="H618" s="7">
        <f>ROUND(F618*G618,2)</f>
        <v>0</v>
      </c>
      <c r="I618">
        <f>IF(J618=1,1,K618)</f>
        <v>0</v>
      </c>
      <c r="K618">
        <f>IF(AND(B618&gt;0,B618&lt;&gt;"ЗАГ"),1,IF(C618=0,SUM(B619:INDEX(B619:B$2002,INDEX(MATCH("ЗАГ",B619:B$2002&amp;"",),))),0))</f>
        <v>0</v>
      </c>
      <c r="R618" s="7">
        <f>IFERROR(IF(F618&gt;0,IF(IFERROR((Смета!H600*1),0)&gt;0,ROUND(F618*G618,2),0),0),0)</f>
        <v>0</v>
      </c>
      <c r="S618" s="7">
        <f>IFERROR(IF(F618&gt;0,IF(IFERROR((Смета!G600*1),0)&gt;0,ROUND(F618*G618,2),0),0),0)</f>
        <v>0</v>
      </c>
    </row>
    <row r="619" hidden="1">
      <c r="B619">
        <f>IFERROR(IF(F619&gt;0,MAX(B$26:B618)+1,IF(AND(D619&gt;0,C619=0),"ЗАГ",0)),0)</f>
        <v>0</v>
      </c>
      <c r="C619">
        <f>IF(Смета!B601&gt;0,Смета!B601,0)</f>
        <v>530</v>
      </c>
      <c r="D619" t="str">
        <f>IF(Смета!C601&gt;0,Смета!C601,0)</f>
        <v>Монтаж и подключение розеток скрытой установки</v>
      </c>
      <c r="E619" s="7" t="str">
        <f>IF(Смета!D601&gt;0,Смета!D601,0)</f>
        <v>шт</v>
      </c>
      <c r="F619" s="7">
        <f>IFERROR(IF(Дата_КС2=S$3,Смета!Q601,0)+IF(Дата_КС2=S$4,Смета!T601,0)+IF(Дата_КС2=S$5,Смета!W601,0)+IF(Дата_КС2=S$6,Смета!Z601,0)+IF(Дата_КС2=S$7,Смета!AC601,0)+IF(Дата_КС2=S$8,Смета!AF601,0)+IF(Дата_КС2=S$9,Смета!AI601,0)+IF(Дата_КС2=S$10,Смета!AL601,0)+IF(Дата_КС2=S$11,Смета!AO601,0)+IF(Дата_КС2=S$12,Смета!AR601,0)+IF(Дата_КС2=S$13,Смета!AU601,0)+IF(Дата_КС2=S$14,Смета!AX601,0),0)</f>
        <v>0</v>
      </c>
      <c r="G619" s="7">
        <f>IF(Смета!E601&gt;0,Смета!E601,0)</f>
        <v>192.15</v>
      </c>
      <c r="H619" s="7">
        <f>ROUND(F619*G619,2)</f>
        <v>0</v>
      </c>
      <c r="I619">
        <f>IF(J619=1,1,K619)</f>
        <v>0</v>
      </c>
      <c r="K619">
        <f>IF(AND(B619&gt;0,B619&lt;&gt;"ЗАГ"),1,IF(C619=0,SUM(B620:INDEX(B620:B$2002,INDEX(MATCH("ЗАГ",B620:B$2002&amp;"",),))),0))</f>
        <v>0</v>
      </c>
      <c r="R619" s="7">
        <f>IFERROR(IF(F619&gt;0,IF(IFERROR((Смета!H601*1),0)&gt;0,ROUND(F619*G619,2),0),0),0)</f>
        <v>0</v>
      </c>
      <c r="S619" s="7">
        <f>IFERROR(IF(F619&gt;0,IF(IFERROR((Смета!G601*1),0)&gt;0,ROUND(F619*G619,2),0),0),0)</f>
        <v>0</v>
      </c>
    </row>
    <row r="620" hidden="1" ht="30" customHeight="1">
      <c r="B620">
        <f>IFERROR(IF(F620&gt;0,MAX(B$26:B619)+1,IF(AND(D620&gt;0,C620=0),"ЗАГ",0)),0)</f>
        <v>0</v>
      </c>
      <c r="C620">
        <f>IF(Смета!B602&gt;0,Смета!B602,0)</f>
        <v>531</v>
      </c>
      <c r="D620" t="str">
        <f>IF(Смета!C602&gt;0,Смета!C602,0)</f>
        <v>ЭТЮД Розетка наружная с заземлением со шторками белая (на роутер)</v>
      </c>
      <c r="E620" s="7" t="str">
        <f>IF(Смета!D602&gt;0,Смета!D602,0)</f>
        <v>шт</v>
      </c>
      <c r="F620" s="7">
        <f>IFERROR(IF(Дата_КС2=S$3,Смета!Q602,0)+IF(Дата_КС2=S$4,Смета!T602,0)+IF(Дата_КС2=S$5,Смета!W602,0)+IF(Дата_КС2=S$6,Смета!Z602,0)+IF(Дата_КС2=S$7,Смета!AC602,0)+IF(Дата_КС2=S$8,Смета!AF602,0)+IF(Дата_КС2=S$9,Смета!AI602,0)+IF(Дата_КС2=S$10,Смета!AL602,0)+IF(Дата_КС2=S$11,Смета!AO602,0)+IF(Дата_КС2=S$12,Смета!AR602,0)+IF(Дата_КС2=S$13,Смета!AU602,0)+IF(Дата_КС2=S$14,Смета!AX602,0),0)</f>
        <v>0</v>
      </c>
      <c r="G620" s="7">
        <f>IF(Смета!E602&gt;0,Смета!E602,0)</f>
        <v>170.8</v>
      </c>
      <c r="H620" s="7">
        <f>ROUND(F620*G620,2)</f>
        <v>0</v>
      </c>
      <c r="I620">
        <f>IF(J620=1,1,K620)</f>
        <v>0</v>
      </c>
      <c r="K620">
        <f>IF(AND(B620&gt;0,B620&lt;&gt;"ЗАГ"),1,IF(C620=0,SUM(B621:INDEX(B621:B$2002,INDEX(MATCH("ЗАГ",B621:B$2002&amp;"",),))),0))</f>
        <v>0</v>
      </c>
      <c r="R620" s="7">
        <f>IFERROR(IF(F620&gt;0,IF(IFERROR((Смета!H602*1),0)&gt;0,ROUND(F620*G620,2),0),0),0)</f>
        <v>0</v>
      </c>
      <c r="S620" s="7">
        <f>IFERROR(IF(F620&gt;0,IF(IFERROR((Смета!G602*1),0)&gt;0,ROUND(F620*G620,2),0),0),0)</f>
        <v>0</v>
      </c>
    </row>
    <row r="621" hidden="1" ht="30" customHeight="1">
      <c r="B621">
        <f>IFERROR(IF(F621&gt;0,MAX(B$26:B620)+1,IF(AND(D621&gt;0,C621=0),"ЗАГ",0)),0)</f>
        <v>0</v>
      </c>
      <c r="C621">
        <f>IF(Смета!B603&gt;0,Смета!B603,0)</f>
        <v>532</v>
      </c>
      <c r="D621" t="str">
        <f>IF(Смета!C603&gt;0,Смета!C603,0)</f>
        <v>Монтаж и подключение розеток и выключателей открытой установки</v>
      </c>
      <c r="E621" s="7" t="str">
        <f>IF(Смета!D603&gt;0,Смета!D603,0)</f>
        <v>шт</v>
      </c>
      <c r="F621" s="7">
        <f>IFERROR(IF(Дата_КС2=S$3,Смета!Q603,0)+IF(Дата_КС2=S$4,Смета!T603,0)+IF(Дата_КС2=S$5,Смета!W603,0)+IF(Дата_КС2=S$6,Смета!Z603,0)+IF(Дата_КС2=S$7,Смета!AC603,0)+IF(Дата_КС2=S$8,Смета!AF603,0)+IF(Дата_КС2=S$9,Смета!AI603,0)+IF(Дата_КС2=S$10,Смета!AL603,0)+IF(Дата_КС2=S$11,Смета!AO603,0)+IF(Дата_КС2=S$12,Смета!AR603,0)+IF(Дата_КС2=S$13,Смета!AU603,0)+IF(Дата_КС2=S$14,Смета!AX603,0),0)</f>
        <v>0</v>
      </c>
      <c r="G621" s="7">
        <f>IF(Смета!E603&gt;0,Смета!E603,0)</f>
        <v>256.2</v>
      </c>
      <c r="H621" s="7">
        <f>ROUND(F621*G621,2)</f>
        <v>0</v>
      </c>
      <c r="I621">
        <f>IF(J621=1,1,K621)</f>
        <v>0</v>
      </c>
      <c r="K621">
        <f>IF(AND(B621&gt;0,B621&lt;&gt;"ЗАГ"),1,IF(C621=0,SUM(B622:INDEX(B622:B$2002,INDEX(MATCH("ЗАГ",B622:B$2002&amp;"",),))),0))</f>
        <v>0</v>
      </c>
      <c r="R621" s="7">
        <f>IFERROR(IF(F621&gt;0,IF(IFERROR((Смета!H603*1),0)&gt;0,ROUND(F621*G621,2),0),0),0)</f>
        <v>0</v>
      </c>
      <c r="S621" s="7">
        <f>IFERROR(IF(F621&gt;0,IF(IFERROR((Смета!G603*1),0)&gt;0,ROUND(F621*G621,2),0),0),0)</f>
        <v>0</v>
      </c>
    </row>
    <row r="622" hidden="1">
      <c r="B622">
        <f>IFERROR(IF(F622&gt;0,MAX(B$26:B621)+1,IF(AND(D622&gt;0,C622=0),"ЗАГ",0)),0)</f>
        <v>0</v>
      </c>
      <c r="C622">
        <f>IF(Смета!B604&gt;0,Смета!B604,0)</f>
        <v>533</v>
      </c>
      <c r="D622" t="str">
        <f>IF(Смета!C604&gt;0,Смета!C604,0)</f>
        <v>Разъем РШ-ВШ 32А 250В 2P+PE(ОУ) пластиковый белый Simple</v>
      </c>
      <c r="E622" s="7" t="str">
        <f>IF(Смета!D604&gt;0,Смета!D604,0)</f>
        <v>шт</v>
      </c>
      <c r="F622" s="7">
        <f>IFERROR(IF(Дата_КС2=S$3,Смета!Q604,0)+IF(Дата_КС2=S$4,Смета!T604,0)+IF(Дата_КС2=S$5,Смета!W604,0)+IF(Дата_КС2=S$6,Смета!Z604,0)+IF(Дата_КС2=S$7,Смета!AC604,0)+IF(Дата_КС2=S$8,Смета!AF604,0)+IF(Дата_КС2=S$9,Смета!AI604,0)+IF(Дата_КС2=S$10,Смета!AL604,0)+IF(Дата_КС2=S$11,Смета!AO604,0)+IF(Дата_КС2=S$12,Смета!AR604,0)+IF(Дата_КС2=S$13,Смета!AU604,0)+IF(Дата_КС2=S$14,Смета!AX604,0),0)</f>
        <v>0</v>
      </c>
      <c r="G622" s="7">
        <f>IF(Смета!E604&gt;0,Смета!E604,0)</f>
        <v>278.79</v>
      </c>
      <c r="H622" s="7">
        <f>ROUND(F622*G622,2)</f>
        <v>0</v>
      </c>
      <c r="I622">
        <f>IF(J622=1,1,K622)</f>
        <v>0</v>
      </c>
      <c r="K622">
        <f>IF(AND(B622&gt;0,B622&lt;&gt;"ЗАГ"),1,IF(C622=0,SUM(B623:INDEX(B623:B$2002,INDEX(MATCH("ЗАГ",B623:B$2002&amp;"",),))),0))</f>
        <v>0</v>
      </c>
      <c r="R622" s="7">
        <f>IFERROR(IF(F622&gt;0,IF(IFERROR((Смета!H604*1),0)&gt;0,ROUND(F622*G622,2),0),0),0)</f>
        <v>0</v>
      </c>
      <c r="S622" s="7">
        <f>IFERROR(IF(F622&gt;0,IF(IFERROR((Смета!G604*1),0)&gt;0,ROUND(F622*G622,2),0),0),0)</f>
        <v>0</v>
      </c>
    </row>
    <row r="623" hidden="1">
      <c r="B623">
        <f>IFERROR(IF(F623&gt;0,MAX(B$26:B622)+1,IF(AND(D623&gt;0,C623=0),"ЗАГ",0)),0)</f>
        <v>0</v>
      </c>
      <c r="C623">
        <f>IF(Смета!B605&gt;0,Смета!B605,0)</f>
        <v>534</v>
      </c>
      <c r="D623" t="str">
        <f>IF(Смета!C605&gt;0,Смета!C605,0)</f>
        <v>Монтаж и подключение силовой розетки на электроплиту</v>
      </c>
      <c r="E623" s="7" t="str">
        <f>IF(Смета!D605&gt;0,Смета!D605,0)</f>
        <v>шт</v>
      </c>
      <c r="F623" s="7">
        <f>IFERROR(IF(Дата_КС2=S$3,Смета!Q605,0)+IF(Дата_КС2=S$4,Смета!T605,0)+IF(Дата_КС2=S$5,Смета!W605,0)+IF(Дата_КС2=S$6,Смета!Z605,0)+IF(Дата_КС2=S$7,Смета!AC605,0)+IF(Дата_КС2=S$8,Смета!AF605,0)+IF(Дата_КС2=S$9,Смета!AI605,0)+IF(Дата_КС2=S$10,Смета!AL605,0)+IF(Дата_КС2=S$11,Смета!AO605,0)+IF(Дата_КС2=S$12,Смета!AR605,0)+IF(Дата_КС2=S$13,Смета!AU605,0)+IF(Дата_КС2=S$14,Смета!AX605,0),0)</f>
        <v>0</v>
      </c>
      <c r="G623" s="7">
        <f>IF(Смета!E605&gt;0,Смета!E605,0)</f>
        <v>344.27</v>
      </c>
      <c r="H623" s="7">
        <f>ROUND(F623*G623,2)</f>
        <v>0</v>
      </c>
      <c r="I623">
        <f>IF(J623=1,1,K623)</f>
        <v>0</v>
      </c>
      <c r="K623">
        <f>IF(AND(B623&gt;0,B623&lt;&gt;"ЗАГ"),1,IF(C623=0,SUM(B624:INDEX(B624:B$2002,INDEX(MATCH("ЗАГ",B624:B$2002&amp;"",),))),0))</f>
        <v>0</v>
      </c>
      <c r="R623" s="7">
        <f>IFERROR(IF(F623&gt;0,IF(IFERROR((Смета!H605*1),0)&gt;0,ROUND(F623*G623,2),0),0),0)</f>
        <v>0</v>
      </c>
      <c r="S623" s="7">
        <f>IFERROR(IF(F623&gt;0,IF(IFERROR((Смета!G605*1),0)&gt;0,ROUND(F623*G623,2),0),0),0)</f>
        <v>0</v>
      </c>
    </row>
    <row r="624" hidden="1">
      <c r="B624">
        <f>IFERROR(IF(F624&gt;0,MAX(B$26:B623)+1,IF(AND(D624&gt;0,C624=0),"ЗАГ",0)),0)</f>
        <v>0</v>
      </c>
      <c r="C624">
        <f>IF(Смета!B606&gt;0,Смета!B606,0)</f>
        <v>535</v>
      </c>
      <c r="D624" t="str">
        <f>IF(Смета!C606&gt;0,Смета!C606,0)</f>
        <v>Гермес PLUS Розетка с заземлением наружная с крышкой IP54</v>
      </c>
      <c r="E624" s="7" t="str">
        <f>IF(Смета!D606&gt;0,Смета!D606,0)</f>
        <v>шт</v>
      </c>
      <c r="F624" s="7">
        <f>IFERROR(IF(Дата_КС2=S$3,Смета!Q606,0)+IF(Дата_КС2=S$4,Смета!T606,0)+IF(Дата_КС2=S$5,Смета!W606,0)+IF(Дата_КС2=S$6,Смета!Z606,0)+IF(Дата_КС2=S$7,Смета!AC606,0)+IF(Дата_КС2=S$8,Смета!AF606,0)+IF(Дата_КС2=S$9,Смета!AI606,0)+IF(Дата_КС2=S$10,Смета!AL606,0)+IF(Дата_КС2=S$11,Смета!AO606,0)+IF(Дата_КС2=S$12,Смета!AR606,0)+IF(Дата_КС2=S$13,Смета!AU606,0)+IF(Дата_КС2=S$14,Смета!AX606,0),0)</f>
        <v>0</v>
      </c>
      <c r="G624" s="7">
        <f>IF(Смета!E606&gt;0,Смета!E606,0)</f>
        <v>330.93</v>
      </c>
      <c r="H624" s="7">
        <f>ROUND(F624*G624,2)</f>
        <v>0</v>
      </c>
      <c r="I624">
        <f>IF(J624=1,1,K624)</f>
        <v>0</v>
      </c>
      <c r="K624">
        <f>IF(AND(B624&gt;0,B624&lt;&gt;"ЗАГ"),1,IF(C624=0,SUM(B625:INDEX(B625:B$2002,INDEX(MATCH("ЗАГ",B625:B$2002&amp;"",),))),0))</f>
        <v>0</v>
      </c>
      <c r="R624" s="7">
        <f>IFERROR(IF(F624&gt;0,IF(IFERROR((Смета!H606*1),0)&gt;0,ROUND(F624*G624,2),0),0),0)</f>
        <v>0</v>
      </c>
      <c r="S624" s="7">
        <f>IFERROR(IF(F624&gt;0,IF(IFERROR((Смета!G606*1),0)&gt;0,ROUND(F624*G624,2),0),0),0)</f>
        <v>0</v>
      </c>
    </row>
    <row r="625" hidden="1" ht="30" customHeight="1">
      <c r="B625">
        <f>IFERROR(IF(F625&gt;0,MAX(B$26:B624)+1,IF(AND(D625&gt;0,C625=0),"ЗАГ",0)),0)</f>
        <v>0</v>
      </c>
      <c r="C625">
        <f>IF(Смета!B607&gt;0,Смета!B607,0)</f>
        <v>536</v>
      </c>
      <c r="D625" t="str">
        <f>IF(Смета!C607&gt;0,Смета!C607,0)</f>
        <v>Монтаж и подключение розеток и выключателей открытой установки</v>
      </c>
      <c r="E625" s="7" t="str">
        <f>IF(Смета!D607&gt;0,Смета!D607,0)</f>
        <v>шт</v>
      </c>
      <c r="F625" s="7">
        <f>IFERROR(IF(Дата_КС2=S$3,Смета!Q607,0)+IF(Дата_КС2=S$4,Смета!T607,0)+IF(Дата_КС2=S$5,Смета!W607,0)+IF(Дата_КС2=S$6,Смета!Z607,0)+IF(Дата_КС2=S$7,Смета!AC607,0)+IF(Дата_КС2=S$8,Смета!AF607,0)+IF(Дата_КС2=S$9,Смета!AI607,0)+IF(Дата_КС2=S$10,Смета!AL607,0)+IF(Дата_КС2=S$11,Смета!AO607,0)+IF(Дата_КС2=S$12,Смета!AR607,0)+IF(Дата_КС2=S$13,Смета!AU607,0)+IF(Дата_КС2=S$14,Смета!AX607,0),0)</f>
        <v>0</v>
      </c>
      <c r="G625" s="7">
        <f>IF(Смета!E607&gt;0,Смета!E607,0)</f>
        <v>256.2</v>
      </c>
      <c r="H625" s="7">
        <f>ROUND(F625*G625,2)</f>
        <v>0</v>
      </c>
      <c r="I625">
        <f>IF(J625=1,1,K625)</f>
        <v>0</v>
      </c>
      <c r="K625">
        <f>IF(AND(B625&gt;0,B625&lt;&gt;"ЗАГ"),1,IF(C625=0,SUM(B626:INDEX(B626:B$2002,INDEX(MATCH("ЗАГ",B626:B$2002&amp;"",),))),0))</f>
        <v>0</v>
      </c>
      <c r="R625" s="7">
        <f>IFERROR(IF(F625&gt;0,IF(IFERROR((Смета!H607*1),0)&gt;0,ROUND(F625*G625,2),0),0),0)</f>
        <v>0</v>
      </c>
      <c r="S625" s="7">
        <f>IFERROR(IF(F625&gt;0,IF(IFERROR((Смета!G607*1),0)&gt;0,ROUND(F625*G625,2),0),0),0)</f>
        <v>0</v>
      </c>
    </row>
    <row r="626" hidden="1" ht="30" customHeight="1">
      <c r="B626">
        <f>IFERROR(IF(F626&gt;0,MAX(B$26:B625)+1,IF(AND(D626&gt;0,C626=0),"ЗАГ",0)),0)</f>
        <v>0</v>
      </c>
      <c r="C626">
        <f>IF(Смета!B608&gt;0,Смета!B608,0)</f>
        <v>537</v>
      </c>
      <c r="D626" t="str">
        <f>IF(Смета!C608&gt;0,Смета!C608,0)</f>
        <v>Выключатель одноклавишный ATLASDESIGN схема 1 10АХ механизм белый</v>
      </c>
      <c r="E626" s="7" t="str">
        <f>IF(Смета!D608&gt;0,Смета!D608,0)</f>
        <v>шт</v>
      </c>
      <c r="F626" s="7">
        <f>IFERROR(IF(Дата_КС2=S$3,Смета!Q608,0)+IF(Дата_КС2=S$4,Смета!T608,0)+IF(Дата_КС2=S$5,Смета!W608,0)+IF(Дата_КС2=S$6,Смета!Z608,0)+IF(Дата_КС2=S$7,Смета!AC608,0)+IF(Дата_КС2=S$8,Смета!AF608,0)+IF(Дата_КС2=S$9,Смета!AI608,0)+IF(Дата_КС2=S$10,Смета!AL608,0)+IF(Дата_КС2=S$11,Смета!AO608,0)+IF(Дата_КС2=S$12,Смета!AR608,0)+IF(Дата_КС2=S$13,Смета!AU608,0)+IF(Дата_КС2=S$14,Смета!AX608,0),0)</f>
        <v>0</v>
      </c>
      <c r="G626" s="7">
        <f>IF(Смета!E608&gt;0,Смета!E608,0)</f>
        <v>136.99</v>
      </c>
      <c r="H626" s="7">
        <f>ROUND(F626*G626,2)</f>
        <v>0</v>
      </c>
      <c r="I626">
        <f>IF(J626=1,1,K626)</f>
        <v>0</v>
      </c>
      <c r="K626">
        <f>IF(AND(B626&gt;0,B626&lt;&gt;"ЗАГ"),1,IF(C626=0,SUM(B627:INDEX(B627:B$2002,INDEX(MATCH("ЗАГ",B627:B$2002&amp;"",),))),0))</f>
        <v>0</v>
      </c>
      <c r="R626" s="7">
        <f>IFERROR(IF(F626&gt;0,IF(IFERROR((Смета!H608*1),0)&gt;0,ROUND(F626*G626,2),0),0),0)</f>
        <v>0</v>
      </c>
      <c r="S626" s="7">
        <f>IFERROR(IF(F626&gt;0,IF(IFERROR((Смета!G608*1),0)&gt;0,ROUND(F626*G626,2),0),0),0)</f>
        <v>0</v>
      </c>
    </row>
    <row r="627" hidden="1" ht="30" customHeight="1">
      <c r="B627">
        <f>IFERROR(IF(F627&gt;0,MAX(B$26:B626)+1,IF(AND(D627&gt;0,C627=0),"ЗАГ",0)),0)</f>
        <v>0</v>
      </c>
      <c r="C627">
        <f>IF(Смета!B609&gt;0,Смета!B609,0)</f>
        <v>538</v>
      </c>
      <c r="D627" t="str">
        <f>IF(Смета!C609&gt;0,Смета!C609,0)</f>
        <v>Выключатель двухклавишный ATLASDESIGN схема 5 10АХ механизм белый</v>
      </c>
      <c r="E627" s="7" t="str">
        <f>IF(Смета!D609&gt;0,Смета!D609,0)</f>
        <v>шт</v>
      </c>
      <c r="F627" s="7">
        <f>IFERROR(IF(Дата_КС2=S$3,Смета!Q609,0)+IF(Дата_КС2=S$4,Смета!T609,0)+IF(Дата_КС2=S$5,Смета!W609,0)+IF(Дата_КС2=S$6,Смета!Z609,0)+IF(Дата_КС2=S$7,Смета!AC609,0)+IF(Дата_КС2=S$8,Смета!AF609,0)+IF(Дата_КС2=S$9,Смета!AI609,0)+IF(Дата_КС2=S$10,Смета!AL609,0)+IF(Дата_КС2=S$11,Смета!AO609,0)+IF(Дата_КС2=S$12,Смета!AR609,0)+IF(Дата_КС2=S$13,Смета!AU609,0)+IF(Дата_КС2=S$14,Смета!AX609,0),0)</f>
        <v>0</v>
      </c>
      <c r="G627" s="7">
        <f>IF(Смета!E609&gt;0,Смета!E609,0)</f>
        <v>178.27</v>
      </c>
      <c r="H627" s="7">
        <f>ROUND(F627*G627,2)</f>
        <v>0</v>
      </c>
      <c r="I627">
        <f>IF(J627=1,1,K627)</f>
        <v>0</v>
      </c>
      <c r="K627">
        <f>IF(AND(B627&gt;0,B627&lt;&gt;"ЗАГ"),1,IF(C627=0,SUM(B628:INDEX(B628:B$2002,INDEX(MATCH("ЗАГ",B628:B$2002&amp;"",),))),0))</f>
        <v>0</v>
      </c>
      <c r="R627" s="7">
        <f>IFERROR(IF(F627&gt;0,IF(IFERROR((Смета!H609*1),0)&gt;0,ROUND(F627*G627,2),0),0),0)</f>
        <v>0</v>
      </c>
      <c r="S627" s="7">
        <f>IFERROR(IF(F627&gt;0,IF(IFERROR((Смета!G609*1),0)&gt;0,ROUND(F627*G627,2),0),0),0)</f>
        <v>0</v>
      </c>
    </row>
    <row r="628" hidden="1" ht="30" customHeight="1">
      <c r="B628">
        <f>IFERROR(IF(F628&gt;0,MAX(B$26:B627)+1,IF(AND(D628&gt;0,C628=0),"ЗАГ",0)),0)</f>
        <v>0</v>
      </c>
      <c r="C628">
        <f>IF(Смета!B610&gt;0,Смета!B610,0)</f>
        <v>539</v>
      </c>
      <c r="D628" t="str">
        <f>IF(Смета!C610&gt;0,Смета!C610,0)</f>
        <v>Выключатель трехклавишный ATLASDESIGN схема 1+1+1 10АХ механизм белый</v>
      </c>
      <c r="E628" s="7" t="str">
        <f>IF(Смета!D610&gt;0,Смета!D610,0)</f>
        <v>шт</v>
      </c>
      <c r="F628" s="7">
        <f>IFERROR(IF(Дата_КС2=S$3,Смета!Q610,0)+IF(Дата_КС2=S$4,Смета!T610,0)+IF(Дата_КС2=S$5,Смета!W610,0)+IF(Дата_КС2=S$6,Смета!Z610,0)+IF(Дата_КС2=S$7,Смета!AC610,0)+IF(Дата_КС2=S$8,Смета!AF610,0)+IF(Дата_КС2=S$9,Смета!AI610,0)+IF(Дата_КС2=S$10,Смета!AL610,0)+IF(Дата_КС2=S$11,Смета!AO610,0)+IF(Дата_КС2=S$12,Смета!AR610,0)+IF(Дата_КС2=S$13,Смета!AU610,0)+IF(Дата_КС2=S$14,Смета!AX610,0),0)</f>
        <v>0</v>
      </c>
      <c r="G628" s="7">
        <f>IF(Смета!E610&gt;0,Смета!E610,0)</f>
        <v>274</v>
      </c>
      <c r="H628" s="7">
        <f>ROUND(F628*G628,2)</f>
        <v>0</v>
      </c>
      <c r="I628">
        <f>IF(J628=1,1,K628)</f>
        <v>0</v>
      </c>
      <c r="K628">
        <f>IF(AND(B628&gt;0,B628&lt;&gt;"ЗАГ"),1,IF(C628=0,SUM(B629:INDEX(B629:B$2002,INDEX(MATCH("ЗАГ",B629:B$2002&amp;"",),))),0))</f>
        <v>0</v>
      </c>
      <c r="R628" s="7">
        <f>IFERROR(IF(F628&gt;0,IF(IFERROR((Смета!H610*1),0)&gt;0,ROUND(F628*G628,2),0),0),0)</f>
        <v>0</v>
      </c>
      <c r="S628" s="7">
        <f>IFERROR(IF(F628&gt;0,IF(IFERROR((Смета!G610*1),0)&gt;0,ROUND(F628*G628,2),0),0),0)</f>
        <v>0</v>
      </c>
    </row>
    <row r="629" hidden="1">
      <c r="B629">
        <f>IFERROR(IF(F629&gt;0,MAX(B$26:B628)+1,IF(AND(D629&gt;0,C629=0),"ЗАГ",0)),0)</f>
        <v>0</v>
      </c>
      <c r="C629">
        <f>IF(Смета!B611&gt;0,Смета!B611,0)</f>
        <v>540</v>
      </c>
      <c r="D629" t="str">
        <f>IF(Смета!C611&gt;0,Смета!C611,0)</f>
        <v>Рамка однопостовая ATLASDESIGN белый</v>
      </c>
      <c r="E629" s="7" t="str">
        <f>IF(Смета!D611&gt;0,Смета!D611,0)</f>
        <v>шт</v>
      </c>
      <c r="F629" s="7">
        <f>IFERROR(IF(Дата_КС2=S$3,Смета!Q611,0)+IF(Дата_КС2=S$4,Смета!T611,0)+IF(Дата_КС2=S$5,Смета!W611,0)+IF(Дата_КС2=S$6,Смета!Z611,0)+IF(Дата_КС2=S$7,Смета!AC611,0)+IF(Дата_КС2=S$8,Смета!AF611,0)+IF(Дата_КС2=S$9,Смета!AI611,0)+IF(Дата_КС2=S$10,Смета!AL611,0)+IF(Дата_КС2=S$11,Смета!AO611,0)+IF(Дата_КС2=S$12,Смета!AR611,0)+IF(Дата_КС2=S$13,Смета!AU611,0)+IF(Дата_КС2=S$14,Смета!AX611,0),0)</f>
        <v>0</v>
      </c>
      <c r="G629" s="7">
        <f>IF(Смета!E611&gt;0,Смета!E611,0)</f>
        <v>44.84</v>
      </c>
      <c r="H629" s="7">
        <f>ROUND(F629*G629,2)</f>
        <v>0</v>
      </c>
      <c r="I629">
        <f>IF(J629=1,1,K629)</f>
        <v>0</v>
      </c>
      <c r="K629">
        <f>IF(AND(B629&gt;0,B629&lt;&gt;"ЗАГ"),1,IF(C629=0,SUM(B630:INDEX(B630:B$2002,INDEX(MATCH("ЗАГ",B630:B$2002&amp;"",),))),0))</f>
        <v>0</v>
      </c>
      <c r="R629" s="7">
        <f>IFERROR(IF(F629&gt;0,IF(IFERROR((Смета!H611*1),0)&gt;0,ROUND(F629*G629,2),0),0),0)</f>
        <v>0</v>
      </c>
      <c r="S629" s="7">
        <f>IFERROR(IF(F629&gt;0,IF(IFERROR((Смета!G611*1),0)&gt;0,ROUND(F629*G629,2),0),0),0)</f>
        <v>0</v>
      </c>
    </row>
    <row r="630" hidden="1">
      <c r="B630">
        <f>IFERROR(IF(F630&gt;0,MAX(B$26:B629)+1,IF(AND(D630&gt;0,C630=0),"ЗАГ",0)),0)</f>
        <v>0</v>
      </c>
      <c r="C630">
        <f>IF(Смета!B612&gt;0,Смета!B612,0)</f>
        <v>541</v>
      </c>
      <c r="D630" t="str">
        <f>IF(Смета!C612&gt;0,Смета!C612,0)</f>
        <v>Монтаж и подключение выключателей скрытой установки</v>
      </c>
      <c r="E630" s="7" t="str">
        <f>IF(Смета!D612&gt;0,Смета!D612,0)</f>
        <v>шт</v>
      </c>
      <c r="F630" s="7">
        <f>IFERROR(IF(Дата_КС2=S$3,Смета!Q612,0)+IF(Дата_КС2=S$4,Смета!T612,0)+IF(Дата_КС2=S$5,Смета!W612,0)+IF(Дата_КС2=S$6,Смета!Z612,0)+IF(Дата_КС2=S$7,Смета!AC612,0)+IF(Дата_КС2=S$8,Смета!AF612,0)+IF(Дата_КС2=S$9,Смета!AI612,0)+IF(Дата_КС2=S$10,Смета!AL612,0)+IF(Дата_КС2=S$11,Смета!AO612,0)+IF(Дата_КС2=S$12,Смета!AR612,0)+IF(Дата_КС2=S$13,Смета!AU612,0)+IF(Дата_КС2=S$14,Смета!AX612,0),0)</f>
        <v>0</v>
      </c>
      <c r="G630" s="7">
        <f>IF(Смета!E612&gt;0,Смета!E612,0)</f>
        <v>192.15</v>
      </c>
      <c r="H630" s="7">
        <f>ROUND(F630*G630,2)</f>
        <v>0</v>
      </c>
      <c r="I630">
        <f>IF(J630=1,1,K630)</f>
        <v>0</v>
      </c>
      <c r="K630">
        <f>IF(AND(B630&gt;0,B630&lt;&gt;"ЗАГ"),1,IF(C630=0,SUM(B631:INDEX(B631:B$2002,INDEX(MATCH("ЗАГ",B631:B$2002&amp;"",),))),0))</f>
        <v>0</v>
      </c>
      <c r="R630" s="7">
        <f>IFERROR(IF(F630&gt;0,IF(IFERROR((Смета!H612*1),0)&gt;0,ROUND(F630*G630,2),0),0),0)</f>
        <v>0</v>
      </c>
      <c r="S630" s="7">
        <f>IFERROR(IF(F630&gt;0,IF(IFERROR((Смета!G612*1),0)&gt;0,ROUND(F630*G630,2),0),0),0)</f>
        <v>0</v>
      </c>
    </row>
    <row r="631" hidden="1">
      <c r="B631">
        <f>IFERROR(IF(F631&gt;0,MAX(B$26:B630)+1,IF(AND(D631&gt;0,C631=0),"ЗАГ",0)),0)</f>
        <v>0</v>
      </c>
      <c r="C631">
        <f>IF(Смета!B613&gt;0,Смета!B613,0)</f>
        <v>542</v>
      </c>
      <c r="D631" t="str">
        <f>IF(Смета!C613&gt;0,Смета!C613,0)</f>
        <v>КРЗ-0,4</v>
      </c>
      <c r="E631" s="7" t="str">
        <f>IF(Смета!D613&gt;0,Смета!D613,0)</f>
        <v>шт</v>
      </c>
      <c r="F631" s="7">
        <f>IFERROR(IF(Дата_КС2=S$3,Смета!Q613,0)+IF(Дата_КС2=S$4,Смета!T613,0)+IF(Дата_КС2=S$5,Смета!W613,0)+IF(Дата_КС2=S$6,Смета!Z613,0)+IF(Дата_КС2=S$7,Смета!AC613,0)+IF(Дата_КС2=S$8,Смета!AF613,0)+IF(Дата_КС2=S$9,Смета!AI613,0)+IF(Дата_КС2=S$10,Смета!AL613,0)+IF(Дата_КС2=S$11,Смета!AO613,0)+IF(Дата_КС2=S$12,Смета!AR613,0)+IF(Дата_КС2=S$13,Смета!AU613,0)+IF(Дата_КС2=S$14,Смета!AX613,0),0)</f>
        <v>0</v>
      </c>
      <c r="G631" s="7">
        <f>IF(Смета!E613&gt;0,Смета!E613,0)</f>
        <v>285.02</v>
      </c>
      <c r="H631" s="7">
        <f>ROUND(F631*G631,2)</f>
        <v>0</v>
      </c>
      <c r="I631">
        <f>IF(J631=1,1,K631)</f>
        <v>0</v>
      </c>
      <c r="K631">
        <f>IF(AND(B631&gt;0,B631&lt;&gt;"ЗАГ"),1,IF(C631=0,SUM(B632:INDEX(B632:B$2002,INDEX(MATCH("ЗАГ",B632:B$2002&amp;"",),))),0))</f>
        <v>0</v>
      </c>
      <c r="R631" s="7">
        <f>IFERROR(IF(F631&gt;0,IF(IFERROR((Смета!H613*1),0)&gt;0,ROUND(F631*G631,2),0),0),0)</f>
        <v>0</v>
      </c>
      <c r="S631" s="7">
        <f>IFERROR(IF(F631&gt;0,IF(IFERROR((Смета!G613*1),0)&gt;0,ROUND(F631*G631,2),0),0),0)</f>
        <v>0</v>
      </c>
    </row>
    <row r="632" hidden="1">
      <c r="B632">
        <f>IFERROR(IF(F632&gt;0,MAX(B$26:B631)+1,IF(AND(D632&gt;0,C632=0),"ЗАГ",0)),0)</f>
        <v>0</v>
      </c>
      <c r="C632">
        <f>IF(Смета!B614&gt;0,Смета!B614,0)</f>
        <v>543</v>
      </c>
      <c r="D632" t="str">
        <f>IF(Смета!C614&gt;0,Смета!C614,0)</f>
        <v>Монтаж и подключение коробки заземления КРЗ</v>
      </c>
      <c r="E632" s="7" t="str">
        <f>IF(Смета!D614&gt;0,Смета!D614,0)</f>
        <v>шт</v>
      </c>
      <c r="F632" s="7">
        <f>IFERROR(IF(Дата_КС2=S$3,Смета!Q614,0)+IF(Дата_КС2=S$4,Смета!T614,0)+IF(Дата_КС2=S$5,Смета!W614,0)+IF(Дата_КС2=S$6,Смета!Z614,0)+IF(Дата_КС2=S$7,Смета!AC614,0)+IF(Дата_КС2=S$8,Смета!AF614,0)+IF(Дата_КС2=S$9,Смета!AI614,0)+IF(Дата_КС2=S$10,Смета!AL614,0)+IF(Дата_КС2=S$11,Смета!AO614,0)+IF(Дата_КС2=S$12,Смета!AR614,0)+IF(Дата_КС2=S$13,Смета!AU614,0)+IF(Дата_КС2=S$14,Смета!AX614,0),0)</f>
        <v>0</v>
      </c>
      <c r="G632" s="7">
        <f>IF(Смета!E614&gt;0,Смета!E614,0)</f>
        <v>343.74</v>
      </c>
      <c r="H632" s="7">
        <f>ROUND(F632*G632,2)</f>
        <v>0</v>
      </c>
      <c r="I632">
        <f>IF(J632=1,1,K632)</f>
        <v>0</v>
      </c>
      <c r="K632">
        <f>IF(AND(B632&gt;0,B632&lt;&gt;"ЗАГ"),1,IF(C632=0,SUM(B633:INDEX(B633:B$2002,INDEX(MATCH("ЗАГ",B633:B$2002&amp;"",),))),0))</f>
        <v>0</v>
      </c>
      <c r="R632" s="7">
        <f>IFERROR(IF(F632&gt;0,IF(IFERROR((Смета!H614*1),0)&gt;0,ROUND(F632*G632,2),0),0),0)</f>
        <v>0</v>
      </c>
      <c r="S632" s="7">
        <f>IFERROR(IF(F632&gt;0,IF(IFERROR((Смета!G614*1),0)&gt;0,ROUND(F632*G632,2),0),0),0)</f>
        <v>0</v>
      </c>
    </row>
    <row r="633" hidden="1" ht="30" customHeight="1">
      <c r="B633">
        <f>IFERROR(IF(F633&gt;0,MAX(B$26:B632)+1,IF(AND(D633&gt;0,C633=0),"ЗАГ",0)),0)</f>
        <v>0</v>
      </c>
      <c r="C633">
        <f>IF(Смета!B615&gt;0,Смета!B615,0)</f>
        <v>544</v>
      </c>
      <c r="D633" t="str">
        <f>IF(Смета!C615&gt;0,Смета!C615,0)</f>
        <v>Звонок Зуммер-1-04 (2ТК) двухтональный без кнопки пластик АБС проводной 220В (Зуммер-1-04 (2ТК))</v>
      </c>
      <c r="E633" s="7" t="str">
        <f>IF(Смета!D615&gt;0,Смета!D615,0)</f>
        <v>шт</v>
      </c>
      <c r="F633" s="7">
        <f>IFERROR(IF(Дата_КС2=S$3,Смета!Q615,0)+IF(Дата_КС2=S$4,Смета!T615,0)+IF(Дата_КС2=S$5,Смета!W615,0)+IF(Дата_КС2=S$6,Смета!Z615,0)+IF(Дата_КС2=S$7,Смета!AC615,0)+IF(Дата_КС2=S$8,Смета!AF615,0)+IF(Дата_КС2=S$9,Смета!AI615,0)+IF(Дата_КС2=S$10,Смета!AL615,0)+IF(Дата_КС2=S$11,Смета!AO615,0)+IF(Дата_КС2=S$12,Смета!AR615,0)+IF(Дата_КС2=S$13,Смета!AU615,0)+IF(Дата_КС2=S$14,Смета!AX615,0),0)</f>
        <v>0</v>
      </c>
      <c r="G633" s="7">
        <f>IF(Смета!E615&gt;0,Смета!E615,0)</f>
        <v>261.54</v>
      </c>
      <c r="H633" s="7">
        <f>ROUND(F633*G633,2)</f>
        <v>0</v>
      </c>
      <c r="I633">
        <f>IF(J633=1,1,K633)</f>
        <v>0</v>
      </c>
      <c r="K633">
        <f>IF(AND(B633&gt;0,B633&lt;&gt;"ЗАГ"),1,IF(C633=0,SUM(B634:INDEX(B634:B$2002,INDEX(MATCH("ЗАГ",B634:B$2002&amp;"",),))),0))</f>
        <v>0</v>
      </c>
      <c r="R633" s="7">
        <f>IFERROR(IF(F633&gt;0,IF(IFERROR((Смета!H615*1),0)&gt;0,ROUND(F633*G633,2),0),0),0)</f>
        <v>0</v>
      </c>
      <c r="S633" s="7">
        <f>IFERROR(IF(F633&gt;0,IF(IFERROR((Смета!G615*1),0)&gt;0,ROUND(F633*G633,2),0),0),0)</f>
        <v>0</v>
      </c>
    </row>
    <row r="634" hidden="1">
      <c r="B634">
        <f>IFERROR(IF(F634&gt;0,MAX(B$26:B633)+1,IF(AND(D634&gt;0,C634=0),"ЗАГ",0)),0)</f>
        <v>0</v>
      </c>
      <c r="C634">
        <f>IF(Смета!B616&gt;0,Смета!B616,0)</f>
        <v>545</v>
      </c>
      <c r="D634" t="str">
        <f>IF(Смета!C616&gt;0,Смета!C616,0)</f>
        <v>Беларусь Кнопка для звонков</v>
      </c>
      <c r="E634" s="7" t="str">
        <f>IF(Смета!D616&gt;0,Смета!D616,0)</f>
        <v>шт</v>
      </c>
      <c r="F634" s="7">
        <f>IFERROR(IF(Дата_КС2=S$3,Смета!Q616,0)+IF(Дата_КС2=S$4,Смета!T616,0)+IF(Дата_КС2=S$5,Смета!W616,0)+IF(Дата_КС2=S$6,Смета!Z616,0)+IF(Дата_КС2=S$7,Смета!AC616,0)+IF(Дата_КС2=S$8,Смета!AF616,0)+IF(Дата_КС2=S$9,Смета!AI616,0)+IF(Дата_КС2=S$10,Смета!AL616,0)+IF(Дата_КС2=S$11,Смета!AO616,0)+IF(Дата_КС2=S$12,Смета!AR616,0)+IF(Дата_КС2=S$13,Смета!AU616,0)+IF(Дата_КС2=S$14,Смета!AX616,0),0)</f>
        <v>0</v>
      </c>
      <c r="G634" s="7">
        <f>IF(Смета!E616&gt;0,Смета!E616,0)</f>
        <v>74.73</v>
      </c>
      <c r="H634" s="7">
        <f>ROUND(F634*G634,2)</f>
        <v>0</v>
      </c>
      <c r="I634">
        <f>IF(J634=1,1,K634)</f>
        <v>0</v>
      </c>
      <c r="K634">
        <f>IF(AND(B634&gt;0,B634&lt;&gt;"ЗАГ"),1,IF(C634=0,SUM(B635:INDEX(B635:B$2002,INDEX(MATCH("ЗАГ",B635:B$2002&amp;"",),))),0))</f>
        <v>0</v>
      </c>
      <c r="R634" s="7">
        <f>IFERROR(IF(F634&gt;0,IF(IFERROR((Смета!H616*1),0)&gt;0,ROUND(F634*G634,2),0),0),0)</f>
        <v>0</v>
      </c>
      <c r="S634" s="7">
        <f>IFERROR(IF(F634&gt;0,IF(IFERROR((Смета!G616*1),0)&gt;0,ROUND(F634*G634,2),0),0),0)</f>
        <v>0</v>
      </c>
    </row>
    <row r="635" hidden="1">
      <c r="B635">
        <f>IFERROR(IF(F635&gt;0,MAX(B$26:B634)+1,IF(AND(D635&gt;0,C635=0),"ЗАГ",0)),0)</f>
        <v>0</v>
      </c>
      <c r="C635">
        <f>IF(Смета!B617&gt;0,Смета!B617,0)</f>
        <v>546</v>
      </c>
      <c r="D635" t="str">
        <f>IF(Смета!C617&gt;0,Смета!C617,0)</f>
        <v>Монтаж и подключение звонка</v>
      </c>
      <c r="E635" s="7" t="str">
        <f>IF(Смета!D617&gt;0,Смета!D617,0)</f>
        <v>шт</v>
      </c>
      <c r="F635" s="7">
        <f>IFERROR(IF(Дата_КС2=S$3,Смета!Q617,0)+IF(Дата_КС2=S$4,Смета!T617,0)+IF(Дата_КС2=S$5,Смета!W617,0)+IF(Дата_КС2=S$6,Смета!Z617,0)+IF(Дата_КС2=S$7,Смета!AC617,0)+IF(Дата_КС2=S$8,Смета!AF617,0)+IF(Дата_КС2=S$9,Смета!AI617,0)+IF(Дата_КС2=S$10,Смета!AL617,0)+IF(Дата_КС2=S$11,Смета!AO617,0)+IF(Дата_КС2=S$12,Смета!AR617,0)+IF(Дата_КС2=S$13,Смета!AU617,0)+IF(Дата_КС2=S$14,Смета!AX617,0),0)</f>
        <v>0</v>
      </c>
      <c r="G635" s="7">
        <f>IF(Смета!E617&gt;0,Смета!E617,0)</f>
        <v>160.13</v>
      </c>
      <c r="H635" s="7">
        <f>ROUND(F635*G635,2)</f>
        <v>0</v>
      </c>
      <c r="I635">
        <f>IF(J635=1,1,K635)</f>
        <v>0</v>
      </c>
      <c r="K635">
        <f>IF(AND(B635&gt;0,B635&lt;&gt;"ЗАГ"),1,IF(C635=0,SUM(B636:INDEX(B636:B$2002,INDEX(MATCH("ЗАГ",B636:B$2002&amp;"",),))),0))</f>
        <v>0</v>
      </c>
      <c r="R635" s="7">
        <f>IFERROR(IF(F635&gt;0,IF(IFERROR((Смета!H617*1),0)&gt;0,ROUND(F635*G635,2),0),0),0)</f>
        <v>0</v>
      </c>
      <c r="S635" s="7">
        <f>IFERROR(IF(F635&gt;0,IF(IFERROR((Смета!G617*1),0)&gt;0,ROUND(F635*G635,2),0),0),0)</f>
        <v>0</v>
      </c>
    </row>
    <row r="636" hidden="1">
      <c r="B636">
        <f>IFERROR(IF(F636&gt;0,MAX(B$26:B635)+1,IF(AND(D636&gt;0,C636=0),"ЗАГ",0)),0)</f>
        <v>0</v>
      </c>
      <c r="C636">
        <f>IF(Смета!B618&gt;0,Смета!B618,0)</f>
        <v>547</v>
      </c>
      <c r="D636" t="str">
        <f>IF(Смета!C618&gt;0,Смета!C618,0)</f>
        <v>Монтаж и подключение кнопки звонка</v>
      </c>
      <c r="E636" s="7" t="str">
        <f>IF(Смета!D618&gt;0,Смета!D618,0)</f>
        <v>шт</v>
      </c>
      <c r="F636" s="7">
        <f>IFERROR(IF(Дата_КС2=S$3,Смета!Q618,0)+IF(Дата_КС2=S$4,Смета!T618,0)+IF(Дата_КС2=S$5,Смета!W618,0)+IF(Дата_КС2=S$6,Смета!Z618,0)+IF(Дата_КС2=S$7,Смета!AC618,0)+IF(Дата_КС2=S$8,Смета!AF618,0)+IF(Дата_КС2=S$9,Смета!AI618,0)+IF(Дата_КС2=S$10,Смета!AL618,0)+IF(Дата_КС2=S$11,Смета!AO618,0)+IF(Дата_КС2=S$12,Смета!AR618,0)+IF(Дата_КС2=S$13,Смета!AU618,0)+IF(Дата_КС2=S$14,Смета!AX618,0),0)</f>
        <v>0</v>
      </c>
      <c r="G636" s="7">
        <f>IF(Смета!E618&gt;0,Смета!E618,0)</f>
        <v>160.13</v>
      </c>
      <c r="H636" s="7">
        <f>ROUND(F636*G636,2)</f>
        <v>0</v>
      </c>
      <c r="I636">
        <f>IF(J636=1,1,K636)</f>
        <v>0</v>
      </c>
      <c r="K636">
        <f>IF(AND(B636&gt;0,B636&lt;&gt;"ЗАГ"),1,IF(C636=0,SUM(B637:INDEX(B637:B$2002,INDEX(MATCH("ЗАГ",B637:B$2002&amp;"",),))),0))</f>
        <v>0</v>
      </c>
      <c r="R636" s="7">
        <f>IFERROR(IF(F636&gt;0,IF(IFERROR((Смета!H618*1),0)&gt;0,ROUND(F636*G636,2),0),0),0)</f>
        <v>0</v>
      </c>
      <c r="S636" s="7">
        <f>IFERROR(IF(F636&gt;0,IF(IFERROR((Смета!G618*1),0)&gt;0,ROUND(F636*G636,2),0),0),0)</f>
        <v>0</v>
      </c>
    </row>
    <row r="637">
      <c r="B637" t="str">
        <f>IFERROR(IF(F637&gt;0,MAX(B$26:B636)+1,IF(AND(D637&gt;0,C637=0),"ЗАГ",0)),0)</f>
        <v>ЗАГ</v>
      </c>
      <c r="C637">
        <f>IF(Смета!B619&gt;0,Смета!B619,0)</f>
        <v>0</v>
      </c>
      <c r="D637" t="str">
        <f>IF(Смета!C619&gt;0,Смета!C619,0)</f>
        <v>5.Электромонтажные изделия</v>
      </c>
      <c r="E637" s="7">
        <f>IF(Смета!D619&gt;0,Смета!D619,0)</f>
        <v>0</v>
      </c>
      <c r="F637" s="7">
        <f>IFERROR(IF(Дата_КС2=S$3,Смета!Q619,0)+IF(Дата_КС2=S$4,Смета!T619,0)+IF(Дата_КС2=S$5,Смета!W619,0)+IF(Дата_КС2=S$6,Смета!Z619,0)+IF(Дата_КС2=S$7,Смета!AC619,0)+IF(Дата_КС2=S$8,Смета!AF619,0)+IF(Дата_КС2=S$9,Смета!AI619,0)+IF(Дата_КС2=S$10,Смета!AL619,0)+IF(Дата_КС2=S$11,Смета!AO619,0)+IF(Дата_КС2=S$12,Смета!AR619,0)+IF(Дата_КС2=S$13,Смета!AU619,0)+IF(Дата_КС2=S$14,Смета!AX619,0),0)</f>
        <v>0</v>
      </c>
      <c r="G637" s="7">
        <f>IF(Смета!E619&gt;0,Смета!E619,0)</f>
        <v>0</v>
      </c>
      <c r="H637" s="7">
        <f>ROUND(F637*G637,2)</f>
        <v>0</v>
      </c>
      <c r="I637">
        <f>IF(J637=1,1,K637)</f>
        <v>238</v>
      </c>
      <c r="K637">
        <f>IF(AND(B637&gt;0,B637&lt;&gt;"ЗАГ"),1,IF(C637=0,SUM(B638:INDEX(B638:B$2002,INDEX(MATCH("ЗАГ",B638:B$2002&amp;"",),))),0))</f>
        <v>238</v>
      </c>
      <c r="R637" s="7">
        <f>IFERROR(IF(F637&gt;0,IF(IFERROR((Смета!H619*1),0)&gt;0,ROUND(F637*G637,2),0),0),0)</f>
        <v>0</v>
      </c>
      <c r="S637" s="7">
        <f>IFERROR(IF(F637&gt;0,IF(IFERROR((Смета!G619*1),0)&gt;0,ROUND(F637*G637,2),0),0),0)</f>
        <v>0</v>
      </c>
    </row>
    <row r="638">
      <c r="B638">
        <f>IFERROR(IF(F638&gt;0,MAX(B$26:B637)+1,IF(AND(D638&gt;0,C638=0),"ЗАГ",0)),0)</f>
        <v>58</v>
      </c>
      <c r="C638">
        <f>IF(Смета!B620&gt;0,Смета!B620,0)</f>
        <v>548</v>
      </c>
      <c r="D638" t="str">
        <f>IF(Смета!C620&gt;0,Смета!C620,0)</f>
        <v>Скрутка СИЗ-1 2.5-4.5мм желтая</v>
      </c>
      <c r="E638" s="7" t="str">
        <f>IF(Смета!D620&gt;0,Смета!D620,0)</f>
        <v>шт</v>
      </c>
      <c r="F638" s="7">
        <f>IFERROR(IF(Дата_КС2=S$3,Смета!Q620,0)+IF(Дата_КС2=S$4,Смета!T620,0)+IF(Дата_КС2=S$5,Смета!W620,0)+IF(Дата_КС2=S$6,Смета!Z620,0)+IF(Дата_КС2=S$7,Смета!AC620,0)+IF(Дата_КС2=S$8,Смета!AF620,0)+IF(Дата_КС2=S$9,Смета!AI620,0)+IF(Дата_КС2=S$10,Смета!AL620,0)+IF(Дата_КС2=S$11,Смета!AO620,0)+IF(Дата_КС2=S$12,Смета!AR620,0)+IF(Дата_КС2=S$13,Смета!AU620,0)+IF(Дата_КС2=S$14,Смета!AX620,0),0)</f>
        <v>200</v>
      </c>
      <c r="G638" s="7">
        <f>IF(Смета!E620&gt;0,Смета!E620,0)</f>
        <v>4.06</v>
      </c>
      <c r="H638" s="7">
        <f>ROUND(F638*G638,2)</f>
        <v>812</v>
      </c>
      <c r="I638">
        <f>IF(J638=1,1,K638)</f>
        <v>1</v>
      </c>
      <c r="K638">
        <f>IF(AND(B638&gt;0,B638&lt;&gt;"ЗАГ"),1,IF(C638=0,SUM(B639:INDEX(B639:B$2002,INDEX(MATCH("ЗАГ",B639:B$2002&amp;"",),))),0))</f>
        <v>1</v>
      </c>
      <c r="R638" s="7">
        <f>IFERROR(IF(F638&gt;0,IF(IFERROR((Смета!H620*1),0)&gt;0,ROUND(F638*G638,2),0),0),0)</f>
        <v>0</v>
      </c>
      <c r="S638" s="7">
        <f>IFERROR(IF(F638&gt;0,IF(IFERROR((Смета!G620*1),0)&gt;0,ROUND(F638*G638,2),0),0),0)</f>
        <v>812</v>
      </c>
    </row>
    <row r="639">
      <c r="B639">
        <f>IFERROR(IF(F639&gt;0,MAX(B$26:B638)+1,IF(AND(D639&gt;0,C639=0),"ЗАГ",0)),0)</f>
        <v>59</v>
      </c>
      <c r="C639">
        <f>IF(Смета!B621&gt;0,Смета!B621,0)</f>
        <v>549</v>
      </c>
      <c r="D639" t="str">
        <f>IF(Смета!C621&gt;0,Смета!C621,0)</f>
        <v>Скрутка СИЗ-1 4-11мм красная</v>
      </c>
      <c r="E639" s="7" t="str">
        <f>IF(Смета!D621&gt;0,Смета!D621,0)</f>
        <v>шт</v>
      </c>
      <c r="F639" s="7">
        <f>IFERROR(IF(Дата_КС2=S$3,Смета!Q621,0)+IF(Дата_КС2=S$4,Смета!T621,0)+IF(Дата_КС2=S$5,Смета!W621,0)+IF(Дата_КС2=S$6,Смета!Z621,0)+IF(Дата_КС2=S$7,Смета!AC621,0)+IF(Дата_КС2=S$8,Смета!AF621,0)+IF(Дата_КС2=S$9,Смета!AI621,0)+IF(Дата_КС2=S$10,Смета!AL621,0)+IF(Дата_КС2=S$11,Смета!AO621,0)+IF(Дата_КС2=S$12,Смета!AR621,0)+IF(Дата_КС2=S$13,Смета!AU621,0)+IF(Дата_КС2=S$14,Смета!AX621,0),0)</f>
        <v>1000</v>
      </c>
      <c r="G639" s="7">
        <f>IF(Смета!E621&gt;0,Смета!E621,0)</f>
        <v>5.34</v>
      </c>
      <c r="H639" s="7">
        <f>ROUND(F639*G639,2)</f>
        <v>5340</v>
      </c>
      <c r="I639">
        <f>IF(J639=1,1,K639)</f>
        <v>1</v>
      </c>
      <c r="K639">
        <f>IF(AND(B639&gt;0,B639&lt;&gt;"ЗАГ"),1,IF(C639=0,SUM(B640:INDEX(B640:B$2002,INDEX(MATCH("ЗАГ",B640:B$2002&amp;"",),))),0))</f>
        <v>1</v>
      </c>
      <c r="R639" s="7">
        <f>IFERROR(IF(F639&gt;0,IF(IFERROR((Смета!H621*1),0)&gt;0,ROUND(F639*G639,2),0),0),0)</f>
        <v>0</v>
      </c>
      <c r="S639" s="7">
        <f>IFERROR(IF(F639&gt;0,IF(IFERROR((Смета!G621*1),0)&gt;0,ROUND(F639*G639,2),0),0),0)</f>
        <v>5340</v>
      </c>
    </row>
    <row r="640" hidden="1">
      <c r="B640">
        <f>IFERROR(IF(F640&gt;0,MAX(B$26:B639)+1,IF(AND(D640&gt;0,C640=0),"ЗАГ",0)),0)</f>
        <v>0</v>
      </c>
      <c r="C640">
        <f>IF(Смета!B622&gt;0,Смета!B622,0)</f>
        <v>550</v>
      </c>
      <c r="D640" t="str">
        <f>IF(Смета!C622&gt;0,Смета!C622,0)</f>
        <v>Бирка кабельная У-134 квадрат 55х55 мм</v>
      </c>
      <c r="E640" s="7" t="str">
        <f>IF(Смета!D622&gt;0,Смета!D622,0)</f>
        <v>шт</v>
      </c>
      <c r="F640" s="7">
        <f>IFERROR(IF(Дата_КС2=S$3,Смета!Q622,0)+IF(Дата_КС2=S$4,Смета!T622,0)+IF(Дата_КС2=S$5,Смета!W622,0)+IF(Дата_КС2=S$6,Смета!Z622,0)+IF(Дата_КС2=S$7,Смета!AC622,0)+IF(Дата_КС2=S$8,Смета!AF622,0)+IF(Дата_КС2=S$9,Смета!AI622,0)+IF(Дата_КС2=S$10,Смета!AL622,0)+IF(Дата_КС2=S$11,Смета!AO622,0)+IF(Дата_КС2=S$12,Смета!AR622,0)+IF(Дата_КС2=S$13,Смета!AU622,0)+IF(Дата_КС2=S$14,Смета!AX622,0),0)</f>
        <v>0</v>
      </c>
      <c r="G640" s="7">
        <f>IF(Смета!E622&gt;0,Смета!E622,0)</f>
        <v>2.46</v>
      </c>
      <c r="H640" s="7">
        <f>ROUND(F640*G640,2)</f>
        <v>0</v>
      </c>
      <c r="I640">
        <f>IF(J640=1,1,K640)</f>
        <v>0</v>
      </c>
      <c r="K640">
        <f>IF(AND(B640&gt;0,B640&lt;&gt;"ЗАГ"),1,IF(C640=0,SUM(B641:INDEX(B641:B$2002,INDEX(MATCH("ЗАГ",B641:B$2002&amp;"",),))),0))</f>
        <v>0</v>
      </c>
      <c r="R640" s="7">
        <f>IFERROR(IF(F640&gt;0,IF(IFERROR((Смета!H622*1),0)&gt;0,ROUND(F640*G640,2),0),0),0)</f>
        <v>0</v>
      </c>
      <c r="S640" s="7">
        <f>IFERROR(IF(F640&gt;0,IF(IFERROR((Смета!G622*1),0)&gt;0,ROUND(F640*G640,2),0),0),0)</f>
        <v>0</v>
      </c>
    </row>
    <row r="641" hidden="1">
      <c r="B641">
        <f>IFERROR(IF(F641&gt;0,MAX(B$26:B640)+1,IF(AND(D641&gt;0,C641=0),"ЗАГ",0)),0)</f>
        <v>0</v>
      </c>
      <c r="C641">
        <f>IF(Смета!B623&gt;0,Смета!B623,0)</f>
        <v>551</v>
      </c>
      <c r="D641" t="str">
        <f>IF(Смета!C623&gt;0,Смета!C623,0)</f>
        <v>Коробка установочная 68мм (С3М2)</v>
      </c>
      <c r="E641" s="7" t="str">
        <f>IF(Смета!D623&gt;0,Смета!D623,0)</f>
        <v>шт</v>
      </c>
      <c r="F641" s="7">
        <f>IFERROR(IF(Дата_КС2=S$3,Смета!Q623,0)+IF(Дата_КС2=S$4,Смета!T623,0)+IF(Дата_КС2=S$5,Смета!W623,0)+IF(Дата_КС2=S$6,Смета!Z623,0)+IF(Дата_КС2=S$7,Смета!AC623,0)+IF(Дата_КС2=S$8,Смета!AF623,0)+IF(Дата_КС2=S$9,Смета!AI623,0)+IF(Дата_КС2=S$10,Смета!AL623,0)+IF(Дата_КС2=S$11,Смета!AO623,0)+IF(Дата_КС2=S$12,Смета!AR623,0)+IF(Дата_КС2=S$13,Смета!AU623,0)+IF(Дата_КС2=S$14,Смета!AX623,0),0)</f>
        <v>0</v>
      </c>
      <c r="G641" s="7">
        <f>IF(Смета!E623&gt;0,Смета!E623,0)</f>
        <v>12.81</v>
      </c>
      <c r="H641" s="7">
        <f>ROUND(F641*G641,2)</f>
        <v>0</v>
      </c>
      <c r="I641">
        <f>IF(J641=1,1,K641)</f>
        <v>0</v>
      </c>
      <c r="K641">
        <f>IF(AND(B641&gt;0,B641&lt;&gt;"ЗАГ"),1,IF(C641=0,SUM(B642:INDEX(B642:B$2002,INDEX(MATCH("ЗАГ",B642:B$2002&amp;"",),))),0))</f>
        <v>0</v>
      </c>
      <c r="R641" s="7">
        <f>IFERROR(IF(F641&gt;0,IF(IFERROR((Смета!H623*1),0)&gt;0,ROUND(F641*G641,2),0),0),0)</f>
        <v>0</v>
      </c>
      <c r="S641" s="7">
        <f>IFERROR(IF(F641&gt;0,IF(IFERROR((Смета!G623*1),0)&gt;0,ROUND(F641*G641,2),0),0),0)</f>
        <v>0</v>
      </c>
    </row>
    <row r="642" hidden="1" ht="30" customHeight="1">
      <c r="B642">
        <f>IFERROR(IF(F642&gt;0,MAX(B$26:B641)+1,IF(AND(D642&gt;0,C642=0),"ЗАГ",0)),0)</f>
        <v>0</v>
      </c>
      <c r="C642">
        <f>IF(Смета!B624&gt;0,Смета!B624,0)</f>
        <v>552</v>
      </c>
      <c r="D642" t="str">
        <f>IF(Смета!C624&gt;0,Смета!C624,0)</f>
        <v>Высверливание отверстия в кирпиче и вмазывание установочной коробки</v>
      </c>
      <c r="E642" s="7" t="str">
        <f>IF(Смета!D624&gt;0,Смета!D624,0)</f>
        <v>шт</v>
      </c>
      <c r="F642" s="7">
        <f>IFERROR(IF(Дата_КС2=S$3,Смета!Q624,0)+IF(Дата_КС2=S$4,Смета!T624,0)+IF(Дата_КС2=S$5,Смета!W624,0)+IF(Дата_КС2=S$6,Смета!Z624,0)+IF(Дата_КС2=S$7,Смета!AC624,0)+IF(Дата_КС2=S$8,Смета!AF624,0)+IF(Дата_КС2=S$9,Смета!AI624,0)+IF(Дата_КС2=S$10,Смета!AL624,0)+IF(Дата_КС2=S$11,Смета!AO624,0)+IF(Дата_КС2=S$12,Смета!AR624,0)+IF(Дата_КС2=S$13,Смета!AU624,0)+IF(Дата_КС2=S$14,Смета!AX624,0),0)</f>
        <v>0</v>
      </c>
      <c r="G642" s="7">
        <f>IF(Смета!E624&gt;0,Смета!E624,0)</f>
        <v>320.25</v>
      </c>
      <c r="H642" s="7">
        <f>ROUND(F642*G642,2)</f>
        <v>0</v>
      </c>
      <c r="I642">
        <f>IF(J642=1,1,K642)</f>
        <v>0</v>
      </c>
      <c r="K642">
        <f>IF(AND(B642&gt;0,B642&lt;&gt;"ЗАГ"),1,IF(C642=0,SUM(B643:INDEX(B643:B$2002,INDEX(MATCH("ЗАГ",B643:B$2002&amp;"",),))),0))</f>
        <v>0</v>
      </c>
      <c r="R642" s="7">
        <f>IFERROR(IF(F642&gt;0,IF(IFERROR((Смета!H624*1),0)&gt;0,ROUND(F642*G642,2),0),0),0)</f>
        <v>0</v>
      </c>
      <c r="S642" s="7">
        <f>IFERROR(IF(F642&gt;0,IF(IFERROR((Смета!G624*1),0)&gt;0,ROUND(F642*G642,2),0),0),0)</f>
        <v>0</v>
      </c>
    </row>
    <row r="643">
      <c r="B643">
        <f>IFERROR(IF(F643&gt;0,MAX(B$26:B642)+1,IF(AND(D643&gt;0,C643=0),"ЗАГ",0)),0)</f>
        <v>60</v>
      </c>
      <c r="C643">
        <f>IF(Смета!B625&gt;0,Смета!B625,0)</f>
        <v>553</v>
      </c>
      <c r="D643" t="str">
        <f>IF(Смета!C625&gt;0,Смета!C625,0)</f>
        <v>Крышка КОН-1М-04</v>
      </c>
      <c r="E643" s="7" t="str">
        <f>IF(Смета!D625&gt;0,Смета!D625,0)</f>
        <v>шт</v>
      </c>
      <c r="F643" s="7">
        <f>IFERROR(IF(Дата_КС2=S$3,Смета!Q625,0)+IF(Дата_КС2=S$4,Смета!T625,0)+IF(Дата_КС2=S$5,Смета!W625,0)+IF(Дата_КС2=S$6,Смета!Z625,0)+IF(Дата_КС2=S$7,Смета!AC625,0)+IF(Дата_КС2=S$8,Смета!AF625,0)+IF(Дата_КС2=S$9,Смета!AI625,0)+IF(Дата_КС2=S$10,Смета!AL625,0)+IF(Дата_КС2=S$11,Смета!AO625,0)+IF(Дата_КС2=S$12,Смета!AR625,0)+IF(Дата_КС2=S$13,Смета!AU625,0)+IF(Дата_КС2=S$14,Смета!AX625,0),0)</f>
        <v>186</v>
      </c>
      <c r="G643" s="7">
        <f>IF(Смета!E625&gt;0,Смета!E625,0)</f>
        <v>58.21</v>
      </c>
      <c r="H643" s="7">
        <f>ROUND(F643*G643,2)</f>
        <v>10827.06</v>
      </c>
      <c r="I643">
        <f>IF(J643=1,1,K643)</f>
        <v>1</v>
      </c>
      <c r="K643">
        <f>IF(AND(B643&gt;0,B643&lt;&gt;"ЗАГ"),1,IF(C643=0,SUM(B644:INDEX(B644:B$2002,INDEX(MATCH("ЗАГ",B644:B$2002&amp;"",),))),0))</f>
        <v>1</v>
      </c>
      <c r="R643" s="7">
        <f>IFERROR(IF(F643&gt;0,IF(IFERROR((Смета!H625*1),0)&gt;0,ROUND(F643*G643,2),0),0),0)</f>
        <v>0</v>
      </c>
      <c r="S643" s="7">
        <f>IFERROR(IF(F643&gt;0,IF(IFERROR((Смета!G625*1),0)&gt;0,ROUND(F643*G643,2),0),0),0)</f>
        <v>10827.06</v>
      </c>
    </row>
    <row r="644">
      <c r="B644">
        <f>IFERROR(IF(F644&gt;0,MAX(B$26:B643)+1,IF(AND(D644&gt;0,C644=0),"ЗАГ",0)),0)</f>
        <v>61</v>
      </c>
      <c r="C644">
        <f>IF(Смета!B626&gt;0,Смета!B626,0)</f>
        <v>554</v>
      </c>
      <c r="D644" t="str">
        <f>IF(Смета!C626&gt;0,Смета!C626,0)</f>
        <v>Монтаж крышки КОН-1М-04</v>
      </c>
      <c r="E644" s="7" t="str">
        <f>IF(Смета!D626&gt;0,Смета!D626,0)</f>
        <v>шт</v>
      </c>
      <c r="F644" s="7">
        <f>IFERROR(IF(Дата_КС2=S$3,Смета!Q626,0)+IF(Дата_КС2=S$4,Смета!T626,0)+IF(Дата_КС2=S$5,Смета!W626,0)+IF(Дата_КС2=S$6,Смета!Z626,0)+IF(Дата_КС2=S$7,Смета!AC626,0)+IF(Дата_КС2=S$8,Смета!AF626,0)+IF(Дата_КС2=S$9,Смета!AI626,0)+IF(Дата_КС2=S$10,Смета!AL626,0)+IF(Дата_КС2=S$11,Смета!AO626,0)+IF(Дата_КС2=S$12,Смета!AR626,0)+IF(Дата_КС2=S$13,Смета!AU626,0)+IF(Дата_КС2=S$14,Смета!AX626,0),0)</f>
        <v>186</v>
      </c>
      <c r="G644" s="7">
        <f>IF(Смета!E626&gt;0,Смета!E626,0)</f>
        <v>80.06</v>
      </c>
      <c r="H644" s="7">
        <f>ROUND(F644*G644,2)</f>
        <v>14891.16</v>
      </c>
      <c r="I644">
        <f>IF(J644=1,1,K644)</f>
        <v>1</v>
      </c>
      <c r="K644">
        <f>IF(AND(B644&gt;0,B644&lt;&gt;"ЗАГ"),1,IF(C644=0,SUM(B645:INDEX(B645:B$2002,INDEX(MATCH("ЗАГ",B645:B$2002&amp;"",),))),0))</f>
        <v>1</v>
      </c>
      <c r="R644" s="7">
        <f>IFERROR(IF(F644&gt;0,IF(IFERROR((Смета!H626*1),0)&gt;0,ROUND(F644*G644,2),0),0),0)</f>
        <v>14891.16</v>
      </c>
      <c r="S644" s="7">
        <f>IFERROR(IF(F644&gt;0,IF(IFERROR((Смета!G626*1),0)&gt;0,ROUND(F644*G644,2),0),0),0)</f>
        <v>0</v>
      </c>
    </row>
    <row r="645" hidden="1">
      <c r="B645">
        <f>IFERROR(IF(F645&gt;0,MAX(B$26:B644)+1,IF(AND(D645&gt;0,C645=0),"ЗАГ",0)),0)</f>
        <v>0</v>
      </c>
      <c r="C645">
        <f>IF(Смета!B627&gt;0,Смета!B627,0)</f>
        <v>555</v>
      </c>
      <c r="D645" t="str">
        <f>IF(Смета!C627&gt;0,Смета!C627,0)</f>
        <v>Подрозетник Ф65мм</v>
      </c>
      <c r="E645" s="7" t="str">
        <f>IF(Смета!D627&gt;0,Смета!D627,0)</f>
        <v>шт</v>
      </c>
      <c r="F645" s="7">
        <f>IFERROR(IF(Дата_КС2=S$3,Смета!Q627,0)+IF(Дата_КС2=S$4,Смета!T627,0)+IF(Дата_КС2=S$5,Смета!W627,0)+IF(Дата_КС2=S$6,Смета!Z627,0)+IF(Дата_КС2=S$7,Смета!AC627,0)+IF(Дата_КС2=S$8,Смета!AF627,0)+IF(Дата_КС2=S$9,Смета!AI627,0)+IF(Дата_КС2=S$10,Смета!AL627,0)+IF(Дата_КС2=S$11,Смета!AO627,0)+IF(Дата_КС2=S$12,Смета!AR627,0)+IF(Дата_КС2=S$13,Смета!AU627,0)+IF(Дата_КС2=S$14,Смета!AX627,0),0)</f>
        <v>0</v>
      </c>
      <c r="G645" s="7">
        <f>IF(Смета!E627&gt;0,Смета!E627,0)</f>
        <v>53.38</v>
      </c>
      <c r="H645" s="7">
        <f>ROUND(F645*G645,2)</f>
        <v>0</v>
      </c>
      <c r="I645">
        <f>IF(J645=1,1,K645)</f>
        <v>0</v>
      </c>
      <c r="K645">
        <f>IF(AND(B645&gt;0,B645&lt;&gt;"ЗАГ"),1,IF(C645=0,SUM(B646:INDEX(B646:B$2002,INDEX(MATCH("ЗАГ",B646:B$2002&amp;"",),))),0))</f>
        <v>0</v>
      </c>
      <c r="R645" s="7">
        <f>IFERROR(IF(F645&gt;0,IF(IFERROR((Смета!H627*1),0)&gt;0,ROUND(F645*G645,2),0),0),0)</f>
        <v>0</v>
      </c>
      <c r="S645" s="7">
        <f>IFERROR(IF(F645&gt;0,IF(IFERROR((Смета!G627*1),0)&gt;0,ROUND(F645*G645,2),0),0),0)</f>
        <v>0</v>
      </c>
    </row>
    <row r="646" hidden="1">
      <c r="B646">
        <f>IFERROR(IF(F646&gt;0,MAX(B$26:B645)+1,IF(AND(D646&gt;0,C646=0),"ЗАГ",0)),0)</f>
        <v>0</v>
      </c>
      <c r="C646">
        <f>IF(Смета!B628&gt;0,Смета!B628,0)</f>
        <v>556</v>
      </c>
      <c r="D646" t="str">
        <f>IF(Смета!C628&gt;0,Смета!C628,0)</f>
        <v>Подрозетник Ф100мм</v>
      </c>
      <c r="E646" s="7" t="str">
        <f>IF(Смета!D628&gt;0,Смета!D628,0)</f>
        <v>шт</v>
      </c>
      <c r="F646" s="7">
        <f>IFERROR(IF(Дата_КС2=S$3,Смета!Q628,0)+IF(Дата_КС2=S$4,Смета!T628,0)+IF(Дата_КС2=S$5,Смета!W628,0)+IF(Дата_КС2=S$6,Смета!Z628,0)+IF(Дата_КС2=S$7,Смета!AC628,0)+IF(Дата_КС2=S$8,Смета!AF628,0)+IF(Дата_КС2=S$9,Смета!AI628,0)+IF(Дата_КС2=S$10,Смета!AL628,0)+IF(Дата_КС2=S$11,Смета!AO628,0)+IF(Дата_КС2=S$12,Смета!AR628,0)+IF(Дата_КС2=S$13,Смета!AU628,0)+IF(Дата_КС2=S$14,Смета!AX628,0),0)</f>
        <v>0</v>
      </c>
      <c r="G646" s="7">
        <f>IF(Смета!E628&gt;0,Смета!E628,0)</f>
        <v>64.05</v>
      </c>
      <c r="H646" s="7">
        <f>ROUND(F646*G646,2)</f>
        <v>0</v>
      </c>
      <c r="I646">
        <f>IF(J646=1,1,K646)</f>
        <v>0</v>
      </c>
      <c r="K646">
        <f>IF(AND(B646&gt;0,B646&lt;&gt;"ЗАГ"),1,IF(C646=0,SUM(B647:INDEX(B647:B$2002,INDEX(MATCH("ЗАГ",B647:B$2002&amp;"",),))),0))</f>
        <v>0</v>
      </c>
      <c r="R646" s="7">
        <f>IFERROR(IF(F646&gt;0,IF(IFERROR((Смета!H628*1),0)&gt;0,ROUND(F646*G646,2),0),0),0)</f>
        <v>0</v>
      </c>
      <c r="S646" s="7">
        <f>IFERROR(IF(F646&gt;0,IF(IFERROR((Смета!G628*1),0)&gt;0,ROUND(F646*G646,2),0),0),0)</f>
        <v>0</v>
      </c>
    </row>
    <row r="647" hidden="1">
      <c r="B647">
        <f>IFERROR(IF(F647&gt;0,MAX(B$26:B646)+1,IF(AND(D647&gt;0,C647=0),"ЗАГ",0)),0)</f>
        <v>0</v>
      </c>
      <c r="C647">
        <f>IF(Смета!B629&gt;0,Смета!B629,0)</f>
        <v>557</v>
      </c>
      <c r="D647" t="str">
        <f>IF(Смета!C629&gt;0,Смета!C629,0)</f>
        <v>Монтаж подрозетника</v>
      </c>
      <c r="E647" s="7" t="str">
        <f>IF(Смета!D629&gt;0,Смета!D629,0)</f>
        <v>шт</v>
      </c>
      <c r="F647" s="7">
        <f>IFERROR(IF(Дата_КС2=S$3,Смета!Q629,0)+IF(Дата_КС2=S$4,Смета!T629,0)+IF(Дата_КС2=S$5,Смета!W629,0)+IF(Дата_КС2=S$6,Смета!Z629,0)+IF(Дата_КС2=S$7,Смета!AC629,0)+IF(Дата_КС2=S$8,Смета!AF629,0)+IF(Дата_КС2=S$9,Смета!AI629,0)+IF(Дата_КС2=S$10,Смета!AL629,0)+IF(Дата_КС2=S$11,Смета!AO629,0)+IF(Дата_КС2=S$12,Смета!AR629,0)+IF(Дата_КС2=S$13,Смета!AU629,0)+IF(Дата_КС2=S$14,Смета!AX629,0),0)</f>
        <v>0</v>
      </c>
      <c r="G647" s="7">
        <f>IF(Смета!E629&gt;0,Смета!E629,0)</f>
        <v>80.06</v>
      </c>
      <c r="H647" s="7">
        <f>ROUND(F647*G647,2)</f>
        <v>0</v>
      </c>
      <c r="I647">
        <f>IF(J647=1,1,K647)</f>
        <v>0</v>
      </c>
      <c r="K647">
        <f>IF(AND(B647&gt;0,B647&lt;&gt;"ЗАГ"),1,IF(C647=0,SUM(B648:INDEX(B648:B$2002,INDEX(MATCH("ЗАГ",B648:B$2002&amp;"",),))),0))</f>
        <v>0</v>
      </c>
      <c r="R647" s="7">
        <f>IFERROR(IF(F647&gt;0,IF(IFERROR((Смета!H629*1),0)&gt;0,ROUND(F647*G647,2),0),0),0)</f>
        <v>0</v>
      </c>
      <c r="S647" s="7">
        <f>IFERROR(IF(F647&gt;0,IF(IFERROR((Смета!G629*1),0)&gt;0,ROUND(F647*G647,2),0),0),0)</f>
        <v>0</v>
      </c>
    </row>
    <row r="648" hidden="1">
      <c r="B648" t="str">
        <f>IFERROR(IF(F648&gt;0,MAX(B$26:B647)+1,IF(AND(D648&gt;0,C648=0),"ЗАГ",0)),0)</f>
        <v>ЗАГ</v>
      </c>
      <c r="C648">
        <f>IF(Смета!B630&gt;0,Смета!B630,0)</f>
        <v>0</v>
      </c>
      <c r="D648" t="str">
        <f>IF(Смета!C630&gt;0,Смета!C630,0)</f>
        <v>6. Материалы</v>
      </c>
      <c r="E648" s="7">
        <f>IF(Смета!D630&gt;0,Смета!D630,0)</f>
        <v>0</v>
      </c>
      <c r="F648" s="7">
        <f>IFERROR(IF(Дата_КС2=S$3,Смета!Q630,0)+IF(Дата_КС2=S$4,Смета!T630,0)+IF(Дата_КС2=S$5,Смета!W630,0)+IF(Дата_КС2=S$6,Смета!Z630,0)+IF(Дата_КС2=S$7,Смета!AC630,0)+IF(Дата_КС2=S$8,Смета!AF630,0)+IF(Дата_КС2=S$9,Смета!AI630,0)+IF(Дата_КС2=S$10,Смета!AL630,0)+IF(Дата_КС2=S$11,Смета!AO630,0)+IF(Дата_КС2=S$12,Смета!AR630,0)+IF(Дата_КС2=S$13,Смета!AU630,0)+IF(Дата_КС2=S$14,Смета!AX630,0),0)</f>
        <v>0</v>
      </c>
      <c r="G648" s="7">
        <f>IF(Смета!E630&gt;0,Смета!E630,0)</f>
        <v>0</v>
      </c>
      <c r="H648" s="7">
        <f>ROUND(F648*G648,2)</f>
        <v>0</v>
      </c>
      <c r="I648">
        <f>IF(J648=1,1,K648)</f>
        <v>0</v>
      </c>
      <c r="K648">
        <f>IF(AND(B648&gt;0,B648&lt;&gt;"ЗАГ"),1,IF(C648=0,SUM(B649:INDEX(B649:B$2002,INDEX(MATCH("ЗАГ",B649:B$2002&amp;"",),))),0))</f>
        <v>0</v>
      </c>
      <c r="R648" s="7">
        <f>IFERROR(IF(F648&gt;0,IF(IFERROR((Смета!H630*1),0)&gt;0,ROUND(F648*G648,2),0),0),0)</f>
        <v>0</v>
      </c>
      <c r="S648" s="7">
        <f>IFERROR(IF(F648&gt;0,IF(IFERROR((Смета!G630*1),0)&gt;0,ROUND(F648*G648,2),0),0),0)</f>
        <v>0</v>
      </c>
    </row>
    <row r="649" hidden="1">
      <c r="B649">
        <f>IFERROR(IF(F649&gt;0,MAX(B$26:B648)+1,IF(AND(D649&gt;0,C649=0),"ЗАГ",0)),0)</f>
        <v>0</v>
      </c>
      <c r="C649">
        <f>IF(Смета!B631&gt;0,Смета!B631,0)</f>
        <v>558</v>
      </c>
      <c r="D649" t="str">
        <f>IF(Смета!C631&gt;0,Смета!C631,0)</f>
        <v>Пена монтажная Roof Complect огнеупорная (890гр)</v>
      </c>
      <c r="E649" s="7" t="str">
        <f>IF(Смета!D631&gt;0,Смета!D631,0)</f>
        <v>шт</v>
      </c>
      <c r="F649" s="7">
        <f>IFERROR(IF(Дата_КС2=S$3,Смета!Q631,0)+IF(Дата_КС2=S$4,Смета!T631,0)+IF(Дата_КС2=S$5,Смета!W631,0)+IF(Дата_КС2=S$6,Смета!Z631,0)+IF(Дата_КС2=S$7,Смета!AC631,0)+IF(Дата_КС2=S$8,Смета!AF631,0)+IF(Дата_КС2=S$9,Смета!AI631,0)+IF(Дата_КС2=S$10,Смета!AL631,0)+IF(Дата_КС2=S$11,Смета!AO631,0)+IF(Дата_КС2=S$12,Смета!AR631,0)+IF(Дата_КС2=S$13,Смета!AU631,0)+IF(Дата_КС2=S$14,Смета!AX631,0),0)</f>
        <v>0</v>
      </c>
      <c r="G649" s="7">
        <f>IF(Смета!E631&gt;0,Смета!E631,0)</f>
        <v>640.5</v>
      </c>
      <c r="H649" s="7">
        <f>ROUND(F649*G649,2)</f>
        <v>0</v>
      </c>
      <c r="I649">
        <f>IF(J649=1,1,K649)</f>
        <v>0</v>
      </c>
      <c r="K649">
        <f>IF(AND(B649&gt;0,B649&lt;&gt;"ЗАГ"),1,IF(C649=0,SUM(B650:INDEX(B650:B$2002,INDEX(MATCH("ЗАГ",B650:B$2002&amp;"",),))),0))</f>
        <v>0</v>
      </c>
      <c r="R649" s="7">
        <f>IFERROR(IF(F649&gt;0,IF(IFERROR((Смета!H631*1),0)&gt;0,ROUND(F649*G649,2),0),0),0)</f>
        <v>0</v>
      </c>
      <c r="S649" s="7">
        <f>IFERROR(IF(F649&gt;0,IF(IFERROR((Смета!G631*1),0)&gt;0,ROUND(F649*G649,2),0),0),0)</f>
        <v>0</v>
      </c>
    </row>
    <row r="650" hidden="1">
      <c r="B650">
        <f>IFERROR(IF(F650&gt;0,MAX(B$26:B649)+1,IF(AND(D650&gt;0,C650=0),"ЗАГ",0)),0)</f>
        <v>0</v>
      </c>
      <c r="C650">
        <f>IF(Смета!B632&gt;0,Смета!B632,0)</f>
        <v>559</v>
      </c>
      <c r="D650" t="str">
        <f>IF(Смета!C632&gt;0,Смета!C632,0)</f>
        <v>Герметик огнезащитный ведро 10кг</v>
      </c>
      <c r="E650" s="7" t="str">
        <f>IF(Смета!D632&gt;0,Смета!D632,0)</f>
        <v>шт</v>
      </c>
      <c r="F650" s="7">
        <f>IFERROR(IF(Дата_КС2=S$3,Смета!Q632,0)+IF(Дата_КС2=S$4,Смета!T632,0)+IF(Дата_КС2=S$5,Смета!W632,0)+IF(Дата_КС2=S$6,Смета!Z632,0)+IF(Дата_КС2=S$7,Смета!AC632,0)+IF(Дата_КС2=S$8,Смета!AF632,0)+IF(Дата_КС2=S$9,Смета!AI632,0)+IF(Дата_КС2=S$10,Смета!AL632,0)+IF(Дата_КС2=S$11,Смета!AO632,0)+IF(Дата_КС2=S$12,Смета!AR632,0)+IF(Дата_КС2=S$13,Смета!AU632,0)+IF(Дата_КС2=S$14,Смета!AX632,0),0)</f>
        <v>0</v>
      </c>
      <c r="G650" s="7">
        <f>IF(Смета!E632&gt;0,Смета!E632,0)</f>
        <v>2028.25</v>
      </c>
      <c r="H650" s="7">
        <f>ROUND(F650*G650,2)</f>
        <v>0</v>
      </c>
      <c r="I650">
        <f>IF(J650=1,1,K650)</f>
        <v>0</v>
      </c>
      <c r="K650">
        <f>IF(AND(B650&gt;0,B650&lt;&gt;"ЗАГ"),1,IF(C650=0,SUM(B651:INDEX(B651:B$2002,INDEX(MATCH("ЗАГ",B651:B$2002&amp;"",),))),0))</f>
        <v>0</v>
      </c>
      <c r="R650" s="7">
        <f>IFERROR(IF(F650&gt;0,IF(IFERROR((Смета!H632*1),0)&gt;0,ROUND(F650*G650,2),0),0),0)</f>
        <v>0</v>
      </c>
      <c r="S650" s="7">
        <f>IFERROR(IF(F650&gt;0,IF(IFERROR((Смета!G632*1),0)&gt;0,ROUND(F650*G650,2),0),0),0)</f>
        <v>0</v>
      </c>
    </row>
    <row r="651">
      <c r="B651" t="str">
        <f>IFERROR(IF(F651&gt;0,MAX(B$26:B650)+1,IF(AND(D651&gt;0,C651=0),"ЗАГ",0)),0)</f>
        <v>ЗАГ</v>
      </c>
      <c r="C651">
        <f>IF(Смета!B633&gt;0,Смета!B633,0)</f>
        <v>0</v>
      </c>
      <c r="D651" t="str">
        <f>IF(Смета!C633&gt;0,Смета!C633,0)</f>
        <v>Ось 15-18/И-К (4.БС21М секция №6)</v>
      </c>
      <c r="E651" s="7">
        <f>IF(Смета!D633&gt;0,Смета!D633,0)</f>
        <v>0</v>
      </c>
      <c r="F651" s="7">
        <f>IFERROR(IF(Дата_КС2=S$3,Смета!Q633,0)+IF(Дата_КС2=S$4,Смета!T633,0)+IF(Дата_КС2=S$5,Смета!W633,0)+IF(Дата_КС2=S$6,Смета!Z633,0)+IF(Дата_КС2=S$7,Смета!AC633,0)+IF(Дата_КС2=S$8,Смета!AF633,0)+IF(Дата_КС2=S$9,Смета!AI633,0)+IF(Дата_КС2=S$10,Смета!AL633,0)+IF(Дата_КС2=S$11,Смета!AO633,0)+IF(Дата_КС2=S$12,Смета!AR633,0)+IF(Дата_КС2=S$13,Смета!AU633,0)+IF(Дата_КС2=S$14,Смета!AX633,0),0)</f>
        <v>0</v>
      </c>
      <c r="G651" s="7">
        <f>IF(Смета!E633&gt;0,Смета!E633,0)</f>
        <v>0</v>
      </c>
      <c r="H651" s="7">
        <f>ROUND(F651*G651,2)</f>
        <v>0</v>
      </c>
      <c r="I651">
        <f>IF(J651=1,1,K651)</f>
        <v>1</v>
      </c>
      <c r="J651">
        <v>1</v>
      </c>
      <c r="K651">
        <f>IF(AND(B651&gt;0,B651&lt;&gt;"ЗАГ"),1,IF(C651=0,SUM(B652:INDEX(B652:B$2002,INDEX(MATCH("ЗАГ",B652:B$2002&amp;"",),))),0))</f>
        <v>0</v>
      </c>
      <c r="R651" s="7">
        <f>IFERROR(IF(F651&gt;0,IF(IFERROR((Смета!H633*1),0)&gt;0,ROUND(F651*G651,2),0),0),0)</f>
        <v>0</v>
      </c>
      <c r="S651" s="7">
        <f>IFERROR(IF(F651&gt;0,IF(IFERROR((Смета!G633*1),0)&gt;0,ROUND(F651*G651,2),0),0),0)</f>
        <v>0</v>
      </c>
    </row>
    <row r="652">
      <c r="B652" t="str">
        <f>IFERROR(IF(F652&gt;0,MAX(B$26:B651)+1,IF(AND(D652&gt;0,C652=0),"ЗАГ",0)),0)</f>
        <v>ЗАГ</v>
      </c>
      <c r="C652">
        <f>IF(Смета!B634&gt;0,Смета!B634,0)</f>
        <v>0</v>
      </c>
      <c r="D652" t="str">
        <f>IF(Смета!C634&gt;0,Смета!C634,0)</f>
        <v>1.Низковольтное оборудование</v>
      </c>
      <c r="E652" s="7">
        <f>IF(Смета!D634&gt;0,Смета!D634,0)</f>
        <v>0</v>
      </c>
      <c r="F652" s="7">
        <f>IFERROR(IF(Дата_КС2=S$3,Смета!Q634,0)+IF(Дата_КС2=S$4,Смета!T634,0)+IF(Дата_КС2=S$5,Смета!W634,0)+IF(Дата_КС2=S$6,Смета!Z634,0)+IF(Дата_КС2=S$7,Смета!AC634,0)+IF(Дата_КС2=S$8,Смета!AF634,0)+IF(Дата_КС2=S$9,Смета!AI634,0)+IF(Дата_КС2=S$10,Смета!AL634,0)+IF(Дата_КС2=S$11,Смета!AO634,0)+IF(Дата_КС2=S$12,Смета!AR634,0)+IF(Дата_КС2=S$13,Смета!AU634,0)+IF(Дата_КС2=S$14,Смета!AX634,0),0)</f>
        <v>0</v>
      </c>
      <c r="G652" s="7">
        <f>IF(Смета!E634&gt;0,Смета!E634,0)</f>
        <v>0</v>
      </c>
      <c r="H652" s="7">
        <f>ROUND(F652*G652,2)</f>
        <v>0</v>
      </c>
      <c r="I652">
        <f>IF(J652=1,1,K652)</f>
        <v>254</v>
      </c>
      <c r="K652">
        <f>IF(AND(B652&gt;0,B652&lt;&gt;"ЗАГ"),1,IF(C652=0,SUM(B653:INDEX(B653:B$2002,INDEX(MATCH("ЗАГ",B653:B$2002&amp;"",),))),0))</f>
        <v>254</v>
      </c>
      <c r="R652" s="7">
        <f>IFERROR(IF(F652&gt;0,IF(IFERROR((Смета!H634*1),0)&gt;0,ROUND(F652*G652,2),0),0),0)</f>
        <v>0</v>
      </c>
      <c r="S652" s="7">
        <f>IFERROR(IF(F652&gt;0,IF(IFERROR((Смета!G634*1),0)&gt;0,ROUND(F652*G652,2),0),0),0)</f>
        <v>0</v>
      </c>
    </row>
    <row r="653" hidden="1">
      <c r="B653">
        <f>IFERROR(IF(F653&gt;0,MAX(B$26:B652)+1,IF(AND(D653&gt;0,C653=0),"ЗАГ",0)),0)</f>
        <v>0</v>
      </c>
      <c r="C653">
        <f>IF(Смета!B635&gt;0,Смета!B635,0)</f>
        <v>560</v>
      </c>
      <c r="D653" t="str">
        <f>IF(Смета!C635&gt;0,Смета!C635,0)</f>
        <v>ЩК в комплекте</v>
      </c>
      <c r="E653" s="7" t="str">
        <f>IF(Смета!D635&gt;0,Смета!D635,0)</f>
        <v>шт</v>
      </c>
      <c r="F653" s="7">
        <f>IFERROR(IF(Дата_КС2=S$3,Смета!Q635,0)+IF(Дата_КС2=S$4,Смета!T635,0)+IF(Дата_КС2=S$5,Смета!W635,0)+IF(Дата_КС2=S$6,Смета!Z635,0)+IF(Дата_КС2=S$7,Смета!AC635,0)+IF(Дата_КС2=S$8,Смета!AF635,0)+IF(Дата_КС2=S$9,Смета!AI635,0)+IF(Дата_КС2=S$10,Смета!AL635,0)+IF(Дата_КС2=S$11,Смета!AO635,0)+IF(Дата_КС2=S$12,Смета!AR635,0)+IF(Дата_КС2=S$13,Смета!AU635,0)+IF(Дата_КС2=S$14,Смета!AX635,0),0)</f>
        <v>0</v>
      </c>
      <c r="G653" s="7">
        <f>IF(Смета!E635&gt;0,Смета!E635,0)</f>
        <v>6351.63</v>
      </c>
      <c r="H653" s="7">
        <f>ROUND(F653*G653,2)</f>
        <v>0</v>
      </c>
      <c r="I653">
        <f>IF(J653=1,1,K653)</f>
        <v>0</v>
      </c>
      <c r="K653">
        <f>IF(AND(B653&gt;0,B653&lt;&gt;"ЗАГ"),1,IF(C653=0,SUM(B654:INDEX(B654:B$2002,INDEX(MATCH("ЗАГ",B654:B$2002&amp;"",),))),0))</f>
        <v>0</v>
      </c>
      <c r="R653" s="7">
        <f>IFERROR(IF(F653&gt;0,IF(IFERROR((Смета!H635*1),0)&gt;0,ROUND(F653*G653,2),0),0),0)</f>
        <v>0</v>
      </c>
      <c r="S653" s="7">
        <f>IFERROR(IF(F653&gt;0,IF(IFERROR((Смета!G635*1),0)&gt;0,ROUND(F653*G653,2),0),0),0)</f>
        <v>0</v>
      </c>
    </row>
    <row r="654" hidden="1" ht="30" customHeight="1">
      <c r="B654">
        <f>IFERROR(IF(F654&gt;0,MAX(B$26:B653)+1,IF(AND(D654&gt;0,C654=0),"ЗАГ",0)),0)</f>
        <v>0</v>
      </c>
      <c r="C654">
        <f>IF(Смета!B636&gt;0,Смета!B636,0)</f>
        <v>561</v>
      </c>
      <c r="D654" t="str">
        <f>IF(Смета!C636&gt;0,Смета!C636,0)</f>
        <v>Счетчик электронный, 230В, 5(80)А, 1/2 кл.точности СЕ207 R7 849.2.ОА.QUVLF SPds</v>
      </c>
      <c r="E654" s="7" t="str">
        <f>IF(Смета!D636&gt;0,Смета!D636,0)</f>
        <v>шт</v>
      </c>
      <c r="F654" s="7">
        <f>IFERROR(IF(Дата_КС2=S$3,Смета!Q636,0)+IF(Дата_КС2=S$4,Смета!T636,0)+IF(Дата_КС2=S$5,Смета!W636,0)+IF(Дата_КС2=S$6,Смета!Z636,0)+IF(Дата_КС2=S$7,Смета!AC636,0)+IF(Дата_КС2=S$8,Смета!AF636,0)+IF(Дата_КС2=S$9,Смета!AI636,0)+IF(Дата_КС2=S$10,Смета!AL636,0)+IF(Дата_КС2=S$11,Смета!AO636,0)+IF(Дата_КС2=S$12,Смета!AR636,0)+IF(Дата_КС2=S$13,Смета!AU636,0)+IF(Дата_КС2=S$14,Смета!AX636,0),0)</f>
        <v>0</v>
      </c>
      <c r="G654" s="7">
        <f>IF(Смета!E636&gt;0,Смета!E636,0)</f>
        <v>0</v>
      </c>
      <c r="H654" s="7">
        <f>ROUND(F654*G654,2)</f>
        <v>0</v>
      </c>
      <c r="I654">
        <f>IF(J654=1,1,K654)</f>
        <v>0</v>
      </c>
      <c r="K654">
        <f>IF(AND(B654&gt;0,B654&lt;&gt;"ЗАГ"),1,IF(C654=0,SUM(B655:INDEX(B655:B$2002,INDEX(MATCH("ЗАГ",B655:B$2002&amp;"",),))),0))</f>
        <v>0</v>
      </c>
      <c r="R654" s="7">
        <f>IFERROR(IF(F654&gt;0,IF(IFERROR((Смета!H636*1),0)&gt;0,ROUND(F654*G654,2),0),0),0)</f>
        <v>0</v>
      </c>
      <c r="S654" s="7">
        <f>IFERROR(IF(F654&gt;0,IF(IFERROR((Смета!G636*1),0)&gt;0,ROUND(F654*G654,2),0),0),0)</f>
        <v>0</v>
      </c>
    </row>
    <row r="655" hidden="1">
      <c r="B655">
        <f>IFERROR(IF(F655&gt;0,MAX(B$26:B654)+1,IF(AND(D655&gt;0,C655=0),"ЗАГ",0)),0)</f>
        <v>0</v>
      </c>
      <c r="C655">
        <f>IF(Смета!B637&gt;0,Смета!B637,0)</f>
        <v>562</v>
      </c>
      <c r="D655" t="str">
        <f>IF(Смета!C637&gt;0,Смета!C637,0)</f>
        <v>Монтаж и подключение ЩК</v>
      </c>
      <c r="E655" s="7" t="str">
        <f>IF(Смета!D637&gt;0,Смета!D637,0)</f>
        <v>шт</v>
      </c>
      <c r="F655" s="7">
        <f>IFERROR(IF(Дата_КС2=S$3,Смета!Q637,0)+IF(Дата_КС2=S$4,Смета!T637,0)+IF(Дата_КС2=S$5,Смета!W637,0)+IF(Дата_КС2=S$6,Смета!Z637,0)+IF(Дата_КС2=S$7,Смета!AC637,0)+IF(Дата_КС2=S$8,Смета!AF637,0)+IF(Дата_КС2=S$9,Смета!AI637,0)+IF(Дата_КС2=S$10,Смета!AL637,0)+IF(Дата_КС2=S$11,Смета!AO637,0)+IF(Дата_КС2=S$12,Смета!AR637,0)+IF(Дата_КС2=S$13,Смета!AU637,0)+IF(Дата_КС2=S$14,Смета!AX637,0),0)</f>
        <v>0</v>
      </c>
      <c r="G655" s="7">
        <f>IF(Смета!E637&gt;0,Смета!E637,0)</f>
        <v>2668.75</v>
      </c>
      <c r="H655" s="7">
        <f>ROUND(F655*G655,2)</f>
        <v>0</v>
      </c>
      <c r="I655">
        <f>IF(J655=1,1,K655)</f>
        <v>0</v>
      </c>
      <c r="K655">
        <f>IF(AND(B655&gt;0,B655&lt;&gt;"ЗАГ"),1,IF(C655=0,SUM(B656:INDEX(B656:B$2002,INDEX(MATCH("ЗАГ",B656:B$2002&amp;"",),))),0))</f>
        <v>0</v>
      </c>
      <c r="R655" s="7">
        <f>IFERROR(IF(F655&gt;0,IF(IFERROR((Смета!H637*1),0)&gt;0,ROUND(F655*G655,2),0),0),0)</f>
        <v>0</v>
      </c>
      <c r="S655" s="7">
        <f>IFERROR(IF(F655&gt;0,IF(IFERROR((Смета!G637*1),0)&gt;0,ROUND(F655*G655,2),0),0),0)</f>
        <v>0</v>
      </c>
    </row>
    <row r="656" hidden="1">
      <c r="B656">
        <f>IFERROR(IF(F656&gt;0,MAX(B$26:B655)+1,IF(AND(D656&gt;0,C656=0),"ЗАГ",0)),0)</f>
        <v>0</v>
      </c>
      <c r="C656">
        <f>IF(Смета!B638&gt;0,Смета!B638,0)</f>
        <v>563</v>
      </c>
      <c r="D656" t="str">
        <f>IF(Смета!C638&gt;0,Смета!C638,0)</f>
        <v>Кабель-канал 60х40 ЭЛЕКОР белый (18м) IEK</v>
      </c>
      <c r="E656" s="7" t="str">
        <f>IF(Смета!D638&gt;0,Смета!D638,0)</f>
        <v>м</v>
      </c>
      <c r="F656" s="7">
        <f>IFERROR(IF(Дата_КС2=S$3,Смета!Q638,0)+IF(Дата_КС2=S$4,Смета!T638,0)+IF(Дата_КС2=S$5,Смета!W638,0)+IF(Дата_КС2=S$6,Смета!Z638,0)+IF(Дата_КС2=S$7,Смета!AC638,0)+IF(Дата_КС2=S$8,Смета!AF638,0)+IF(Дата_КС2=S$9,Смета!AI638,0)+IF(Дата_КС2=S$10,Смета!AL638,0)+IF(Дата_КС2=S$11,Смета!AO638,0)+IF(Дата_КС2=S$12,Смета!AR638,0)+IF(Дата_КС2=S$13,Смета!AU638,0)+IF(Дата_КС2=S$14,Смета!AX638,0),0)</f>
        <v>0</v>
      </c>
      <c r="G656" s="7">
        <f>IF(Смета!E638&gt;0,Смета!E638,0)</f>
        <v>264.6</v>
      </c>
      <c r="H656" s="7">
        <f>ROUND(F656*G656,2)</f>
        <v>0</v>
      </c>
      <c r="I656">
        <f>IF(J656=1,1,K656)</f>
        <v>0</v>
      </c>
      <c r="K656">
        <f>IF(AND(B656&gt;0,B656&lt;&gt;"ЗАГ"),1,IF(C656=0,SUM(B657:INDEX(B657:B$2002,INDEX(MATCH("ЗАГ",B657:B$2002&amp;"",),))),0))</f>
        <v>0</v>
      </c>
      <c r="R656" s="7">
        <f>IFERROR(IF(F656&gt;0,IF(IFERROR((Смета!H638*1),0)&gt;0,ROUND(F656*G656,2),0),0),0)</f>
        <v>0</v>
      </c>
      <c r="S656" s="7">
        <f>IFERROR(IF(F656&gt;0,IF(IFERROR((Смета!G638*1),0)&gt;0,ROUND(F656*G656,2),0),0),0)</f>
        <v>0</v>
      </c>
    </row>
    <row r="657" hidden="1">
      <c r="B657">
        <f>IFERROR(IF(F657&gt;0,MAX(B$26:B656)+1,IF(AND(D657&gt;0,C657=0),"ЗАГ",0)),0)</f>
        <v>0</v>
      </c>
      <c r="C657">
        <f>IF(Смета!B639&gt;0,Смета!B639,0)</f>
        <v>564</v>
      </c>
      <c r="D657" t="str">
        <f>IF(Смета!C639&gt;0,Смета!C639,0)</f>
        <v>Монтаж кабель-канала</v>
      </c>
      <c r="E657" s="7" t="str">
        <f>IF(Смета!D639&gt;0,Смета!D639,0)</f>
        <v>м</v>
      </c>
      <c r="F657" s="7">
        <f>IFERROR(IF(Дата_КС2=S$3,Смета!Q639,0)+IF(Дата_КС2=S$4,Смета!T639,0)+IF(Дата_КС2=S$5,Смета!W639,0)+IF(Дата_КС2=S$6,Смета!Z639,0)+IF(Дата_КС2=S$7,Смета!AC639,0)+IF(Дата_КС2=S$8,Смета!AF639,0)+IF(Дата_КС2=S$9,Смета!AI639,0)+IF(Дата_КС2=S$10,Смета!AL639,0)+IF(Дата_КС2=S$11,Смета!AO639,0)+IF(Дата_КС2=S$12,Смета!AR639,0)+IF(Дата_КС2=S$13,Смета!AU639,0)+IF(Дата_КС2=S$14,Смета!AX639,0),0)</f>
        <v>0</v>
      </c>
      <c r="G657" s="7">
        <f>IF(Смета!E639&gt;0,Смета!E639,0)</f>
        <v>330.75</v>
      </c>
      <c r="H657" s="7">
        <f>ROUND(F657*G657,2)</f>
        <v>0</v>
      </c>
      <c r="I657">
        <f>IF(J657=1,1,K657)</f>
        <v>0</v>
      </c>
      <c r="K657">
        <f>IF(AND(B657&gt;0,B657&lt;&gt;"ЗАГ"),1,IF(C657=0,SUM(B658:INDEX(B658:B$2002,INDEX(MATCH("ЗАГ",B658:B$2002&amp;"",),))),0))</f>
        <v>0</v>
      </c>
      <c r="R657" s="7">
        <f>IFERROR(IF(F657&gt;0,IF(IFERROR((Смета!H639*1),0)&gt;0,ROUND(F657*G657,2),0),0),0)</f>
        <v>0</v>
      </c>
      <c r="S657" s="7">
        <f>IFERROR(IF(F657&gt;0,IF(IFERROR((Смета!G639*1),0)&gt;0,ROUND(F657*G657,2),0),0),0)</f>
        <v>0</v>
      </c>
    </row>
    <row r="658" hidden="1" ht="60" customHeight="1">
      <c r="B658">
        <f>IFERROR(IF(F658&gt;0,MAX(B$26:B657)+1,IF(AND(D658&gt;0,C658=0),"ЗАГ",0)),0)</f>
        <v>0</v>
      </c>
      <c r="C658">
        <f>IF(Смета!B640&gt;0,Смета!B640,0)</f>
        <v>565</v>
      </c>
      <c r="D658" t="str">
        <f>IF(Смета!C640&gt;0,Смета!C640,0)</f>
        <v>TITAN 3 Корпус металлический ЩРн-24 (395х310х120) IP31 (шкаф ЩВР комплектуется: Выключатель автоматический трехполюсный 25А C ВА47-29 4.5кА-1шт;Шина N ''ноль'' на DIN-изоляторе Ni ШНИ-6х9-10-Д-С-2шт.)</v>
      </c>
      <c r="E658" s="7" t="str">
        <f>IF(Смета!D640&gt;0,Смета!D640,0)</f>
        <v>шт</v>
      </c>
      <c r="F658" s="7">
        <f>IFERROR(IF(Дата_КС2=S$3,Смета!Q640,0)+IF(Дата_КС2=S$4,Смета!T640,0)+IF(Дата_КС2=S$5,Смета!W640,0)+IF(Дата_КС2=S$6,Смета!Z640,0)+IF(Дата_КС2=S$7,Смета!AC640,0)+IF(Дата_КС2=S$8,Смета!AF640,0)+IF(Дата_КС2=S$9,Смета!AI640,0)+IF(Дата_КС2=S$10,Смета!AL640,0)+IF(Дата_КС2=S$11,Смета!AO640,0)+IF(Дата_КС2=S$12,Смета!AR640,0)+IF(Дата_КС2=S$13,Смета!AU640,0)+IF(Дата_КС2=S$14,Смета!AX640,0),0)</f>
        <v>0</v>
      </c>
      <c r="G658" s="7">
        <f>IF(Смета!E640&gt;0,Смета!E640,0)</f>
        <v>3600</v>
      </c>
      <c r="H658" s="7">
        <f>ROUND(F658*G658,2)</f>
        <v>0</v>
      </c>
      <c r="I658">
        <f>IF(J658=1,1,K658)</f>
        <v>0</v>
      </c>
      <c r="K658">
        <f>IF(AND(B658&gt;0,B658&lt;&gt;"ЗАГ"),1,IF(C658=0,SUM(B659:INDEX(B659:B$2002,INDEX(MATCH("ЗАГ",B659:B$2002&amp;"",),))),0))</f>
        <v>0</v>
      </c>
      <c r="R658" s="7">
        <f>IFERROR(IF(F658&gt;0,IF(IFERROR((Смета!H640*1),0)&gt;0,ROUND(F658*G658,2),0),0),0)</f>
        <v>0</v>
      </c>
      <c r="S658" s="7">
        <f>IFERROR(IF(F658&gt;0,IF(IFERROR((Смета!G640*1),0)&gt;0,ROUND(F658*G658,2),0),0),0)</f>
        <v>0</v>
      </c>
    </row>
    <row r="659" hidden="1">
      <c r="B659">
        <f>IFERROR(IF(F659&gt;0,MAX(B$26:B658)+1,IF(AND(D659&gt;0,C659=0),"ЗАГ",0)),0)</f>
        <v>0</v>
      </c>
      <c r="C659">
        <f>IF(Смета!B641&gt;0,Смета!B641,0)</f>
        <v>566</v>
      </c>
      <c r="D659" t="str">
        <f>IF(Смета!C641&gt;0,Смета!C641,0)</f>
        <v>Монтаж корпуса щита ЩРВ</v>
      </c>
      <c r="E659" s="7" t="str">
        <f>IF(Смета!D641&gt;0,Смета!D641,0)</f>
        <v>шт</v>
      </c>
      <c r="F659" s="7">
        <f>IFERROR(IF(Дата_КС2=S$3,Смета!Q641,0)+IF(Дата_КС2=S$4,Смета!T641,0)+IF(Дата_КС2=S$5,Смета!W641,0)+IF(Дата_КС2=S$6,Смета!Z641,0)+IF(Дата_КС2=S$7,Смета!AC641,0)+IF(Дата_КС2=S$8,Смета!AF641,0)+IF(Дата_КС2=S$9,Смета!AI641,0)+IF(Дата_КС2=S$10,Смета!AL641,0)+IF(Дата_КС2=S$11,Смета!AO641,0)+IF(Дата_КС2=S$12,Смета!AR641,0)+IF(Дата_КС2=S$13,Смета!AU641,0)+IF(Дата_КС2=S$14,Смета!AX641,0),0)</f>
        <v>0</v>
      </c>
      <c r="G659" s="7">
        <f>IF(Смета!E641&gt;0,Смета!E641,0)</f>
        <v>1300</v>
      </c>
      <c r="H659" s="7">
        <f>ROUND(F659*G659,2)</f>
        <v>0</v>
      </c>
      <c r="I659">
        <f>IF(J659=1,1,K659)</f>
        <v>0</v>
      </c>
      <c r="K659">
        <f>IF(AND(B659&gt;0,B659&lt;&gt;"ЗАГ"),1,IF(C659=0,SUM(B660:INDEX(B660:B$2002,INDEX(MATCH("ЗАГ",B660:B$2002&amp;"",),))),0))</f>
        <v>0</v>
      </c>
      <c r="R659" s="7">
        <f>IFERROR(IF(F659&gt;0,IF(IFERROR((Смета!H641*1),0)&gt;0,ROUND(F659*G659,2),0),0),0)</f>
        <v>0</v>
      </c>
      <c r="S659" s="7">
        <f>IFERROR(IF(F659&gt;0,IF(IFERROR((Смета!G641*1),0)&gt;0,ROUND(F659*G659,2),0),0),0)</f>
        <v>0</v>
      </c>
    </row>
    <row r="660">
      <c r="B660">
        <f>IFERROR(IF(F660&gt;0,MAX(B$26:B659)+1,IF(AND(D660&gt;0,C660=0),"ЗАГ",0)),0)</f>
        <v>62</v>
      </c>
      <c r="C660">
        <f>IF(Смета!B642&gt;0,Смета!B642,0)</f>
        <v>567</v>
      </c>
      <c r="D660" t="str">
        <f>IF(Смета!C642&gt;0,Смета!C642,0)</f>
        <v>Корпус щита этажного ЩЭ</v>
      </c>
      <c r="E660" s="7" t="str">
        <f>IF(Смета!D642&gt;0,Смета!D642,0)</f>
        <v>шт</v>
      </c>
      <c r="F660" s="7">
        <f>IFERROR(IF(Дата_КС2=S$3,Смета!Q642,0)+IF(Дата_КС2=S$4,Смета!T642,0)+IF(Дата_КС2=S$5,Смета!W642,0)+IF(Дата_КС2=S$6,Смета!Z642,0)+IF(Дата_КС2=S$7,Смета!AC642,0)+IF(Дата_КС2=S$8,Смета!AF642,0)+IF(Дата_КС2=S$9,Смета!AI642,0)+IF(Дата_КС2=S$10,Смета!AL642,0)+IF(Дата_КС2=S$11,Смета!AO642,0)+IF(Дата_КС2=S$12,Смета!AR642,0)+IF(Дата_КС2=S$13,Смета!AU642,0)+IF(Дата_КС2=S$14,Смета!AX642,0),0)</f>
        <v>4</v>
      </c>
      <c r="G660" s="7">
        <f>IF(Смета!E642&gt;0,Смета!E642,0)</f>
        <v>8486.63</v>
      </c>
      <c r="H660" s="7">
        <f>ROUND(F660*G660,2)</f>
        <v>33946.52</v>
      </c>
      <c r="I660">
        <f>IF(J660=1,1,K660)</f>
        <v>1</v>
      </c>
      <c r="K660">
        <f>IF(AND(B660&gt;0,B660&lt;&gt;"ЗАГ"),1,IF(C660=0,SUM(B661:INDEX(B661:B$2002,INDEX(MATCH("ЗАГ",B661:B$2002&amp;"",),))),0))</f>
        <v>1</v>
      </c>
      <c r="R660" s="7">
        <f>IFERROR(IF(F660&gt;0,IF(IFERROR((Смета!H642*1),0)&gt;0,ROUND(F660*G660,2),0),0),0)</f>
        <v>0</v>
      </c>
      <c r="S660" s="7">
        <f>IFERROR(IF(F660&gt;0,IF(IFERROR((Смета!G642*1),0)&gt;0,ROUND(F660*G660,2),0),0),0)</f>
        <v>33946.52</v>
      </c>
    </row>
    <row r="661">
      <c r="B661">
        <f>IFERROR(IF(F661&gt;0,MAX(B$26:B660)+1,IF(AND(D661&gt;0,C661=0),"ЗАГ",0)),0)</f>
        <v>63</v>
      </c>
      <c r="C661">
        <f>IF(Смета!B643&gt;0,Смета!B643,0)</f>
        <v>568</v>
      </c>
      <c r="D661" t="str">
        <f>IF(Смета!C643&gt;0,Смета!C643,0)</f>
        <v>Монтаж Корпуса щита этажного</v>
      </c>
      <c r="E661" s="7" t="str">
        <f>IF(Смета!D643&gt;0,Смета!D643,0)</f>
        <v>шт</v>
      </c>
      <c r="F661" s="7">
        <f>IFERROR(IF(Дата_КС2=S$3,Смета!Q643,0)+IF(Дата_КС2=S$4,Смета!T643,0)+IF(Дата_КС2=S$5,Смета!W643,0)+IF(Дата_КС2=S$6,Смета!Z643,0)+IF(Дата_КС2=S$7,Смета!AC643,0)+IF(Дата_КС2=S$8,Смета!AF643,0)+IF(Дата_КС2=S$9,Смета!AI643,0)+IF(Дата_КС2=S$10,Смета!AL643,0)+IF(Дата_КС2=S$11,Смета!AO643,0)+IF(Дата_КС2=S$12,Смета!AR643,0)+IF(Дата_КС2=S$13,Смета!AU643,0)+IF(Дата_КС2=S$14,Смета!AX643,0),0)</f>
        <v>4</v>
      </c>
      <c r="G661" s="7">
        <f>IF(Смета!E643&gt;0,Смета!E643,0)</f>
        <v>918.05</v>
      </c>
      <c r="H661" s="7">
        <f>ROUND(F661*G661,2)</f>
        <v>3672.2</v>
      </c>
      <c r="I661">
        <f>IF(J661=1,1,K661)</f>
        <v>1</v>
      </c>
      <c r="K661">
        <f>IF(AND(B661&gt;0,B661&lt;&gt;"ЗАГ"),1,IF(C661=0,SUM(B662:INDEX(B662:B$2002,INDEX(MATCH("ЗАГ",B662:B$2002&amp;"",),))),0))</f>
        <v>1</v>
      </c>
      <c r="R661" s="7">
        <f>IFERROR(IF(F661&gt;0,IF(IFERROR((Смета!H643*1),0)&gt;0,ROUND(F661*G661,2),0),0),0)</f>
        <v>3672.2</v>
      </c>
      <c r="S661" s="7">
        <f>IFERROR(IF(F661&gt;0,IF(IFERROR((Смета!G643*1),0)&gt;0,ROUND(F661*G661,2),0),0),0)</f>
        <v>0</v>
      </c>
    </row>
    <row r="662">
      <c r="B662">
        <f>IFERROR(IF(F662&gt;0,MAX(B$26:B661)+1,IF(AND(D662&gt;0,C662=0),"ЗАГ",0)),0)</f>
        <v>64</v>
      </c>
      <c r="C662">
        <f>IF(Смета!B644&gt;0,Смета!B644,0)</f>
        <v>569</v>
      </c>
      <c r="D662" t="str">
        <f>IF(Смета!C644&gt;0,Смета!C644,0)</f>
        <v>Панель из листовой стали 330х980</v>
      </c>
      <c r="E662" s="7" t="str">
        <f>IF(Смета!D644&gt;0,Смета!D644,0)</f>
        <v>шт</v>
      </c>
      <c r="F662" s="7">
        <f>IFERROR(IF(Дата_КС2=S$3,Смета!Q644,0)+IF(Дата_КС2=S$4,Смета!T644,0)+IF(Дата_КС2=S$5,Смета!W644,0)+IF(Дата_КС2=S$6,Смета!Z644,0)+IF(Дата_КС2=S$7,Смета!AC644,0)+IF(Дата_КС2=S$8,Смета!AF644,0)+IF(Дата_КС2=S$9,Смета!AI644,0)+IF(Дата_КС2=S$10,Смета!AL644,0)+IF(Дата_КС2=S$11,Смета!AO644,0)+IF(Дата_КС2=S$12,Смета!AR644,0)+IF(Дата_КС2=S$13,Смета!AU644,0)+IF(Дата_КС2=S$14,Смета!AX644,0),0)</f>
        <v>4</v>
      </c>
      <c r="G662" s="7">
        <f>IF(Смета!E644&gt;0,Смета!E644,0)</f>
        <v>1761.38</v>
      </c>
      <c r="H662" s="7">
        <f>ROUND(F662*G662,2)</f>
        <v>7045.52</v>
      </c>
      <c r="I662">
        <f>IF(J662=1,1,K662)</f>
        <v>1</v>
      </c>
      <c r="K662">
        <f>IF(AND(B662&gt;0,B662&lt;&gt;"ЗАГ"),1,IF(C662=0,SUM(B663:INDEX(B663:B$2002,INDEX(MATCH("ЗАГ",B663:B$2002&amp;"",),))),0))</f>
        <v>1</v>
      </c>
      <c r="R662" s="7">
        <f>IFERROR(IF(F662&gt;0,IF(IFERROR((Смета!H644*1),0)&gt;0,ROUND(F662*G662,2),0),0),0)</f>
        <v>0</v>
      </c>
      <c r="S662" s="7">
        <f>IFERROR(IF(F662&gt;0,IF(IFERROR((Смета!G644*1),0)&gt;0,ROUND(F662*G662,2),0),0),0)</f>
        <v>7045.52</v>
      </c>
    </row>
    <row r="663">
      <c r="B663">
        <f>IFERROR(IF(F663&gt;0,MAX(B$26:B662)+1,IF(AND(D663&gt;0,C663=0),"ЗАГ",0)),0)</f>
        <v>65</v>
      </c>
      <c r="C663">
        <f>IF(Смета!B645&gt;0,Смета!B645,0)</f>
        <v>570</v>
      </c>
      <c r="D663" t="str">
        <f>IF(Смета!C645&gt;0,Смета!C645,0)</f>
        <v>Монтаж панели</v>
      </c>
      <c r="E663" s="7" t="str">
        <f>IF(Смета!D645&gt;0,Смета!D645,0)</f>
        <v>шт</v>
      </c>
      <c r="F663" s="7">
        <f>IFERROR(IF(Дата_КС2=S$3,Смета!Q645,0)+IF(Дата_КС2=S$4,Смета!T645,0)+IF(Дата_КС2=S$5,Смета!W645,0)+IF(Дата_КС2=S$6,Смета!Z645,0)+IF(Дата_КС2=S$7,Смета!AC645,0)+IF(Дата_КС2=S$8,Смета!AF645,0)+IF(Дата_КС2=S$9,Смета!AI645,0)+IF(Дата_КС2=S$10,Смета!AL645,0)+IF(Дата_КС2=S$11,Смета!AO645,0)+IF(Дата_КС2=S$12,Смета!AR645,0)+IF(Дата_КС2=S$13,Смета!AU645,0)+IF(Дата_КС2=S$14,Смета!AX645,0),0)</f>
        <v>4</v>
      </c>
      <c r="G663" s="7">
        <f>IF(Смета!E645&gt;0,Смета!E645,0)</f>
        <v>560.44</v>
      </c>
      <c r="H663" s="7">
        <f>ROUND(F663*G663,2)</f>
        <v>2241.76</v>
      </c>
      <c r="I663">
        <f>IF(J663=1,1,K663)</f>
        <v>1</v>
      </c>
      <c r="K663">
        <f>IF(AND(B663&gt;0,B663&lt;&gt;"ЗАГ"),1,IF(C663=0,SUM(B664:INDEX(B664:B$2002,INDEX(MATCH("ЗАГ",B664:B$2002&amp;"",),))),0))</f>
        <v>1</v>
      </c>
      <c r="R663" s="7">
        <f>IFERROR(IF(F663&gt;0,IF(IFERROR((Смета!H645*1),0)&gt;0,ROUND(F663*G663,2),0),0),0)</f>
        <v>2241.76</v>
      </c>
      <c r="S663" s="7">
        <f>IFERROR(IF(F663&gt;0,IF(IFERROR((Смета!G645*1),0)&gt;0,ROUND(F663*G663,2),0),0),0)</f>
        <v>0</v>
      </c>
    </row>
    <row r="664" hidden="1">
      <c r="B664" t="str">
        <f>IFERROR(IF(F664&gt;0,MAX(B$26:B663)+1,IF(AND(D664&gt;0,C664=0),"ЗАГ",0)),0)</f>
        <v>ЗАГ</v>
      </c>
      <c r="C664">
        <f>IF(Смета!B646&gt;0,Смета!B646,0)</f>
        <v>0</v>
      </c>
      <c r="D664" t="str">
        <f>IF(Смета!C646&gt;0,Смета!C646,0)</f>
        <v>Щит этажный на 4 квартиры состоит (на 3 ЩЭ):</v>
      </c>
      <c r="E664" s="7">
        <f>IF(Смета!D646&gt;0,Смета!D646,0)</f>
        <v>0</v>
      </c>
      <c r="F664" s="7">
        <f>IFERROR(IF(Дата_КС2=S$3,Смета!Q646,0)+IF(Дата_КС2=S$4,Смета!T646,0)+IF(Дата_КС2=S$5,Смета!W646,0)+IF(Дата_КС2=S$6,Смета!Z646,0)+IF(Дата_КС2=S$7,Смета!AC646,0)+IF(Дата_КС2=S$8,Смета!AF646,0)+IF(Дата_КС2=S$9,Смета!AI646,0)+IF(Дата_КС2=S$10,Смета!AL646,0)+IF(Дата_КС2=S$11,Смета!AO646,0)+IF(Дата_КС2=S$12,Смета!AR646,0)+IF(Дата_КС2=S$13,Смета!AU646,0)+IF(Дата_КС2=S$14,Смета!AX646,0),0)</f>
        <v>0</v>
      </c>
      <c r="G664" s="7">
        <f>IF(Смета!E646&gt;0,Смета!E646,0)</f>
        <v>0</v>
      </c>
      <c r="H664" s="7">
        <f>ROUND(F664*G664,2)</f>
        <v>0</v>
      </c>
      <c r="I664">
        <f>IF(J664=1,1,K664)</f>
        <v>0</v>
      </c>
      <c r="K664">
        <f>IF(AND(B664&gt;0,B664&lt;&gt;"ЗАГ"),1,IF(C664=0,SUM(B665:INDEX(B665:B$2002,INDEX(MATCH("ЗАГ",B665:B$2002&amp;"",),))),0))</f>
        <v>0</v>
      </c>
      <c r="R664" s="7">
        <f>IFERROR(IF(F664&gt;0,IF(IFERROR((Смета!H646*1),0)&gt;0,ROUND(F664*G664,2),0),0),0)</f>
        <v>0</v>
      </c>
      <c r="S664" s="7">
        <f>IFERROR(IF(F664&gt;0,IF(IFERROR((Смета!G646*1),0)&gt;0,ROUND(F664*G664,2),0),0),0)</f>
        <v>0</v>
      </c>
    </row>
    <row r="665" hidden="1" ht="30" customHeight="1">
      <c r="B665">
        <f>IFERROR(IF(F665&gt;0,MAX(B$26:B664)+1,IF(AND(D665&gt;0,C665=0),"ЗАГ",0)),0)</f>
        <v>0</v>
      </c>
      <c r="C665">
        <f>IF(Смета!B647&gt;0,Смета!B647,0)</f>
        <v>571</v>
      </c>
      <c r="D665" t="str">
        <f>IF(Смета!C647&gt;0,Смета!C647,0)</f>
        <v>Выключатель автоматический двухполюсный 50А С ВА47-29 4.5кА (MVA20-2-050-C)</v>
      </c>
      <c r="E665" s="7" t="str">
        <f>IF(Смета!D647&gt;0,Смета!D647,0)</f>
        <v>шт</v>
      </c>
      <c r="F665" s="7">
        <f>IFERROR(IF(Дата_КС2=S$3,Смета!Q647,0)+IF(Дата_КС2=S$4,Смета!T647,0)+IF(Дата_КС2=S$5,Смета!W647,0)+IF(Дата_КС2=S$6,Смета!Z647,0)+IF(Дата_КС2=S$7,Смета!AC647,0)+IF(Дата_КС2=S$8,Смета!AF647,0)+IF(Дата_КС2=S$9,Смета!AI647,0)+IF(Дата_КС2=S$10,Смета!AL647,0)+IF(Дата_КС2=S$11,Смета!AO647,0)+IF(Дата_КС2=S$12,Смета!AR647,0)+IF(Дата_КС2=S$13,Смета!AU647,0)+IF(Дата_КС2=S$14,Смета!AX647,0),0)</f>
        <v>0</v>
      </c>
      <c r="G665" s="7">
        <f>IF(Смета!E647&gt;0,Смета!E647,0)</f>
        <v>461.93</v>
      </c>
      <c r="H665" s="7">
        <f>ROUND(F665*G665,2)</f>
        <v>0</v>
      </c>
      <c r="I665">
        <f>IF(J665=1,1,K665)</f>
        <v>0</v>
      </c>
      <c r="K665">
        <f>IF(AND(B665&gt;0,B665&lt;&gt;"ЗАГ"),1,IF(C665=0,SUM(B666:INDEX(B666:B$2002,INDEX(MATCH("ЗАГ",B666:B$2002&amp;"",),))),0))</f>
        <v>0</v>
      </c>
      <c r="R665" s="7">
        <f>IFERROR(IF(F665&gt;0,IF(IFERROR((Смета!H647*1),0)&gt;0,ROUND(F665*G665,2),0),0),0)</f>
        <v>0</v>
      </c>
      <c r="S665" s="7">
        <f>IFERROR(IF(F665&gt;0,IF(IFERROR((Смета!G647*1),0)&gt;0,ROUND(F665*G665,2),0),0),0)</f>
        <v>0</v>
      </c>
    </row>
    <row r="666" hidden="1">
      <c r="B666">
        <f>IFERROR(IF(F666&gt;0,MAX(B$26:B665)+1,IF(AND(D666&gt;0,C666=0),"ЗАГ",0)),0)</f>
        <v>0</v>
      </c>
      <c r="C666">
        <f>IF(Смета!B648&gt;0,Смета!B648,0)</f>
        <v>572</v>
      </c>
      <c r="D666" t="str">
        <f>IF(Смета!C648&gt;0,Смета!C648,0)</f>
        <v>Сжим ответвительный У-859 м50-70/о4-35 (У-859МУ3)</v>
      </c>
      <c r="E666" s="7" t="str">
        <f>IF(Смета!D648&gt;0,Смета!D648,0)</f>
        <v>шт</v>
      </c>
      <c r="F666" s="7">
        <f>IFERROR(IF(Дата_КС2=S$3,Смета!Q648,0)+IF(Дата_КС2=S$4,Смета!T648,0)+IF(Дата_КС2=S$5,Смета!W648,0)+IF(Дата_КС2=S$6,Смета!Z648,0)+IF(Дата_КС2=S$7,Смета!AC648,0)+IF(Дата_КС2=S$8,Смета!AF648,0)+IF(Дата_КС2=S$9,Смета!AI648,0)+IF(Дата_КС2=S$10,Смета!AL648,0)+IF(Дата_КС2=S$11,Смета!AO648,0)+IF(Дата_КС2=S$12,Смета!AR648,0)+IF(Дата_КС2=S$13,Смета!AU648,0)+IF(Дата_КС2=S$14,Смета!AX648,0),0)</f>
        <v>0</v>
      </c>
      <c r="G666" s="7">
        <f>IF(Смета!E648&gt;0,Смета!E648,0)</f>
        <v>98.61</v>
      </c>
      <c r="H666" s="7">
        <f>ROUND(F666*G666,2)</f>
        <v>0</v>
      </c>
      <c r="I666">
        <f>IF(J666=1,1,K666)</f>
        <v>0</v>
      </c>
      <c r="K666">
        <f>IF(AND(B666&gt;0,B666&lt;&gt;"ЗАГ"),1,IF(C666=0,SUM(B667:INDEX(B667:B$2002,INDEX(MATCH("ЗАГ",B667:B$2002&amp;"",),))),0))</f>
        <v>0</v>
      </c>
      <c r="R666" s="7">
        <f>IFERROR(IF(F666&gt;0,IF(IFERROR((Смета!H648*1),0)&gt;0,ROUND(F666*G666,2),0),0),0)</f>
        <v>0</v>
      </c>
      <c r="S666" s="7">
        <f>IFERROR(IF(F666&gt;0,IF(IFERROR((Смета!G648*1),0)&gt;0,ROUND(F666*G666,2),0),0),0)</f>
        <v>0</v>
      </c>
    </row>
    <row r="667" hidden="1">
      <c r="B667">
        <f>IFERROR(IF(F667&gt;0,MAX(B$26:B666)+1,IF(AND(D667&gt;0,C667=0),"ЗАГ",0)),0)</f>
        <v>0</v>
      </c>
      <c r="C667">
        <f>IF(Смета!B649&gt;0,Смета!B649,0)</f>
        <v>573</v>
      </c>
      <c r="D667" t="str">
        <f>IF(Смета!C649&gt;0,Смета!C649,0)</f>
        <v>Розетка на DIN-рейку с заземлением контактов РАр 10-3-ОП</v>
      </c>
      <c r="E667" s="7" t="str">
        <f>IF(Смета!D649&gt;0,Смета!D649,0)</f>
        <v>шт</v>
      </c>
      <c r="F667" s="7">
        <f>IFERROR(IF(Дата_КС2=S$3,Смета!Q649,0)+IF(Дата_КС2=S$4,Смета!T649,0)+IF(Дата_КС2=S$5,Смета!W649,0)+IF(Дата_КС2=S$6,Смета!Z649,0)+IF(Дата_КС2=S$7,Смета!AC649,0)+IF(Дата_КС2=S$8,Смета!AF649,0)+IF(Дата_КС2=S$9,Смета!AI649,0)+IF(Дата_КС2=S$10,Смета!AL649,0)+IF(Дата_КС2=S$11,Смета!AO649,0)+IF(Дата_КС2=S$12,Смета!AR649,0)+IF(Дата_КС2=S$13,Смета!AU649,0)+IF(Дата_КС2=S$14,Смета!AX649,0),0)</f>
        <v>0</v>
      </c>
      <c r="G667" s="7">
        <f>IF(Смета!E649&gt;0,Смета!E649,0)</f>
        <v>288.23</v>
      </c>
      <c r="H667" s="7">
        <f>ROUND(F667*G667,2)</f>
        <v>0</v>
      </c>
      <c r="I667">
        <f>IF(J667=1,1,K667)</f>
        <v>0</v>
      </c>
      <c r="K667">
        <f>IF(AND(B667&gt;0,B667&lt;&gt;"ЗАГ"),1,IF(C667=0,SUM(B668:INDEX(B668:B$2002,INDEX(MATCH("ЗАГ",B668:B$2002&amp;"",),))),0))</f>
        <v>0</v>
      </c>
      <c r="R667" s="7">
        <f>IFERROR(IF(F667&gt;0,IF(IFERROR((Смета!H649*1),0)&gt;0,ROUND(F667*G667,2),0),0),0)</f>
        <v>0</v>
      </c>
      <c r="S667" s="7">
        <f>IFERROR(IF(F667&gt;0,IF(IFERROR((Смета!G649*1),0)&gt;0,ROUND(F667*G667,2),0),0),0)</f>
        <v>0</v>
      </c>
    </row>
    <row r="668" hidden="1">
      <c r="B668">
        <f>IFERROR(IF(F668&gt;0,MAX(B$26:B667)+1,IF(AND(D668&gt;0,C668=0),"ЗАГ",0)),0)</f>
        <v>0</v>
      </c>
      <c r="C668">
        <f>IF(Смета!B650&gt;0,Смета!B650,0)</f>
        <v>574</v>
      </c>
      <c r="D668" t="str">
        <f>IF(Смета!C650&gt;0,Смета!C650,0)</f>
        <v>Расключение щита этажного ЩЭ</v>
      </c>
      <c r="E668" s="7" t="str">
        <f>IF(Смета!D650&gt;0,Смета!D650,0)</f>
        <v>шт</v>
      </c>
      <c r="F668" s="7">
        <f>IFERROR(IF(Дата_КС2=S$3,Смета!Q650,0)+IF(Дата_КС2=S$4,Смета!T650,0)+IF(Дата_КС2=S$5,Смета!W650,0)+IF(Дата_КС2=S$6,Смета!Z650,0)+IF(Дата_КС2=S$7,Смета!AC650,0)+IF(Дата_КС2=S$8,Смета!AF650,0)+IF(Дата_КС2=S$9,Смета!AI650,0)+IF(Дата_КС2=S$10,Смета!AL650,0)+IF(Дата_КС2=S$11,Смета!AO650,0)+IF(Дата_КС2=S$12,Смета!AR650,0)+IF(Дата_КС2=S$13,Смета!AU650,0)+IF(Дата_КС2=S$14,Смета!AX650,0),0)</f>
        <v>0</v>
      </c>
      <c r="G668" s="7">
        <f>IF(Смета!E650&gt;0,Смета!E650,0)</f>
        <v>3502.5</v>
      </c>
      <c r="H668" s="7">
        <f>ROUND(F668*G668,2)</f>
        <v>0</v>
      </c>
      <c r="I668">
        <f>IF(J668=1,1,K668)</f>
        <v>0</v>
      </c>
      <c r="K668">
        <f>IF(AND(B668&gt;0,B668&lt;&gt;"ЗАГ"),1,IF(C668=0,SUM(B669:INDEX(B669:B$2002,INDEX(MATCH("ЗАГ",B669:B$2002&amp;"",),))),0))</f>
        <v>0</v>
      </c>
      <c r="R668" s="7">
        <f>IFERROR(IF(F668&gt;0,IF(IFERROR((Смета!H650*1),0)&gt;0,ROUND(F668*G668,2),0),0),0)</f>
        <v>0</v>
      </c>
      <c r="S668" s="7">
        <f>IFERROR(IF(F668&gt;0,IF(IFERROR((Смета!G650*1),0)&gt;0,ROUND(F668*G668,2),0),0),0)</f>
        <v>0</v>
      </c>
    </row>
    <row r="669" hidden="1">
      <c r="B669" t="str">
        <f>IFERROR(IF(F669&gt;0,MAX(B$26:B668)+1,IF(AND(D669&gt;0,C669=0),"ЗАГ",0)),0)</f>
        <v>ЗАГ</v>
      </c>
      <c r="C669">
        <f>IF(Смета!B651&gt;0,Смета!B651,0)</f>
        <v>0</v>
      </c>
      <c r="D669" t="str">
        <f>IF(Смета!C651&gt;0,Смета!C651,0)</f>
        <v>2.Светотехническая продукция</v>
      </c>
      <c r="E669" s="7">
        <f>IF(Смета!D651&gt;0,Смета!D651,0)</f>
        <v>0</v>
      </c>
      <c r="F669" s="7">
        <f>IFERROR(IF(Дата_КС2=S$3,Смета!Q651,0)+IF(Дата_КС2=S$4,Смета!T651,0)+IF(Дата_КС2=S$5,Смета!W651,0)+IF(Дата_КС2=S$6,Смета!Z651,0)+IF(Дата_КС2=S$7,Смета!AC651,0)+IF(Дата_КС2=S$8,Смета!AF651,0)+IF(Дата_КС2=S$9,Смета!AI651,0)+IF(Дата_КС2=S$10,Смета!AL651,0)+IF(Дата_КС2=S$11,Смета!AO651,0)+IF(Дата_КС2=S$12,Смета!AR651,0)+IF(Дата_КС2=S$13,Смета!AU651,0)+IF(Дата_КС2=S$14,Смета!AX651,0),0)</f>
        <v>0</v>
      </c>
      <c r="G669" s="7">
        <f>IF(Смета!E651&gt;0,Смета!E651,0)</f>
        <v>0</v>
      </c>
      <c r="H669" s="7">
        <f>ROUND(F669*G669,2)</f>
        <v>0</v>
      </c>
      <c r="I669">
        <f>IF(J669=1,1,K669)</f>
        <v>0</v>
      </c>
      <c r="K669">
        <f>IF(AND(B669&gt;0,B669&lt;&gt;"ЗАГ"),1,IF(C669=0,SUM(B670:INDEX(B670:B$2002,INDEX(MATCH("ЗАГ",B670:B$2002&amp;"",),))),0))</f>
        <v>0</v>
      </c>
      <c r="R669" s="7">
        <f>IFERROR(IF(F669&gt;0,IF(IFERROR((Смета!H651*1),0)&gt;0,ROUND(F669*G669,2),0),0),0)</f>
        <v>0</v>
      </c>
      <c r="S669" s="7">
        <f>IFERROR(IF(F669&gt;0,IF(IFERROR((Смета!G651*1),0)&gt;0,ROUND(F669*G669,2),0),0),0)</f>
        <v>0</v>
      </c>
    </row>
    <row r="670" hidden="1">
      <c r="B670">
        <f>IFERROR(IF(F670&gt;0,MAX(B$26:B669)+1,IF(AND(D670&gt;0,C670=0),"ЗАГ",0)),0)</f>
        <v>0</v>
      </c>
      <c r="C670">
        <f>IF(Смета!B652&gt;0,Смета!B652,0)</f>
        <v>575</v>
      </c>
      <c r="D670" t="str">
        <f>IF(Смета!C652&gt;0,Смета!C652,0)</f>
        <v>Патрон подвесной Е27 пластик белый</v>
      </c>
      <c r="E670" s="7" t="str">
        <f>IF(Смета!D652&gt;0,Смета!D652,0)</f>
        <v>шт</v>
      </c>
      <c r="F670" s="7">
        <f>IFERROR(IF(Дата_КС2=S$3,Смета!Q652,0)+IF(Дата_КС2=S$4,Смета!T652,0)+IF(Дата_КС2=S$5,Смета!W652,0)+IF(Дата_КС2=S$6,Смета!Z652,0)+IF(Дата_КС2=S$7,Смета!AC652,0)+IF(Дата_КС2=S$8,Смета!AF652,0)+IF(Дата_КС2=S$9,Смета!AI652,0)+IF(Дата_КС2=S$10,Смета!AL652,0)+IF(Дата_КС2=S$11,Смета!AO652,0)+IF(Дата_КС2=S$12,Смета!AR652,0)+IF(Дата_КС2=S$13,Смета!AU652,0)+IF(Дата_КС2=S$14,Смета!AX652,0),0)</f>
        <v>0</v>
      </c>
      <c r="G670" s="7">
        <f>IF(Смета!E652&gt;0,Смета!E652,0)</f>
        <v>24.55</v>
      </c>
      <c r="H670" s="7">
        <f>ROUND(F670*G670,2)</f>
        <v>0</v>
      </c>
      <c r="I670">
        <f>IF(J670=1,1,K670)</f>
        <v>0</v>
      </c>
      <c r="K670">
        <f>IF(AND(B670&gt;0,B670&lt;&gt;"ЗАГ"),1,IF(C670=0,SUM(B671:INDEX(B671:B$2002,INDEX(MATCH("ЗАГ",B671:B$2002&amp;"",),))),0))</f>
        <v>0</v>
      </c>
      <c r="R670" s="7">
        <f>IFERROR(IF(F670&gt;0,IF(IFERROR((Смета!H652*1),0)&gt;0,ROUND(F670*G670,2),0),0),0)</f>
        <v>0</v>
      </c>
      <c r="S670" s="7">
        <f>IFERROR(IF(F670&gt;0,IF(IFERROR((Смета!G652*1),0)&gt;0,ROUND(F670*G670,2),0),0),0)</f>
        <v>0</v>
      </c>
    </row>
    <row r="671" hidden="1">
      <c r="B671">
        <f>IFERROR(IF(F671&gt;0,MAX(B$26:B670)+1,IF(AND(D671&gt;0,C671=0),"ЗАГ",0)),0)</f>
        <v>0</v>
      </c>
      <c r="C671">
        <f>IF(Смета!B653&gt;0,Смета!B653,0)</f>
        <v>576</v>
      </c>
      <c r="D671" t="str">
        <f>IF(Смета!C653&gt;0,Смета!C653,0)</f>
        <v>Подключение подвесного патрона</v>
      </c>
      <c r="E671" s="7" t="str">
        <f>IF(Смета!D653&gt;0,Смета!D653,0)</f>
        <v>шт</v>
      </c>
      <c r="F671" s="7">
        <f>IFERROR(IF(Дата_КС2=S$3,Смета!Q653,0)+IF(Дата_КС2=S$4,Смета!T653,0)+IF(Дата_КС2=S$5,Смета!W653,0)+IF(Дата_КС2=S$6,Смета!Z653,0)+IF(Дата_КС2=S$7,Смета!AC653,0)+IF(Дата_КС2=S$8,Смета!AF653,0)+IF(Дата_КС2=S$9,Смета!AI653,0)+IF(Дата_КС2=S$10,Смета!AL653,0)+IF(Дата_КС2=S$11,Смета!AO653,0)+IF(Дата_КС2=S$12,Смета!AR653,0)+IF(Дата_КС2=S$13,Смета!AU653,0)+IF(Дата_КС2=S$14,Смета!AX653,0),0)</f>
        <v>0</v>
      </c>
      <c r="G671" s="7">
        <f>IF(Смета!E653&gt;0,Смета!E653,0)</f>
        <v>213.5</v>
      </c>
      <c r="H671" s="7">
        <f>ROUND(F671*G671,2)</f>
        <v>0</v>
      </c>
      <c r="I671">
        <f>IF(J671=1,1,K671)</f>
        <v>0</v>
      </c>
      <c r="K671">
        <f>IF(AND(B671&gt;0,B671&lt;&gt;"ЗАГ"),1,IF(C671=0,SUM(B672:INDEX(B672:B$2002,INDEX(MATCH("ЗАГ",B672:B$2002&amp;"",),))),0))</f>
        <v>0</v>
      </c>
      <c r="R671" s="7">
        <f>IFERROR(IF(F671&gt;0,IF(IFERROR((Смета!H653*1),0)&gt;0,ROUND(F671*G671,2),0),0),0)</f>
        <v>0</v>
      </c>
      <c r="S671" s="7">
        <f>IFERROR(IF(F671&gt;0,IF(IFERROR((Смета!G653*1),0)&gt;0,ROUND(F671*G671,2),0),0),0)</f>
        <v>0</v>
      </c>
    </row>
    <row r="672" hidden="1">
      <c r="B672">
        <f>IFERROR(IF(F672&gt;0,MAX(B$26:B671)+1,IF(AND(D672&gt;0,C672=0),"ЗАГ",0)),0)</f>
        <v>0</v>
      </c>
      <c r="C672">
        <f>IF(Смета!B654&gt;0,Смета!B654,0)</f>
        <v>577</v>
      </c>
      <c r="D672" t="str">
        <f>IF(Смета!C654&gt;0,Смета!C654,0)</f>
        <v>Лампа светодиодная LED 11вт E27 белый ECO</v>
      </c>
      <c r="E672" s="7" t="str">
        <f>IF(Смета!D654&gt;0,Смета!D654,0)</f>
        <v>шт</v>
      </c>
      <c r="F672" s="7">
        <f>IFERROR(IF(Дата_КС2=S$3,Смета!Q654,0)+IF(Дата_КС2=S$4,Смета!T654,0)+IF(Дата_КС2=S$5,Смета!W654,0)+IF(Дата_КС2=S$6,Смета!Z654,0)+IF(Дата_КС2=S$7,Смета!AC654,0)+IF(Дата_КС2=S$8,Смета!AF654,0)+IF(Дата_КС2=S$9,Смета!AI654,0)+IF(Дата_КС2=S$10,Смета!AL654,0)+IF(Дата_КС2=S$11,Смета!AO654,0)+IF(Дата_КС2=S$12,Смета!AR654,0)+IF(Дата_КС2=S$13,Смета!AU654,0)+IF(Дата_КС2=S$14,Смета!AX654,0),0)</f>
        <v>0</v>
      </c>
      <c r="G672" s="7">
        <f>IF(Смета!E654&gt;0,Смета!E654,0)</f>
        <v>96.08</v>
      </c>
      <c r="H672" s="7">
        <f>ROUND(F672*G672,2)</f>
        <v>0</v>
      </c>
      <c r="I672">
        <f>IF(J672=1,1,K672)</f>
        <v>0</v>
      </c>
      <c r="K672">
        <f>IF(AND(B672&gt;0,B672&lt;&gt;"ЗАГ"),1,IF(C672=0,SUM(B673:INDEX(B673:B$2002,INDEX(MATCH("ЗАГ",B673:B$2002&amp;"",),))),0))</f>
        <v>0</v>
      </c>
      <c r="R672" s="7">
        <f>IFERROR(IF(F672&gt;0,IF(IFERROR((Смета!H654*1),0)&gt;0,ROUND(F672*G672,2),0),0),0)</f>
        <v>0</v>
      </c>
      <c r="S672" s="7">
        <f>IFERROR(IF(F672&gt;0,IF(IFERROR((Смета!G654*1),0)&gt;0,ROUND(F672*G672,2),0),0),0)</f>
        <v>0</v>
      </c>
    </row>
    <row r="673" hidden="1" ht="30" customHeight="1">
      <c r="B673">
        <f>IFERROR(IF(F673&gt;0,MAX(B$26:B672)+1,IF(AND(D673&gt;0,C673=0),"ЗАГ",0)),0)</f>
        <v>0</v>
      </c>
      <c r="C673">
        <f>IF(Смета!B655&gt;0,Смета!B655,0)</f>
        <v>578</v>
      </c>
      <c r="D673" t="str">
        <f>IF(Смета!C655&gt;0,Смета!C655,0)</f>
        <v>358882 STREET NT22 396 черный Светильник ландшафтный светодиодный IP54 LED 4000К 18W 220V OPAL пластиковый корпус</v>
      </c>
      <c r="E673" s="7" t="str">
        <f>IF(Смета!D655&gt;0,Смета!D655,0)</f>
        <v>шт</v>
      </c>
      <c r="F673" s="7">
        <f>IFERROR(IF(Дата_КС2=S$3,Смета!Q655,0)+IF(Дата_КС2=S$4,Смета!T655,0)+IF(Дата_КС2=S$5,Смета!W655,0)+IF(Дата_КС2=S$6,Смета!Z655,0)+IF(Дата_КС2=S$7,Смета!AC655,0)+IF(Дата_КС2=S$8,Смета!AF655,0)+IF(Дата_КС2=S$9,Смета!AI655,0)+IF(Дата_КС2=S$10,Смета!AL655,0)+IF(Дата_КС2=S$11,Смета!AO655,0)+IF(Дата_КС2=S$12,Смета!AR655,0)+IF(Дата_КС2=S$13,Смета!AU655,0)+IF(Дата_КС2=S$14,Смета!AX655,0),0)</f>
        <v>0</v>
      </c>
      <c r="G673" s="7">
        <f>IF(Смета!E655&gt;0,Смета!E655,0)</f>
        <v>2500</v>
      </c>
      <c r="H673" s="7">
        <f>ROUND(F673*G673,2)</f>
        <v>0</v>
      </c>
      <c r="I673">
        <f>IF(J673=1,1,K673)</f>
        <v>0</v>
      </c>
      <c r="K673">
        <f>IF(AND(B673&gt;0,B673&lt;&gt;"ЗАГ"),1,IF(C673=0,SUM(B674:INDEX(B674:B$2002,INDEX(MATCH("ЗАГ",B674:B$2002&amp;"",),))),0))</f>
        <v>0</v>
      </c>
      <c r="R673" s="7">
        <f>IFERROR(IF(F673&gt;0,IF(IFERROR((Смета!H655*1),0)&gt;0,ROUND(F673*G673,2),0),0),0)</f>
        <v>0</v>
      </c>
      <c r="S673" s="7">
        <f>IFERROR(IF(F673&gt;0,IF(IFERROR((Смета!G655*1),0)&gt;0,ROUND(F673*G673,2),0),0),0)</f>
        <v>0</v>
      </c>
    </row>
    <row r="674" hidden="1">
      <c r="B674">
        <f>IFERROR(IF(F674&gt;0,MAX(B$26:B673)+1,IF(AND(D674&gt;0,C674=0),"ЗАГ",0)),0)</f>
        <v>0</v>
      </c>
      <c r="C674">
        <f>IF(Смета!B656&gt;0,Смета!B656,0)</f>
        <v>579</v>
      </c>
      <c r="D674" t="str">
        <f>IF(Смета!C656&gt;0,Смета!C656,0)</f>
        <v>Монтаж и подключение накладного светильника</v>
      </c>
      <c r="E674" s="7" t="str">
        <f>IF(Смета!D656&gt;0,Смета!D656,0)</f>
        <v>шт</v>
      </c>
      <c r="F674" s="7">
        <f>IFERROR(IF(Дата_КС2=S$3,Смета!Q656,0)+IF(Дата_КС2=S$4,Смета!T656,0)+IF(Дата_КС2=S$5,Смета!W656,0)+IF(Дата_КС2=S$6,Смета!Z656,0)+IF(Дата_КС2=S$7,Смета!AC656,0)+IF(Дата_КС2=S$8,Смета!AF656,0)+IF(Дата_КС2=S$9,Смета!AI656,0)+IF(Дата_КС2=S$10,Смета!AL656,0)+IF(Дата_КС2=S$11,Смета!AO656,0)+IF(Дата_КС2=S$12,Смета!AR656,0)+IF(Дата_КС2=S$13,Смета!AU656,0)+IF(Дата_КС2=S$14,Смета!AX656,0),0)</f>
        <v>0</v>
      </c>
      <c r="G674" s="7">
        <f>IF(Смета!E656&gt;0,Смета!E656,0)</f>
        <v>384.3</v>
      </c>
      <c r="H674" s="7">
        <f>ROUND(F674*G674,2)</f>
        <v>0</v>
      </c>
      <c r="I674">
        <f>IF(J674=1,1,K674)</f>
        <v>0</v>
      </c>
      <c r="K674">
        <f>IF(AND(B674&gt;0,B674&lt;&gt;"ЗАГ"),1,IF(C674=0,SUM(B675:INDEX(B675:B$2002,INDEX(MATCH("ЗАГ",B675:B$2002&amp;"",),))),0))</f>
        <v>0</v>
      </c>
      <c r="R674" s="7">
        <f>IFERROR(IF(F674&gt;0,IF(IFERROR((Смета!H656*1),0)&gt;0,ROUND(F674*G674,2),0),0),0)</f>
        <v>0</v>
      </c>
      <c r="S674" s="7">
        <f>IFERROR(IF(F674&gt;0,IF(IFERROR((Смета!G656*1),0)&gt;0,ROUND(F674*G674,2),0),0),0)</f>
        <v>0</v>
      </c>
    </row>
    <row r="675" hidden="1">
      <c r="B675">
        <f>IFERROR(IF(F675&gt;0,MAX(B$26:B674)+1,IF(AND(D675&gt;0,C675=0),"ЗАГ",0)),0)</f>
        <v>0</v>
      </c>
      <c r="C675">
        <f>IF(Смета!B657&gt;0,Смета!B657,0)</f>
        <v>580</v>
      </c>
      <c r="D675" t="str">
        <f>IF(Смета!C657&gt;0,Смета!C657,0)</f>
        <v>БРА Kink light мелисса 08438-2, 19(21)</v>
      </c>
      <c r="E675" s="7" t="str">
        <f>IF(Смета!D657&gt;0,Смета!D657,0)</f>
        <v>шт</v>
      </c>
      <c r="F675" s="7">
        <f>IFERROR(IF(Дата_КС2=S$3,Смета!Q657,0)+IF(Дата_КС2=S$4,Смета!T657,0)+IF(Дата_КС2=S$5,Смета!W657,0)+IF(Дата_КС2=S$6,Смета!Z657,0)+IF(Дата_КС2=S$7,Смета!AC657,0)+IF(Дата_КС2=S$8,Смета!AF657,0)+IF(Дата_КС2=S$9,Смета!AI657,0)+IF(Дата_КС2=S$10,Смета!AL657,0)+IF(Дата_КС2=S$11,Смета!AO657,0)+IF(Дата_КС2=S$12,Смета!AR657,0)+IF(Дата_КС2=S$13,Смета!AU657,0)+IF(Дата_КС2=S$14,Смета!AX657,0),0)</f>
        <v>0</v>
      </c>
      <c r="G675" s="7">
        <f>IF(Смета!E657&gt;0,Смета!E657,0)</f>
        <v>6950</v>
      </c>
      <c r="H675" s="7">
        <f>ROUND(F675*G675,2)</f>
        <v>0</v>
      </c>
      <c r="I675">
        <f>IF(J675=1,1,K675)</f>
        <v>0</v>
      </c>
      <c r="K675">
        <f>IF(AND(B675&gt;0,B675&lt;&gt;"ЗАГ"),1,IF(C675=0,SUM(B676:INDEX(B676:B$2002,INDEX(MATCH("ЗАГ",B676:B$2002&amp;"",),))),0))</f>
        <v>0</v>
      </c>
      <c r="R675" s="7">
        <f>IFERROR(IF(F675&gt;0,IF(IFERROR((Смета!H657*1),0)&gt;0,ROUND(F675*G675,2),0),0),0)</f>
        <v>0</v>
      </c>
      <c r="S675" s="7">
        <f>IFERROR(IF(F675&gt;0,IF(IFERROR((Смета!G657*1),0)&gt;0,ROUND(F675*G675,2),0),0),0)</f>
        <v>0</v>
      </c>
    </row>
    <row r="676" hidden="1">
      <c r="B676">
        <f>IFERROR(IF(F676&gt;0,MAX(B$26:B675)+1,IF(AND(D676&gt;0,C676=0),"ЗАГ",0)),0)</f>
        <v>0</v>
      </c>
      <c r="C676">
        <f>IF(Смета!B658&gt;0,Смета!B658,0)</f>
        <v>581</v>
      </c>
      <c r="D676" t="str">
        <f>IF(Смета!C658&gt;0,Смета!C658,0)</f>
        <v>Бра настенная</v>
      </c>
      <c r="E676" s="7" t="str">
        <f>IF(Смета!D658&gt;0,Смета!D658,0)</f>
        <v>шт</v>
      </c>
      <c r="F676" s="7">
        <f>IFERROR(IF(Дата_КС2=S$3,Смета!Q658,0)+IF(Дата_КС2=S$4,Смета!T658,0)+IF(Дата_КС2=S$5,Смета!W658,0)+IF(Дата_КС2=S$6,Смета!Z658,0)+IF(Дата_КС2=S$7,Смета!AC658,0)+IF(Дата_КС2=S$8,Смета!AF658,0)+IF(Дата_КС2=S$9,Смета!AI658,0)+IF(Дата_КС2=S$10,Смета!AL658,0)+IF(Дата_КС2=S$11,Смета!AO658,0)+IF(Дата_КС2=S$12,Смета!AR658,0)+IF(Дата_КС2=S$13,Смета!AU658,0)+IF(Дата_КС2=S$14,Смета!AX658,0),0)</f>
        <v>0</v>
      </c>
      <c r="G676" s="7">
        <f>IF(Смета!E658&gt;0,Смета!E658,0)</f>
        <v>1050</v>
      </c>
      <c r="H676" s="7">
        <f>ROUND(F676*G676,2)</f>
        <v>0</v>
      </c>
      <c r="I676">
        <f>IF(J676=1,1,K676)</f>
        <v>0</v>
      </c>
      <c r="K676">
        <f>IF(AND(B676&gt;0,B676&lt;&gt;"ЗАГ"),1,IF(C676=0,SUM(B677:INDEX(B677:B$2002,INDEX(MATCH("ЗАГ",B677:B$2002&amp;"",),))),0))</f>
        <v>0</v>
      </c>
      <c r="R676" s="7">
        <f>IFERROR(IF(F676&gt;0,IF(IFERROR((Смета!H658*1),0)&gt;0,ROUND(F676*G676,2),0),0),0)</f>
        <v>0</v>
      </c>
      <c r="S676" s="7">
        <f>IFERROR(IF(F676&gt;0,IF(IFERROR((Смета!G658*1),0)&gt;0,ROUND(F676*G676,2),0),0),0)</f>
        <v>0</v>
      </c>
    </row>
    <row r="677" hidden="1" ht="30" customHeight="1">
      <c r="B677">
        <f>IFERROR(IF(F677&gt;0,MAX(B$26:B676)+1,IF(AND(D677&gt;0,C677=0),"ЗАГ",0)),0)</f>
        <v>0</v>
      </c>
      <c r="C677">
        <f>IF(Смета!B659&gt;0,Смета!B659,0)</f>
        <v>582</v>
      </c>
      <c r="D677" t="str">
        <f>IF(Смета!C659&gt;0,Смета!C659,0)</f>
        <v>Светильник светодиодный SPO-950-3-40K-018 18Вт 4000К 1890Лм IP40 595х180х40 матовый</v>
      </c>
      <c r="E677" s="7" t="str">
        <f>IF(Смета!D659&gt;0,Смета!D659,0)</f>
        <v>шт</v>
      </c>
      <c r="F677" s="7">
        <f>IFERROR(IF(Дата_КС2=S$3,Смета!Q659,0)+IF(Дата_КС2=S$4,Смета!T659,0)+IF(Дата_КС2=S$5,Смета!W659,0)+IF(Дата_КС2=S$6,Смета!Z659,0)+IF(Дата_КС2=S$7,Смета!AC659,0)+IF(Дата_КС2=S$8,Смета!AF659,0)+IF(Дата_КС2=S$9,Смета!AI659,0)+IF(Дата_КС2=S$10,Смета!AL659,0)+IF(Дата_КС2=S$11,Смета!AO659,0)+IF(Дата_КС2=S$12,Смета!AR659,0)+IF(Дата_КС2=S$13,Смета!AU659,0)+IF(Дата_КС2=S$14,Смета!AX659,0),0)</f>
        <v>0</v>
      </c>
      <c r="G677" s="7">
        <f>IF(Смета!E659&gt;0,Смета!E659,0)</f>
        <v>1636.25</v>
      </c>
      <c r="H677" s="7">
        <f>ROUND(F677*G677,2)</f>
        <v>0</v>
      </c>
      <c r="I677">
        <f>IF(J677=1,1,K677)</f>
        <v>0</v>
      </c>
      <c r="K677">
        <f>IF(AND(B677&gt;0,B677&lt;&gt;"ЗАГ"),1,IF(C677=0,SUM(B678:INDEX(B678:B$2002,INDEX(MATCH("ЗАГ",B678:B$2002&amp;"",),))),0))</f>
        <v>0</v>
      </c>
      <c r="R677" s="7">
        <f>IFERROR(IF(F677&gt;0,IF(IFERROR((Смета!H659*1),0)&gt;0,ROUND(F677*G677,2),0),0),0)</f>
        <v>0</v>
      </c>
      <c r="S677" s="7">
        <f>IFERROR(IF(F677&gt;0,IF(IFERROR((Смета!G659*1),0)&gt;0,ROUND(F677*G677,2),0),0),0)</f>
        <v>0</v>
      </c>
    </row>
    <row r="678" hidden="1">
      <c r="B678">
        <f>IFERROR(IF(F678&gt;0,MAX(B$26:B677)+1,IF(AND(D678&gt;0,C678=0),"ЗАГ",0)),0)</f>
        <v>0</v>
      </c>
      <c r="C678">
        <f>IF(Смета!B660&gt;0,Смета!B660,0)</f>
        <v>583</v>
      </c>
      <c r="D678" t="str">
        <f>IF(Смета!C660&gt;0,Смета!C660,0)</f>
        <v>Монтаж и подключение светильника в армстронг</v>
      </c>
      <c r="E678" s="7" t="str">
        <f>IF(Смета!D660&gt;0,Смета!D660,0)</f>
        <v>шт</v>
      </c>
      <c r="F678" s="7">
        <f>IFERROR(IF(Дата_КС2=S$3,Смета!Q660,0)+IF(Дата_КС2=S$4,Смета!T660,0)+IF(Дата_КС2=S$5,Смета!W660,0)+IF(Дата_КС2=S$6,Смета!Z660,0)+IF(Дата_КС2=S$7,Смета!AC660,0)+IF(Дата_КС2=S$8,Смета!AF660,0)+IF(Дата_КС2=S$9,Смета!AI660,0)+IF(Дата_КС2=S$10,Смета!AL660,0)+IF(Дата_КС2=S$11,Смета!AO660,0)+IF(Дата_КС2=S$12,Смета!AR660,0)+IF(Дата_КС2=S$13,Смета!AU660,0)+IF(Дата_КС2=S$14,Смета!AX660,0),0)</f>
        <v>0</v>
      </c>
      <c r="G678" s="7">
        <f>IF(Смета!E660&gt;0,Смета!E660,0)</f>
        <v>400</v>
      </c>
      <c r="H678" s="7">
        <f>ROUND(F678*G678,2)</f>
        <v>0</v>
      </c>
      <c r="I678">
        <f>IF(J678=1,1,K678)</f>
        <v>0</v>
      </c>
      <c r="K678">
        <f>IF(AND(B678&gt;0,B678&lt;&gt;"ЗАГ"),1,IF(C678=0,SUM(B679:INDEX(B679:B$2002,INDEX(MATCH("ЗАГ",B679:B$2002&amp;"",),))),0))</f>
        <v>0</v>
      </c>
      <c r="R678" s="7">
        <f>IFERROR(IF(F678&gt;0,IF(IFERROR((Смета!H660*1),0)&gt;0,ROUND(F678*G678,2),0),0),0)</f>
        <v>0</v>
      </c>
      <c r="S678" s="7">
        <f>IFERROR(IF(F678&gt;0,IF(IFERROR((Смета!G660*1),0)&gt;0,ROUND(F678*G678,2),0),0),0)</f>
        <v>0</v>
      </c>
    </row>
    <row r="679" hidden="1" ht="30" customHeight="1">
      <c r="B679">
        <f>IFERROR(IF(F679&gt;0,MAX(B$26:B678)+1,IF(AND(D679&gt;0,C679=0),"ЗАГ",0)),0)</f>
        <v>0</v>
      </c>
      <c r="C679">
        <f>IF(Смета!B661&gt;0,Смета!B661,0)</f>
        <v>584</v>
      </c>
      <c r="D679" t="str">
        <f>IF(Смета!C661&gt;0,Смета!C661,0)</f>
        <v>Датчик движения ИК встраиваемый 1200w 360 гр. 6м IP20 белый (SEN86 бел.)</v>
      </c>
      <c r="E679" s="7" t="str">
        <f>IF(Смета!D661&gt;0,Смета!D661,0)</f>
        <v>шт</v>
      </c>
      <c r="F679" s="7">
        <f>IFERROR(IF(Дата_КС2=S$3,Смета!Q661,0)+IF(Дата_КС2=S$4,Смета!T661,0)+IF(Дата_КС2=S$5,Смета!W661,0)+IF(Дата_КС2=S$6,Смета!Z661,0)+IF(Дата_КС2=S$7,Смета!AC661,0)+IF(Дата_КС2=S$8,Смета!AF661,0)+IF(Дата_КС2=S$9,Смета!AI661,0)+IF(Дата_КС2=S$10,Смета!AL661,0)+IF(Дата_КС2=S$11,Смета!AO661,0)+IF(Дата_КС2=S$12,Смета!AR661,0)+IF(Дата_КС2=S$13,Смета!AU661,0)+IF(Дата_КС2=S$14,Смета!AX661,0),0)</f>
        <v>0</v>
      </c>
      <c r="G679" s="7">
        <f>IF(Смета!E661&gt;0,Смета!E661,0)</f>
        <v>450</v>
      </c>
      <c r="H679" s="7">
        <f>ROUND(F679*G679,2)</f>
        <v>0</v>
      </c>
      <c r="I679">
        <f>IF(J679=1,1,K679)</f>
        <v>0</v>
      </c>
      <c r="K679">
        <f>IF(AND(B679&gt;0,B679&lt;&gt;"ЗАГ"),1,IF(C679=0,SUM(B680:INDEX(B680:B$2002,INDEX(MATCH("ЗАГ",B680:B$2002&amp;"",),))),0))</f>
        <v>0</v>
      </c>
      <c r="R679" s="7">
        <f>IFERROR(IF(F679&gt;0,IF(IFERROR((Смета!H661*1),0)&gt;0,ROUND(F679*G679,2),0),0),0)</f>
        <v>0</v>
      </c>
      <c r="S679" s="7">
        <f>IFERROR(IF(F679&gt;0,IF(IFERROR((Смета!G661*1),0)&gt;0,ROUND(F679*G679,2),0),0),0)</f>
        <v>0</v>
      </c>
    </row>
    <row r="680" hidden="1">
      <c r="B680">
        <f>IFERROR(IF(F680&gt;0,MAX(B$26:B679)+1,IF(AND(D680&gt;0,C680=0),"ЗАГ",0)),0)</f>
        <v>0</v>
      </c>
      <c r="C680">
        <f>IF(Смета!B662&gt;0,Смета!B662,0)</f>
        <v>585</v>
      </c>
      <c r="D680" t="str">
        <f>IF(Смета!C662&gt;0,Смета!C662,0)</f>
        <v xml:space="preserve">Монтаж и подключение датчика движения </v>
      </c>
      <c r="E680" s="7" t="str">
        <f>IF(Смета!D662&gt;0,Смета!D662,0)</f>
        <v>шт</v>
      </c>
      <c r="F680" s="7">
        <f>IFERROR(IF(Дата_КС2=S$3,Смета!Q662,0)+IF(Дата_КС2=S$4,Смета!T662,0)+IF(Дата_КС2=S$5,Смета!W662,0)+IF(Дата_КС2=S$6,Смета!Z662,0)+IF(Дата_КС2=S$7,Смета!AC662,0)+IF(Дата_КС2=S$8,Смета!AF662,0)+IF(Дата_КС2=S$9,Смета!AI662,0)+IF(Дата_КС2=S$10,Смета!AL662,0)+IF(Дата_КС2=S$11,Смета!AO662,0)+IF(Дата_КС2=S$12,Смета!AR662,0)+IF(Дата_КС2=S$13,Смета!AU662,0)+IF(Дата_КС2=S$14,Смета!AX662,0),0)</f>
        <v>0</v>
      </c>
      <c r="G680" s="7">
        <f>IF(Смета!E662&gt;0,Смета!E662,0)</f>
        <v>360</v>
      </c>
      <c r="H680" s="7">
        <f>ROUND(F680*G680,2)</f>
        <v>0</v>
      </c>
      <c r="I680">
        <f>IF(J680=1,1,K680)</f>
        <v>0</v>
      </c>
      <c r="K680">
        <f>IF(AND(B680&gt;0,B680&lt;&gt;"ЗАГ"),1,IF(C680=0,SUM(B681:INDEX(B681:B$2002,INDEX(MATCH("ЗАГ",B681:B$2002&amp;"",),))),0))</f>
        <v>0</v>
      </c>
      <c r="R680" s="7">
        <f>IFERROR(IF(F680&gt;0,IF(IFERROR((Смета!H662*1),0)&gt;0,ROUND(F680*G680,2),0),0),0)</f>
        <v>0</v>
      </c>
      <c r="S680" s="7">
        <f>IFERROR(IF(F680&gt;0,IF(IFERROR((Смета!G662*1),0)&gt;0,ROUND(F680*G680,2),0),0),0)</f>
        <v>0</v>
      </c>
    </row>
    <row r="681" hidden="1" ht="30" customHeight="1">
      <c r="B681">
        <f>IFERROR(IF(F681&gt;0,MAX(B$26:B680)+1,IF(AND(D681&gt;0,C681=0),"ЗАГ",0)),0)</f>
        <v>0</v>
      </c>
      <c r="C681">
        <f>IF(Смета!B663&gt;0,Смета!B663,0)</f>
        <v>586</v>
      </c>
      <c r="D681" t="str">
        <f>IF(Смета!C663&gt;0,Смета!C663,0)</f>
        <v>Коробка распределительная 85х85х40мм для наружного монтажа IP55</v>
      </c>
      <c r="E681" s="7" t="str">
        <f>IF(Смета!D663&gt;0,Смета!D663,0)</f>
        <v>шт</v>
      </c>
      <c r="F681" s="7">
        <f>IFERROR(IF(Дата_КС2=S$3,Смета!Q663,0)+IF(Дата_КС2=S$4,Смета!T663,0)+IF(Дата_КС2=S$5,Смета!W663,0)+IF(Дата_КС2=S$6,Смета!Z663,0)+IF(Дата_КС2=S$7,Смета!AC663,0)+IF(Дата_КС2=S$8,Смета!AF663,0)+IF(Дата_КС2=S$9,Смета!AI663,0)+IF(Дата_КС2=S$10,Смета!AL663,0)+IF(Дата_КС2=S$11,Смета!AO663,0)+IF(Дата_КС2=S$12,Смета!AR663,0)+IF(Дата_КС2=S$13,Смета!AU663,0)+IF(Дата_КС2=S$14,Смета!AX663,0),0)</f>
        <v>0</v>
      </c>
      <c r="G681" s="7">
        <f>IF(Смета!E663&gt;0,Смета!E663,0)</f>
        <v>64.68</v>
      </c>
      <c r="H681" s="7">
        <f>ROUND(F681*G681,2)</f>
        <v>0</v>
      </c>
      <c r="I681">
        <f>IF(J681=1,1,K681)</f>
        <v>0</v>
      </c>
      <c r="K681">
        <f>IF(AND(B681&gt;0,B681&lt;&gt;"ЗАГ"),1,IF(C681=0,SUM(B682:INDEX(B682:B$2002,INDEX(MATCH("ЗАГ",B682:B$2002&amp;"",),))),0))</f>
        <v>0</v>
      </c>
      <c r="R681" s="7">
        <f>IFERROR(IF(F681&gt;0,IF(IFERROR((Смета!H663*1),0)&gt;0,ROUND(F681*G681,2),0),0),0)</f>
        <v>0</v>
      </c>
      <c r="S681" s="7">
        <f>IFERROR(IF(F681&gt;0,IF(IFERROR((Смета!G663*1),0)&gt;0,ROUND(F681*G681,2),0),0),0)</f>
        <v>0</v>
      </c>
    </row>
    <row r="682" hidden="1">
      <c r="B682">
        <f>IFERROR(IF(F682&gt;0,MAX(B$26:B681)+1,IF(AND(D682&gt;0,C682=0),"ЗАГ",0)),0)</f>
        <v>0</v>
      </c>
      <c r="C682">
        <f>IF(Смета!B664&gt;0,Смета!B664,0)</f>
        <v>587</v>
      </c>
      <c r="D682" t="str">
        <f>IF(Смета!C664&gt;0,Смета!C664,0)</f>
        <v>Монтаж и подключение распределительных коробок</v>
      </c>
      <c r="E682" s="7" t="str">
        <f>IF(Смета!D664&gt;0,Смета!D664,0)</f>
        <v>шт</v>
      </c>
      <c r="F682" s="7">
        <f>IFERROR(IF(Дата_КС2=S$3,Смета!Q664,0)+IF(Дата_КС2=S$4,Смета!T664,0)+IF(Дата_КС2=S$5,Смета!W664,0)+IF(Дата_КС2=S$6,Смета!Z664,0)+IF(Дата_КС2=S$7,Смета!AC664,0)+IF(Дата_КС2=S$8,Смета!AF664,0)+IF(Дата_КС2=S$9,Смета!AI664,0)+IF(Дата_КС2=S$10,Смета!AL664,0)+IF(Дата_КС2=S$11,Смета!AO664,0)+IF(Дата_КС2=S$12,Смета!AR664,0)+IF(Дата_КС2=S$13,Смета!AU664,0)+IF(Дата_КС2=S$14,Смета!AX664,0),0)</f>
        <v>0</v>
      </c>
      <c r="G682" s="7">
        <f>IF(Смета!E664&gt;0,Смета!E664,0)</f>
        <v>128.1</v>
      </c>
      <c r="H682" s="7">
        <f>ROUND(F682*G682,2)</f>
        <v>0</v>
      </c>
      <c r="I682">
        <f>IF(J682=1,1,K682)</f>
        <v>0</v>
      </c>
      <c r="K682">
        <f>IF(AND(B682&gt;0,B682&lt;&gt;"ЗАГ"),1,IF(C682=0,SUM(B683:INDEX(B683:B$2002,INDEX(MATCH("ЗАГ",B683:B$2002&amp;"",),))),0))</f>
        <v>0</v>
      </c>
      <c r="R682" s="7">
        <f>IFERROR(IF(F682&gt;0,IF(IFERROR((Смета!H664*1),0)&gt;0,ROUND(F682*G682,2),0),0),0)</f>
        <v>0</v>
      </c>
      <c r="S682" s="7">
        <f>IFERROR(IF(F682&gt;0,IF(IFERROR((Смета!G664*1),0)&gt;0,ROUND(F682*G682,2),0),0),0)</f>
        <v>0</v>
      </c>
    </row>
    <row r="683" hidden="1">
      <c r="B683" t="str">
        <f>IFERROR(IF(F683&gt;0,MAX(B$26:B682)+1,IF(AND(D683&gt;0,C683=0),"ЗАГ",0)),0)</f>
        <v>ЗАГ</v>
      </c>
      <c r="C683">
        <f>IF(Смета!B665&gt;0,Смета!B665,0)</f>
        <v>0</v>
      </c>
      <c r="D683" t="str">
        <f>IF(Смета!C665&gt;0,Смета!C665,0)</f>
        <v>Декоративная подсветка картины</v>
      </c>
      <c r="E683" s="7">
        <f>IF(Смета!D665&gt;0,Смета!D665,0)</f>
        <v>0</v>
      </c>
      <c r="F683" s="7">
        <f>IFERROR(IF(Дата_КС2=S$3,Смета!Q665,0)+IF(Дата_КС2=S$4,Смета!T665,0)+IF(Дата_КС2=S$5,Смета!W665,0)+IF(Дата_КС2=S$6,Смета!Z665,0)+IF(Дата_КС2=S$7,Смета!AC665,0)+IF(Дата_КС2=S$8,Смета!AF665,0)+IF(Дата_КС2=S$9,Смета!AI665,0)+IF(Дата_КС2=S$10,Смета!AL665,0)+IF(Дата_КС2=S$11,Смета!AO665,0)+IF(Дата_КС2=S$12,Смета!AR665,0)+IF(Дата_КС2=S$13,Смета!AU665,0)+IF(Дата_КС2=S$14,Смета!AX665,0),0)</f>
        <v>0</v>
      </c>
      <c r="G683" s="7">
        <f>IF(Смета!E665&gt;0,Смета!E665,0)</f>
        <v>0</v>
      </c>
      <c r="H683" s="7">
        <f>ROUND(F683*G683,2)</f>
        <v>0</v>
      </c>
      <c r="I683">
        <f>IF(J683=1,1,K683)</f>
        <v>0</v>
      </c>
      <c r="K683">
        <f>IF(AND(B683&gt;0,B683&lt;&gt;"ЗАГ"),1,IF(C683=0,SUM(B684:INDEX(B684:B$2002,INDEX(MATCH("ЗАГ",B684:B$2002&amp;"",),))),0))</f>
        <v>0</v>
      </c>
      <c r="R683" s="7">
        <f>IFERROR(IF(F683&gt;0,IF(IFERROR((Смета!H665*1),0)&gt;0,ROUND(F683*G683,2),0),0),0)</f>
        <v>0</v>
      </c>
      <c r="S683" s="7">
        <f>IFERROR(IF(F683&gt;0,IF(IFERROR((Смета!G665*1),0)&gt;0,ROUND(F683*G683,2),0),0),0)</f>
        <v>0</v>
      </c>
    </row>
    <row r="684" hidden="1">
      <c r="B684">
        <f>IFERROR(IF(F684&gt;0,MAX(B$26:B683)+1,IF(AND(D684&gt;0,C684=0),"ЗАГ",0)),0)</f>
        <v>0</v>
      </c>
      <c r="C684">
        <f>IF(Смета!B666&gt;0,Смета!B666,0)</f>
        <v>588</v>
      </c>
      <c r="D684" t="str">
        <f>IF(Смета!C666&gt;0,Смета!C666,0)</f>
        <v>Профиль SL-SLIM-H13M-F25-3000 ANOD ( Алюминий)</v>
      </c>
      <c r="E684" s="7" t="str">
        <f>IF(Смета!D666&gt;0,Смета!D666,0)</f>
        <v>м</v>
      </c>
      <c r="F684" s="7">
        <f>IFERROR(IF(Дата_КС2=S$3,Смета!Q666,0)+IF(Дата_КС2=S$4,Смета!T666,0)+IF(Дата_КС2=S$5,Смета!W666,0)+IF(Дата_КС2=S$6,Смета!Z666,0)+IF(Дата_КС2=S$7,Смета!AC666,0)+IF(Дата_КС2=S$8,Смета!AF666,0)+IF(Дата_КС2=S$9,Смета!AI666,0)+IF(Дата_КС2=S$10,Смета!AL666,0)+IF(Дата_КС2=S$11,Смета!AO666,0)+IF(Дата_КС2=S$12,Смета!AR666,0)+IF(Дата_КС2=S$13,Смета!AU666,0)+IF(Дата_КС2=S$14,Смета!AX666,0),0)</f>
        <v>0</v>
      </c>
      <c r="G684" s="7">
        <f>IF(Смета!E666&gt;0,Смета!E666,0)</f>
        <v>850</v>
      </c>
      <c r="H684" s="7">
        <f>ROUND(F684*G684,2)</f>
        <v>0</v>
      </c>
      <c r="I684">
        <f>IF(J684=1,1,K684)</f>
        <v>0</v>
      </c>
      <c r="K684">
        <f>IF(AND(B684&gt;0,B684&lt;&gt;"ЗАГ"),1,IF(C684=0,SUM(B685:INDEX(B685:B$2002,INDEX(MATCH("ЗАГ",B685:B$2002&amp;"",),))),0))</f>
        <v>0</v>
      </c>
      <c r="R684" s="7">
        <f>IFERROR(IF(F684&gt;0,IF(IFERROR((Смета!H666*1),0)&gt;0,ROUND(F684*G684,2),0),0),0)</f>
        <v>0</v>
      </c>
      <c r="S684" s="7">
        <f>IFERROR(IF(F684&gt;0,IF(IFERROR((Смета!G666*1),0)&gt;0,ROUND(F684*G684,2),0),0),0)</f>
        <v>0</v>
      </c>
    </row>
    <row r="685" hidden="1">
      <c r="B685">
        <f>IFERROR(IF(F685&gt;0,MAX(B$26:B684)+1,IF(AND(D685&gt;0,C685=0),"ЗАГ",0)),0)</f>
        <v>0</v>
      </c>
      <c r="C685">
        <f>IF(Смета!B667&gt;0,Смета!B667,0)</f>
        <v>589</v>
      </c>
      <c r="D685" t="str">
        <f>IF(Смета!C667&gt;0,Смета!C667,0)</f>
        <v>Монтаж профиля</v>
      </c>
      <c r="E685" s="7" t="str">
        <f>IF(Смета!D667&gt;0,Смета!D667,0)</f>
        <v>м</v>
      </c>
      <c r="F685" s="7">
        <f>IFERROR(IF(Дата_КС2=S$3,Смета!Q667,0)+IF(Дата_КС2=S$4,Смета!T667,0)+IF(Дата_КС2=S$5,Смета!W667,0)+IF(Дата_КС2=S$6,Смета!Z667,0)+IF(Дата_КС2=S$7,Смета!AC667,0)+IF(Дата_КС2=S$8,Смета!AF667,0)+IF(Дата_КС2=S$9,Смета!AI667,0)+IF(Дата_КС2=S$10,Смета!AL667,0)+IF(Дата_КС2=S$11,Смета!AO667,0)+IF(Дата_КС2=S$12,Смета!AR667,0)+IF(Дата_КС2=S$13,Смета!AU667,0)+IF(Дата_КС2=S$14,Смета!AX667,0),0)</f>
        <v>0</v>
      </c>
      <c r="G685" s="7">
        <f>IF(Смета!E667&gt;0,Смета!E667,0)</f>
        <v>800</v>
      </c>
      <c r="H685" s="7">
        <f>ROUND(F685*G685,2)</f>
        <v>0</v>
      </c>
      <c r="I685">
        <f>IF(J685=1,1,K685)</f>
        <v>0</v>
      </c>
      <c r="K685">
        <f>IF(AND(B685&gt;0,B685&lt;&gt;"ЗАГ"),1,IF(C685=0,SUM(B686:INDEX(B686:B$2002,INDEX(MATCH("ЗАГ",B686:B$2002&amp;"",),))),0))</f>
        <v>0</v>
      </c>
      <c r="R685" s="7">
        <f>IFERROR(IF(F685&gt;0,IF(IFERROR((Смета!H667*1),0)&gt;0,ROUND(F685*G685,2),0),0),0)</f>
        <v>0</v>
      </c>
      <c r="S685" s="7">
        <f>IFERROR(IF(F685&gt;0,IF(IFERROR((Смета!G667*1),0)&gt;0,ROUND(F685*G685,2),0),0),0)</f>
        <v>0</v>
      </c>
    </row>
    <row r="686" hidden="1" ht="30" customHeight="1">
      <c r="B686">
        <f>IFERROR(IF(F686&gt;0,MAX(B$26:B685)+1,IF(AND(D686&gt;0,C686=0),"ЗАГ",0)),0)</f>
        <v>0</v>
      </c>
      <c r="C686">
        <f>IF(Смета!B668&gt;0,Смета!B668,0)</f>
        <v>590</v>
      </c>
      <c r="D686" t="str">
        <f>IF(Смета!C668&gt;0,Смета!C668,0)</f>
        <v>Лента светодиодная 9,6 Вт/м 12В IP20 4000K 120LED/м RT/RTW-A120-8-11mm SMD 2835 5 м</v>
      </c>
      <c r="E686" s="7" t="str">
        <f>IF(Смета!D668&gt;0,Смета!D668,0)</f>
        <v>шт</v>
      </c>
      <c r="F686" s="7">
        <f>IFERROR(IF(Дата_КС2=S$3,Смета!Q668,0)+IF(Дата_КС2=S$4,Смета!T668,0)+IF(Дата_КС2=S$5,Смета!W668,0)+IF(Дата_КС2=S$6,Смета!Z668,0)+IF(Дата_КС2=S$7,Смета!AC668,0)+IF(Дата_КС2=S$8,Смета!AF668,0)+IF(Дата_КС2=S$9,Смета!AI668,0)+IF(Дата_КС2=S$10,Смета!AL668,0)+IF(Дата_КС2=S$11,Смета!AO668,0)+IF(Дата_КС2=S$12,Смета!AR668,0)+IF(Дата_КС2=S$13,Смета!AU668,0)+IF(Дата_КС2=S$14,Смета!AX668,0),0)</f>
        <v>0</v>
      </c>
      <c r="G686" s="7">
        <f>IF(Смета!E668&gt;0,Смета!E668,0)</f>
        <v>3150</v>
      </c>
      <c r="H686" s="7">
        <f>ROUND(F686*G686,2)</f>
        <v>0</v>
      </c>
      <c r="I686">
        <f>IF(J686=1,1,K686)</f>
        <v>0</v>
      </c>
      <c r="K686">
        <f>IF(AND(B686&gt;0,B686&lt;&gt;"ЗАГ"),1,IF(C686=0,SUM(B687:INDEX(B687:B$2002,INDEX(MATCH("ЗАГ",B687:B$2002&amp;"",),))),0))</f>
        <v>0</v>
      </c>
      <c r="R686" s="7">
        <f>IFERROR(IF(F686&gt;0,IF(IFERROR((Смета!H668*1),0)&gt;0,ROUND(F686*G686,2),0),0),0)</f>
        <v>0</v>
      </c>
      <c r="S686" s="7">
        <f>IFERROR(IF(F686&gt;0,IF(IFERROR((Смета!G668*1),0)&gt;0,ROUND(F686*G686,2),0),0),0)</f>
        <v>0</v>
      </c>
    </row>
    <row r="687" hidden="1">
      <c r="B687">
        <f>IFERROR(IF(F687&gt;0,MAX(B$26:B686)+1,IF(AND(D687&gt;0,C687=0),"ЗАГ",0)),0)</f>
        <v>0</v>
      </c>
      <c r="C687">
        <f>IF(Смета!B669&gt;0,Смета!B669,0)</f>
        <v>591</v>
      </c>
      <c r="D687" t="str">
        <f>IF(Смета!C669&gt;0,Смета!C669,0)</f>
        <v>Монтаж и подключение ленты</v>
      </c>
      <c r="E687" s="7" t="str">
        <f>IF(Смета!D669&gt;0,Смета!D669,0)</f>
        <v>м</v>
      </c>
      <c r="F687" s="7">
        <f>IFERROR(IF(Дата_КС2=S$3,Смета!Q669,0)+IF(Дата_КС2=S$4,Смета!T669,0)+IF(Дата_КС2=S$5,Смета!W669,0)+IF(Дата_КС2=S$6,Смета!Z669,0)+IF(Дата_КС2=S$7,Смета!AC669,0)+IF(Дата_КС2=S$8,Смета!AF669,0)+IF(Дата_КС2=S$9,Смета!AI669,0)+IF(Дата_КС2=S$10,Смета!AL669,0)+IF(Дата_КС2=S$11,Смета!AO669,0)+IF(Дата_КС2=S$12,Смета!AR669,0)+IF(Дата_КС2=S$13,Смета!AU669,0)+IF(Дата_КС2=S$14,Смета!AX669,0),0)</f>
        <v>0</v>
      </c>
      <c r="G687" s="7">
        <f>IF(Смета!E669&gt;0,Смета!E669,0)</f>
        <v>800</v>
      </c>
      <c r="H687" s="7">
        <f>ROUND(F687*G687,2)</f>
        <v>0</v>
      </c>
      <c r="I687">
        <f>IF(J687=1,1,K687)</f>
        <v>0</v>
      </c>
      <c r="K687">
        <f>IF(AND(B687&gt;0,B687&lt;&gt;"ЗАГ"),1,IF(C687=0,SUM(B688:INDEX(B688:B$2002,INDEX(MATCH("ЗАГ",B688:B$2002&amp;"",),))),0))</f>
        <v>0</v>
      </c>
      <c r="R687" s="7">
        <f>IFERROR(IF(F687&gt;0,IF(IFERROR((Смета!H669*1),0)&gt;0,ROUND(F687*G687,2),0),0),0)</f>
        <v>0</v>
      </c>
      <c r="S687" s="7">
        <f>IFERROR(IF(F687&gt;0,IF(IFERROR((Смета!G669*1),0)&gt;0,ROUND(F687*G687,2),0),0),0)</f>
        <v>0</v>
      </c>
    </row>
    <row r="688" hidden="1">
      <c r="B688">
        <f>IFERROR(IF(F688&gt;0,MAX(B$26:B687)+1,IF(AND(D688&gt;0,C688=0),"ЗАГ",0)),0)</f>
        <v>0</v>
      </c>
      <c r="C688">
        <f>IF(Смета!B670&gt;0,Смета!B670,0)</f>
        <v>592</v>
      </c>
      <c r="D688" t="str">
        <f>IF(Смета!C670&gt;0,Смета!C670,0)</f>
        <v>Блок питания ARS-150-12 (12V, 12.5A, 150W) (ARL, IP20 Сетка, 2 года)</v>
      </c>
      <c r="E688" s="7" t="str">
        <f>IF(Смета!D670&gt;0,Смета!D670,0)</f>
        <v>шт</v>
      </c>
      <c r="F688" s="7">
        <f>IFERROR(IF(Дата_КС2=S$3,Смета!Q670,0)+IF(Дата_КС2=S$4,Смета!T670,0)+IF(Дата_КС2=S$5,Смета!W670,0)+IF(Дата_КС2=S$6,Смета!Z670,0)+IF(Дата_КС2=S$7,Смета!AC670,0)+IF(Дата_КС2=S$8,Смета!AF670,0)+IF(Дата_КС2=S$9,Смета!AI670,0)+IF(Дата_КС2=S$10,Смета!AL670,0)+IF(Дата_КС2=S$11,Смета!AO670,0)+IF(Дата_КС2=S$12,Смета!AR670,0)+IF(Дата_КС2=S$13,Смета!AU670,0)+IF(Дата_КС2=S$14,Смета!AX670,0),0)</f>
        <v>0</v>
      </c>
      <c r="G688" s="7">
        <f>IF(Смета!E670&gt;0,Смета!E670,0)</f>
        <v>3320</v>
      </c>
      <c r="H688" s="7">
        <f>ROUND(F688*G688,2)</f>
        <v>0</v>
      </c>
      <c r="I688">
        <f>IF(J688=1,1,K688)</f>
        <v>0</v>
      </c>
      <c r="K688">
        <f>IF(AND(B688&gt;0,B688&lt;&gt;"ЗАГ"),1,IF(C688=0,SUM(B689:INDEX(B689:B$2002,INDEX(MATCH("ЗАГ",B689:B$2002&amp;"",),))),0))</f>
        <v>0</v>
      </c>
      <c r="R688" s="7">
        <f>IFERROR(IF(F688&gt;0,IF(IFERROR((Смета!H670*1),0)&gt;0,ROUND(F688*G688,2),0),0),0)</f>
        <v>0</v>
      </c>
      <c r="S688" s="7">
        <f>IFERROR(IF(F688&gt;0,IF(IFERROR((Смета!G670*1),0)&gt;0,ROUND(F688*G688,2),0),0),0)</f>
        <v>0</v>
      </c>
    </row>
    <row r="689" hidden="1">
      <c r="B689">
        <f>IFERROR(IF(F689&gt;0,MAX(B$26:B688)+1,IF(AND(D689&gt;0,C689=0),"ЗАГ",0)),0)</f>
        <v>0</v>
      </c>
      <c r="C689">
        <f>IF(Смета!B671&gt;0,Смета!B671,0)</f>
        <v>593</v>
      </c>
      <c r="D689" t="str">
        <f>IF(Смета!C671&gt;0,Смета!C671,0)</f>
        <v>Монтаж и подключение блоков питания</v>
      </c>
      <c r="E689" s="7" t="str">
        <f>IF(Смета!D671&gt;0,Смета!D671,0)</f>
        <v>шт</v>
      </c>
      <c r="F689" s="7">
        <f>IFERROR(IF(Дата_КС2=S$3,Смета!Q671,0)+IF(Дата_КС2=S$4,Смета!T671,0)+IF(Дата_КС2=S$5,Смета!W671,0)+IF(Дата_КС2=S$6,Смета!Z671,0)+IF(Дата_КС2=S$7,Смета!AC671,0)+IF(Дата_КС2=S$8,Смета!AF671,0)+IF(Дата_КС2=S$9,Смета!AI671,0)+IF(Дата_КС2=S$10,Смета!AL671,0)+IF(Дата_КС2=S$11,Смета!AO671,0)+IF(Дата_КС2=S$12,Смета!AR671,0)+IF(Дата_КС2=S$13,Смета!AU671,0)+IF(Дата_КС2=S$14,Смета!AX671,0),0)</f>
        <v>0</v>
      </c>
      <c r="G689" s="7">
        <f>IF(Смета!E671&gt;0,Смета!E671,0)</f>
        <v>500</v>
      </c>
      <c r="H689" s="7">
        <f>ROUND(F689*G689,2)</f>
        <v>0</v>
      </c>
      <c r="I689">
        <f>IF(J689=1,1,K689)</f>
        <v>0</v>
      </c>
      <c r="K689">
        <f>IF(AND(B689&gt;0,B689&lt;&gt;"ЗАГ"),1,IF(C689=0,SUM(B690:INDEX(B690:B$2002,INDEX(MATCH("ЗАГ",B690:B$2002&amp;"",),))),0))</f>
        <v>0</v>
      </c>
      <c r="R689" s="7">
        <f>IFERROR(IF(F689&gt;0,IF(IFERROR((Смета!H671*1),0)&gt;0,ROUND(F689*G689,2),0),0),0)</f>
        <v>0</v>
      </c>
      <c r="S689" s="7">
        <f>IFERROR(IF(F689&gt;0,IF(IFERROR((Смета!G671*1),0)&gt;0,ROUND(F689*G689,2),0),0),0)</f>
        <v>0</v>
      </c>
    </row>
    <row r="690" hidden="1">
      <c r="B690" t="str">
        <f>IFERROR(IF(F690&gt;0,MAX(B$26:B689)+1,IF(AND(D690&gt;0,C690=0),"ЗАГ",0)),0)</f>
        <v>ЗАГ</v>
      </c>
      <c r="C690">
        <f>IF(Смета!B672&gt;0,Смета!B672,0)</f>
        <v>0</v>
      </c>
      <c r="D690" t="str">
        <f>IF(Смета!C672&gt;0,Смета!C672,0)</f>
        <v>Декоративная подсветка зеркала</v>
      </c>
      <c r="E690" s="7">
        <f>IF(Смета!D672&gt;0,Смета!D672,0)</f>
        <v>0</v>
      </c>
      <c r="F690" s="7">
        <f>IFERROR(IF(Дата_КС2=S$3,Смета!Q672,0)+IF(Дата_КС2=S$4,Смета!T672,0)+IF(Дата_КС2=S$5,Смета!W672,0)+IF(Дата_КС2=S$6,Смета!Z672,0)+IF(Дата_КС2=S$7,Смета!AC672,0)+IF(Дата_КС2=S$8,Смета!AF672,0)+IF(Дата_КС2=S$9,Смета!AI672,0)+IF(Дата_КС2=S$10,Смета!AL672,0)+IF(Дата_КС2=S$11,Смета!AO672,0)+IF(Дата_КС2=S$12,Смета!AR672,0)+IF(Дата_КС2=S$13,Смета!AU672,0)+IF(Дата_КС2=S$14,Смета!AX672,0),0)</f>
        <v>0</v>
      </c>
      <c r="G690" s="7">
        <f>IF(Смета!E672&gt;0,Смета!E672,0)</f>
        <v>0</v>
      </c>
      <c r="H690" s="7">
        <f>ROUND(F690*G690,2)</f>
        <v>0</v>
      </c>
      <c r="I690">
        <f>IF(J690=1,1,K690)</f>
        <v>0</v>
      </c>
      <c r="K690">
        <f>IF(AND(B690&gt;0,B690&lt;&gt;"ЗАГ"),1,IF(C690=0,SUM(B691:INDEX(B691:B$2002,INDEX(MATCH("ЗАГ",B691:B$2002&amp;"",),))),0))</f>
        <v>0</v>
      </c>
      <c r="R690" s="7">
        <f>IFERROR(IF(F690&gt;0,IF(IFERROR((Смета!H672*1),0)&gt;0,ROUND(F690*G690,2),0),0),0)</f>
        <v>0</v>
      </c>
      <c r="S690" s="7">
        <f>IFERROR(IF(F690&gt;0,IF(IFERROR((Смета!G672*1),0)&gt;0,ROUND(F690*G690,2),0),0),0)</f>
        <v>0</v>
      </c>
    </row>
    <row r="691" hidden="1">
      <c r="B691">
        <f>IFERROR(IF(F691&gt;0,MAX(B$26:B690)+1,IF(AND(D691&gt;0,C691=0),"ЗАГ",0)),0)</f>
        <v>0</v>
      </c>
      <c r="C691">
        <f>IF(Смета!B673&gt;0,Смета!B673,0)</f>
        <v>594</v>
      </c>
      <c r="D691" t="str">
        <f>IF(Смета!C673&gt;0,Смета!C673,0)</f>
        <v>Профиль SL-SLIM-H13M-F25-3000 ANOD ( Алюминий)</v>
      </c>
      <c r="E691" s="7" t="str">
        <f>IF(Смета!D673&gt;0,Смета!D673,0)</f>
        <v>м</v>
      </c>
      <c r="F691" s="7">
        <f>IFERROR(IF(Дата_КС2=S$3,Смета!Q673,0)+IF(Дата_КС2=S$4,Смета!T673,0)+IF(Дата_КС2=S$5,Смета!W673,0)+IF(Дата_КС2=S$6,Смета!Z673,0)+IF(Дата_КС2=S$7,Смета!AC673,0)+IF(Дата_КС2=S$8,Смета!AF673,0)+IF(Дата_КС2=S$9,Смета!AI673,0)+IF(Дата_КС2=S$10,Смета!AL673,0)+IF(Дата_КС2=S$11,Смета!AO673,0)+IF(Дата_КС2=S$12,Смета!AR673,0)+IF(Дата_КС2=S$13,Смета!AU673,0)+IF(Дата_КС2=S$14,Смета!AX673,0),0)</f>
        <v>0</v>
      </c>
      <c r="G691" s="7">
        <f>IF(Смета!E673&gt;0,Смета!E673,0)</f>
        <v>850</v>
      </c>
      <c r="H691" s="7">
        <f>ROUND(F691*G691,2)</f>
        <v>0</v>
      </c>
      <c r="I691">
        <f>IF(J691=1,1,K691)</f>
        <v>0</v>
      </c>
      <c r="K691">
        <f>IF(AND(B691&gt;0,B691&lt;&gt;"ЗАГ"),1,IF(C691=0,SUM(B692:INDEX(B692:B$2002,INDEX(MATCH("ЗАГ",B692:B$2002&amp;"",),))),0))</f>
        <v>0</v>
      </c>
      <c r="R691" s="7">
        <f>IFERROR(IF(F691&gt;0,IF(IFERROR((Смета!H673*1),0)&gt;0,ROUND(F691*G691,2),0),0),0)</f>
        <v>0</v>
      </c>
      <c r="S691" s="7">
        <f>IFERROR(IF(F691&gt;0,IF(IFERROR((Смета!G673*1),0)&gt;0,ROUND(F691*G691,2),0),0),0)</f>
        <v>0</v>
      </c>
    </row>
    <row r="692" hidden="1">
      <c r="B692">
        <f>IFERROR(IF(F692&gt;0,MAX(B$26:B691)+1,IF(AND(D692&gt;0,C692=0),"ЗАГ",0)),0)</f>
        <v>0</v>
      </c>
      <c r="C692">
        <f>IF(Смета!B674&gt;0,Смета!B674,0)</f>
        <v>595</v>
      </c>
      <c r="D692" t="str">
        <f>IF(Смета!C674&gt;0,Смета!C674,0)</f>
        <v>Монтаж профиля</v>
      </c>
      <c r="E692" s="7" t="str">
        <f>IF(Смета!D674&gt;0,Смета!D674,0)</f>
        <v>м</v>
      </c>
      <c r="F692" s="7">
        <f>IFERROR(IF(Дата_КС2=S$3,Смета!Q674,0)+IF(Дата_КС2=S$4,Смета!T674,0)+IF(Дата_КС2=S$5,Смета!W674,0)+IF(Дата_КС2=S$6,Смета!Z674,0)+IF(Дата_КС2=S$7,Смета!AC674,0)+IF(Дата_КС2=S$8,Смета!AF674,0)+IF(Дата_КС2=S$9,Смета!AI674,0)+IF(Дата_КС2=S$10,Смета!AL674,0)+IF(Дата_КС2=S$11,Смета!AO674,0)+IF(Дата_КС2=S$12,Смета!AR674,0)+IF(Дата_КС2=S$13,Смета!AU674,0)+IF(Дата_КС2=S$14,Смета!AX674,0),0)</f>
        <v>0</v>
      </c>
      <c r="G692" s="7">
        <f>IF(Смета!E674&gt;0,Смета!E674,0)</f>
        <v>800</v>
      </c>
      <c r="H692" s="7">
        <f>ROUND(F692*G692,2)</f>
        <v>0</v>
      </c>
      <c r="I692">
        <f>IF(J692=1,1,K692)</f>
        <v>0</v>
      </c>
      <c r="K692">
        <f>IF(AND(B692&gt;0,B692&lt;&gt;"ЗАГ"),1,IF(C692=0,SUM(B693:INDEX(B693:B$2002,INDEX(MATCH("ЗАГ",B693:B$2002&amp;"",),))),0))</f>
        <v>0</v>
      </c>
      <c r="R692" s="7">
        <f>IFERROR(IF(F692&gt;0,IF(IFERROR((Смета!H674*1),0)&gt;0,ROUND(F692*G692,2),0),0),0)</f>
        <v>0</v>
      </c>
      <c r="S692" s="7">
        <f>IFERROR(IF(F692&gt;0,IF(IFERROR((Смета!G674*1),0)&gt;0,ROUND(F692*G692,2),0),0),0)</f>
        <v>0</v>
      </c>
    </row>
    <row r="693" hidden="1" ht="30" customHeight="1">
      <c r="B693">
        <f>IFERROR(IF(F693&gt;0,MAX(B$26:B692)+1,IF(AND(D693&gt;0,C693=0),"ЗАГ",0)),0)</f>
        <v>0</v>
      </c>
      <c r="C693">
        <f>IF(Смета!B675&gt;0,Смета!B675,0)</f>
        <v>596</v>
      </c>
      <c r="D693" t="str">
        <f>IF(Смета!C675&gt;0,Смета!C675,0)</f>
        <v>Лента светодиодная 9,6 Вт/м 12В IP20 4000K 120LED/м RT/RTW-A120-8-11mm SMD 2835 5 м</v>
      </c>
      <c r="E693" s="7" t="str">
        <f>IF(Смета!D675&gt;0,Смета!D675,0)</f>
        <v>шт</v>
      </c>
      <c r="F693" s="7">
        <f>IFERROR(IF(Дата_КС2=S$3,Смета!Q675,0)+IF(Дата_КС2=S$4,Смета!T675,0)+IF(Дата_КС2=S$5,Смета!W675,0)+IF(Дата_КС2=S$6,Смета!Z675,0)+IF(Дата_КС2=S$7,Смета!AC675,0)+IF(Дата_КС2=S$8,Смета!AF675,0)+IF(Дата_КС2=S$9,Смета!AI675,0)+IF(Дата_КС2=S$10,Смета!AL675,0)+IF(Дата_КС2=S$11,Смета!AO675,0)+IF(Дата_КС2=S$12,Смета!AR675,0)+IF(Дата_КС2=S$13,Смета!AU675,0)+IF(Дата_КС2=S$14,Смета!AX675,0),0)</f>
        <v>0</v>
      </c>
      <c r="G693" s="7">
        <f>IF(Смета!E675&gt;0,Смета!E675,0)</f>
        <v>3150</v>
      </c>
      <c r="H693" s="7">
        <f>ROUND(F693*G693,2)</f>
        <v>0</v>
      </c>
      <c r="I693">
        <f>IF(J693=1,1,K693)</f>
        <v>0</v>
      </c>
      <c r="K693">
        <f>IF(AND(B693&gt;0,B693&lt;&gt;"ЗАГ"),1,IF(C693=0,SUM(B694:INDEX(B694:B$2002,INDEX(MATCH("ЗАГ",B694:B$2002&amp;"",),))),0))</f>
        <v>0</v>
      </c>
      <c r="R693" s="7">
        <f>IFERROR(IF(F693&gt;0,IF(IFERROR((Смета!H675*1),0)&gt;0,ROUND(F693*G693,2),0),0),0)</f>
        <v>0</v>
      </c>
      <c r="S693" s="7">
        <f>IFERROR(IF(F693&gt;0,IF(IFERROR((Смета!G675*1),0)&gt;0,ROUND(F693*G693,2),0),0),0)</f>
        <v>0</v>
      </c>
    </row>
    <row r="694" hidden="1">
      <c r="B694">
        <f>IFERROR(IF(F694&gt;0,MAX(B$26:B693)+1,IF(AND(D694&gt;0,C694=0),"ЗАГ",0)),0)</f>
        <v>0</v>
      </c>
      <c r="C694">
        <f>IF(Смета!B676&gt;0,Смета!B676,0)</f>
        <v>597</v>
      </c>
      <c r="D694" t="str">
        <f>IF(Смета!C676&gt;0,Смета!C676,0)</f>
        <v>Монтаж и подключение ленты</v>
      </c>
      <c r="E694" s="7" t="str">
        <f>IF(Смета!D676&gt;0,Смета!D676,0)</f>
        <v>м</v>
      </c>
      <c r="F694" s="7">
        <f>IFERROR(IF(Дата_КС2=S$3,Смета!Q676,0)+IF(Дата_КС2=S$4,Смета!T676,0)+IF(Дата_КС2=S$5,Смета!W676,0)+IF(Дата_КС2=S$6,Смета!Z676,0)+IF(Дата_КС2=S$7,Смета!AC676,0)+IF(Дата_КС2=S$8,Смета!AF676,0)+IF(Дата_КС2=S$9,Смета!AI676,0)+IF(Дата_КС2=S$10,Смета!AL676,0)+IF(Дата_КС2=S$11,Смета!AO676,0)+IF(Дата_КС2=S$12,Смета!AR676,0)+IF(Дата_КС2=S$13,Смета!AU676,0)+IF(Дата_КС2=S$14,Смета!AX676,0),0)</f>
        <v>0</v>
      </c>
      <c r="G694" s="7">
        <f>IF(Смета!E676&gt;0,Смета!E676,0)</f>
        <v>800</v>
      </c>
      <c r="H694" s="7">
        <f>ROUND(F694*G694,2)</f>
        <v>0</v>
      </c>
      <c r="I694">
        <f>IF(J694=1,1,K694)</f>
        <v>0</v>
      </c>
      <c r="K694">
        <f>IF(AND(B694&gt;0,B694&lt;&gt;"ЗАГ"),1,IF(C694=0,SUM(B695:INDEX(B695:B$2002,INDEX(MATCH("ЗАГ",B695:B$2002&amp;"",),))),0))</f>
        <v>0</v>
      </c>
      <c r="R694" s="7">
        <f>IFERROR(IF(F694&gt;0,IF(IFERROR((Смета!H676*1),0)&gt;0,ROUND(F694*G694,2),0),0),0)</f>
        <v>0</v>
      </c>
      <c r="S694" s="7">
        <f>IFERROR(IF(F694&gt;0,IF(IFERROR((Смета!G676*1),0)&gt;0,ROUND(F694*G694,2),0),0),0)</f>
        <v>0</v>
      </c>
    </row>
    <row r="695" hidden="1">
      <c r="B695">
        <f>IFERROR(IF(F695&gt;0,MAX(B$26:B694)+1,IF(AND(D695&gt;0,C695=0),"ЗАГ",0)),0)</f>
        <v>0</v>
      </c>
      <c r="C695">
        <f>IF(Смета!B677&gt;0,Смета!B677,0)</f>
        <v>598</v>
      </c>
      <c r="D695" t="str">
        <f>IF(Смета!C677&gt;0,Смета!C677,0)</f>
        <v>Блок питания ARS-150-12 (12V, 12.5A, 150W) (ARL, IP20 Сетка, 2 года)</v>
      </c>
      <c r="E695" s="7" t="str">
        <f>IF(Смета!D677&gt;0,Смета!D677,0)</f>
        <v>шт</v>
      </c>
      <c r="F695" s="7">
        <f>IFERROR(IF(Дата_КС2=S$3,Смета!Q677,0)+IF(Дата_КС2=S$4,Смета!T677,0)+IF(Дата_КС2=S$5,Смета!W677,0)+IF(Дата_КС2=S$6,Смета!Z677,0)+IF(Дата_КС2=S$7,Смета!AC677,0)+IF(Дата_КС2=S$8,Смета!AF677,0)+IF(Дата_КС2=S$9,Смета!AI677,0)+IF(Дата_КС2=S$10,Смета!AL677,0)+IF(Дата_КС2=S$11,Смета!AO677,0)+IF(Дата_КС2=S$12,Смета!AR677,0)+IF(Дата_КС2=S$13,Смета!AU677,0)+IF(Дата_КС2=S$14,Смета!AX677,0),0)</f>
        <v>0</v>
      </c>
      <c r="G695" s="7">
        <f>IF(Смета!E677&gt;0,Смета!E677,0)</f>
        <v>3320</v>
      </c>
      <c r="H695" s="7">
        <f>ROUND(F695*G695,2)</f>
        <v>0</v>
      </c>
      <c r="I695">
        <f>IF(J695=1,1,K695)</f>
        <v>0</v>
      </c>
      <c r="K695">
        <f>IF(AND(B695&gt;0,B695&lt;&gt;"ЗАГ"),1,IF(C695=0,SUM(B696:INDEX(B696:B$2002,INDEX(MATCH("ЗАГ",B696:B$2002&amp;"",),))),0))</f>
        <v>0</v>
      </c>
      <c r="R695" s="7">
        <f>IFERROR(IF(F695&gt;0,IF(IFERROR((Смета!H677*1),0)&gt;0,ROUND(F695*G695,2),0),0),0)</f>
        <v>0</v>
      </c>
      <c r="S695" s="7">
        <f>IFERROR(IF(F695&gt;0,IF(IFERROR((Смета!G677*1),0)&gt;0,ROUND(F695*G695,2),0),0),0)</f>
        <v>0</v>
      </c>
    </row>
    <row r="696" hidden="1">
      <c r="B696">
        <f>IFERROR(IF(F696&gt;0,MAX(B$26:B695)+1,IF(AND(D696&gt;0,C696=0),"ЗАГ",0)),0)</f>
        <v>0</v>
      </c>
      <c r="C696">
        <f>IF(Смета!B678&gt;0,Смета!B678,0)</f>
        <v>599</v>
      </c>
      <c r="D696" t="str">
        <f>IF(Смета!C678&gt;0,Смета!C678,0)</f>
        <v>Монтаж и подключение блоков питания</v>
      </c>
      <c r="E696" s="7" t="str">
        <f>IF(Смета!D678&gt;0,Смета!D678,0)</f>
        <v>шт</v>
      </c>
      <c r="F696" s="7">
        <f>IFERROR(IF(Дата_КС2=S$3,Смета!Q678,0)+IF(Дата_КС2=S$4,Смета!T678,0)+IF(Дата_КС2=S$5,Смета!W678,0)+IF(Дата_КС2=S$6,Смета!Z678,0)+IF(Дата_КС2=S$7,Смета!AC678,0)+IF(Дата_КС2=S$8,Смета!AF678,0)+IF(Дата_КС2=S$9,Смета!AI678,0)+IF(Дата_КС2=S$10,Смета!AL678,0)+IF(Дата_КС2=S$11,Смета!AO678,0)+IF(Дата_КС2=S$12,Смета!AR678,0)+IF(Дата_КС2=S$13,Смета!AU678,0)+IF(Дата_КС2=S$14,Смета!AX678,0),0)</f>
        <v>0</v>
      </c>
      <c r="G696" s="7">
        <f>IF(Смета!E678&gt;0,Смета!E678,0)</f>
        <v>500</v>
      </c>
      <c r="H696" s="7">
        <f>ROUND(F696*G696,2)</f>
        <v>0</v>
      </c>
      <c r="I696">
        <f>IF(J696=1,1,K696)</f>
        <v>0</v>
      </c>
      <c r="K696">
        <f>IF(AND(B696&gt;0,B696&lt;&gt;"ЗАГ"),1,IF(C696=0,SUM(B697:INDEX(B697:B$2002,INDEX(MATCH("ЗАГ",B697:B$2002&amp;"",),))),0))</f>
        <v>0</v>
      </c>
      <c r="R696" s="7">
        <f>IFERROR(IF(F696&gt;0,IF(IFERROR((Смета!H678*1),0)&gt;0,ROUND(F696*G696,2),0),0),0)</f>
        <v>0</v>
      </c>
      <c r="S696" s="7">
        <f>IFERROR(IF(F696&gt;0,IF(IFERROR((Смета!G678*1),0)&gt;0,ROUND(F696*G696,2),0),0),0)</f>
        <v>0</v>
      </c>
    </row>
    <row r="697">
      <c r="B697" t="str">
        <f>IFERROR(IF(F697&gt;0,MAX(B$26:B696)+1,IF(AND(D697&gt;0,C697=0),"ЗАГ",0)),0)</f>
        <v>ЗАГ</v>
      </c>
      <c r="C697">
        <f>IF(Смета!B679&gt;0,Смета!B679,0)</f>
        <v>0</v>
      </c>
      <c r="D697" t="str">
        <f>IF(Смета!C679&gt;0,Смета!C679,0)</f>
        <v>3.Кабельные изделия</v>
      </c>
      <c r="E697" s="7">
        <f>IF(Смета!D679&gt;0,Смета!D679,0)</f>
        <v>0</v>
      </c>
      <c r="F697" s="7">
        <f>IFERROR(IF(Дата_КС2=S$3,Смета!Q679,0)+IF(Дата_КС2=S$4,Смета!T679,0)+IF(Дата_КС2=S$5,Смета!W679,0)+IF(Дата_КС2=S$6,Смета!Z679,0)+IF(Дата_КС2=S$7,Смета!AC679,0)+IF(Дата_КС2=S$8,Смета!AF679,0)+IF(Дата_КС2=S$9,Смета!AI679,0)+IF(Дата_КС2=S$10,Смета!AL679,0)+IF(Дата_КС2=S$11,Смета!AO679,0)+IF(Дата_КС2=S$12,Смета!AR679,0)+IF(Дата_КС2=S$13,Смета!AU679,0)+IF(Дата_КС2=S$14,Смета!AX679,0),0)</f>
        <v>0</v>
      </c>
      <c r="G697" s="7">
        <f>IF(Смета!E679&gt;0,Смета!E679,0)</f>
        <v>0</v>
      </c>
      <c r="H697" s="7">
        <f>ROUND(F697*G697,2)</f>
        <v>0</v>
      </c>
      <c r="I697">
        <f>IF(J697=1,1,K697)</f>
        <v>630</v>
      </c>
      <c r="K697">
        <f>IF(AND(B697&gt;0,B697&lt;&gt;"ЗАГ"),1,IF(C697=0,SUM(B698:INDEX(B698:B$2002,INDEX(MATCH("ЗАГ",B698:B$2002&amp;"",),))),0))</f>
        <v>630</v>
      </c>
      <c r="R697" s="7">
        <f>IFERROR(IF(F697&gt;0,IF(IFERROR((Смета!H679*1),0)&gt;0,ROUND(F697*G697,2),0),0),0)</f>
        <v>0</v>
      </c>
      <c r="S697" s="7">
        <f>IFERROR(IF(F697&gt;0,IF(IFERROR((Смета!G679*1),0)&gt;0,ROUND(F697*G697,2),0),0),0)</f>
        <v>0</v>
      </c>
    </row>
    <row r="698">
      <c r="B698">
        <f>IFERROR(IF(F698&gt;0,MAX(B$26:B697)+1,IF(AND(D698&gt;0,C698=0),"ЗАГ",0)),0)</f>
        <v>66</v>
      </c>
      <c r="C698">
        <f>IF(Смета!B680&gt;0,Смета!B680,0)</f>
        <v>600</v>
      </c>
      <c r="D698" t="str">
        <f>IF(Смета!C680&gt;0,Смета!C680,0)</f>
        <v>Кабель силовой ВВГ-Пнг(А) 3x1,5 ок(N, PE)-0.66 (100м)</v>
      </c>
      <c r="E698" s="7" t="str">
        <f>IF(Смета!D680&gt;0,Смета!D680,0)</f>
        <v>м</v>
      </c>
      <c r="F698" s="7">
        <f>IFERROR(IF(Дата_КС2=S$3,Смета!Q680,0)+IF(Дата_КС2=S$4,Смета!T680,0)+IF(Дата_КС2=S$5,Смета!W680,0)+IF(Дата_КС2=S$6,Смета!Z680,0)+IF(Дата_КС2=S$7,Смета!AC680,0)+IF(Дата_КС2=S$8,Смета!AF680,0)+IF(Дата_КС2=S$9,Смета!AI680,0)+IF(Дата_КС2=S$10,Смета!AL680,0)+IF(Дата_КС2=S$11,Смета!AO680,0)+IF(Дата_КС2=S$12,Смета!AR680,0)+IF(Дата_КС2=S$13,Смета!AU680,0)+IF(Дата_КС2=S$14,Смета!AX680,0),0)</f>
        <v>502</v>
      </c>
      <c r="G698" s="7">
        <f>IF(Смета!E680&gt;0,Смета!E680,0)</f>
        <v>59.91</v>
      </c>
      <c r="H698" s="7">
        <f>ROUND(F698*G698,2)</f>
        <v>30074.82</v>
      </c>
      <c r="I698">
        <f>IF(J698=1,1,K698)</f>
        <v>1</v>
      </c>
      <c r="K698">
        <f>IF(AND(B698&gt;0,B698&lt;&gt;"ЗАГ"),1,IF(C698=0,SUM(B699:INDEX(B699:B$2002,INDEX(MATCH("ЗАГ",B699:B$2002&amp;"",),))),0))</f>
        <v>1</v>
      </c>
      <c r="R698" s="7">
        <f>IFERROR(IF(F698&gt;0,IF(IFERROR((Смета!H680*1),0)&gt;0,ROUND(F698*G698,2),0),0),0)</f>
        <v>0</v>
      </c>
      <c r="S698" s="7">
        <f>IFERROR(IF(F698&gt;0,IF(IFERROR((Смета!G680*1),0)&gt;0,ROUND(F698*G698,2),0),0),0)</f>
        <v>30074.82</v>
      </c>
    </row>
    <row r="699">
      <c r="B699">
        <f>IFERROR(IF(F699&gt;0,MAX(B$26:B698)+1,IF(AND(D699&gt;0,C699=0),"ЗАГ",0)),0)</f>
        <v>67</v>
      </c>
      <c r="C699">
        <f>IF(Смета!B681&gt;0,Смета!B681,0)</f>
        <v>601</v>
      </c>
      <c r="D699" t="str">
        <f>IF(Смета!C681&gt;0,Смета!C681,0)</f>
        <v>Кабель силовой ВВГ-Пнг(А)-LS 3x2,5 ок(N, PE)-0.66 (100м)</v>
      </c>
      <c r="E699" s="7" t="str">
        <f>IF(Смета!D681&gt;0,Смета!D681,0)</f>
        <v>м</v>
      </c>
      <c r="F699" s="7">
        <f>IFERROR(IF(Дата_КС2=S$3,Смета!Q681,0)+IF(Дата_КС2=S$4,Смета!T681,0)+IF(Дата_КС2=S$5,Смета!W681,0)+IF(Дата_КС2=S$6,Смета!Z681,0)+IF(Дата_КС2=S$7,Смета!AC681,0)+IF(Дата_КС2=S$8,Смета!AF681,0)+IF(Дата_КС2=S$9,Смета!AI681,0)+IF(Дата_КС2=S$10,Смета!AL681,0)+IF(Дата_КС2=S$11,Смета!AO681,0)+IF(Дата_КС2=S$12,Смета!AR681,0)+IF(Дата_КС2=S$13,Смета!AU681,0)+IF(Дата_КС2=S$14,Смета!AX681,0),0)</f>
        <v>949</v>
      </c>
      <c r="G699" s="7">
        <f>IF(Смета!E681&gt;0,Смета!E681,0)</f>
        <v>98.21</v>
      </c>
      <c r="H699" s="7">
        <f>ROUND(F699*G699,2)</f>
        <v>93201.29</v>
      </c>
      <c r="I699">
        <f>IF(J699=1,1,K699)</f>
        <v>1</v>
      </c>
      <c r="K699">
        <f>IF(AND(B699&gt;0,B699&lt;&gt;"ЗАГ"),1,IF(C699=0,SUM(B700:INDEX(B700:B$2002,INDEX(MATCH("ЗАГ",B700:B$2002&amp;"",),))),0))</f>
        <v>1</v>
      </c>
      <c r="R699" s="7">
        <f>IFERROR(IF(F699&gt;0,IF(IFERROR((Смета!H681*1),0)&gt;0,ROUND(F699*G699,2),0),0),0)</f>
        <v>0</v>
      </c>
      <c r="S699" s="7">
        <f>IFERROR(IF(F699&gt;0,IF(IFERROR((Смета!G681*1),0)&gt;0,ROUND(F699*G699,2),0),0),0)</f>
        <v>93201.29</v>
      </c>
    </row>
    <row r="700" ht="30" customHeight="1">
      <c r="B700">
        <f>IFERROR(IF(F700&gt;0,MAX(B$26:B699)+1,IF(AND(D700&gt;0,C700=0),"ЗАГ",0)),0)</f>
        <v>68</v>
      </c>
      <c r="C700">
        <f>IF(Смета!B682&gt;0,Смета!B682,0)</f>
        <v>602</v>
      </c>
      <c r="D700" t="str">
        <f>IF(Смета!C682&gt;0,Смета!C682,0)</f>
        <v>Монтаж кабеля по кирпичной кладке и затягивание в трубы до 30мм2</v>
      </c>
      <c r="E700" s="7" t="str">
        <f>IF(Смета!D682&gt;0,Смета!D682,0)</f>
        <v>м</v>
      </c>
      <c r="F700" s="7">
        <f>IFERROR(IF(Дата_КС2=S$3,Смета!Q682,0)+IF(Дата_КС2=S$4,Смета!T682,0)+IF(Дата_КС2=S$5,Смета!W682,0)+IF(Дата_КС2=S$6,Смета!Z682,0)+IF(Дата_КС2=S$7,Смета!AC682,0)+IF(Дата_КС2=S$8,Смета!AF682,0)+IF(Дата_КС2=S$9,Смета!AI682,0)+IF(Дата_КС2=S$10,Смета!AL682,0)+IF(Дата_КС2=S$11,Смета!AO682,0)+IF(Дата_КС2=S$12,Смета!AR682,0)+IF(Дата_КС2=S$13,Смета!AU682,0)+IF(Дата_КС2=S$14,Смета!AX682,0),0)</f>
        <v>1451</v>
      </c>
      <c r="G700" s="7">
        <f>IF(Смета!E682&gt;0,Смета!E682,0)</f>
        <v>88.07</v>
      </c>
      <c r="H700" s="7">
        <f>ROUND(F700*G700,2)</f>
        <v>127789.57</v>
      </c>
      <c r="I700">
        <f>IF(J700=1,1,K700)</f>
        <v>1</v>
      </c>
      <c r="K700">
        <f>IF(AND(B700&gt;0,B700&lt;&gt;"ЗАГ"),1,IF(C700=0,SUM(B701:INDEX(B701:B$2002,INDEX(MATCH("ЗАГ",B701:B$2002&amp;"",),))),0))</f>
        <v>1</v>
      </c>
      <c r="R700" s="7">
        <f>IFERROR(IF(F700&gt;0,IF(IFERROR((Смета!H682*1),0)&gt;0,ROUND(F700*G700,2),0),0),0)</f>
        <v>127789.57</v>
      </c>
      <c r="S700" s="7">
        <f>IFERROR(IF(F700&gt;0,IF(IFERROR((Смета!G682*1),0)&gt;0,ROUND(F700*G700,2),0),0),0)</f>
        <v>0</v>
      </c>
    </row>
    <row r="701">
      <c r="B701">
        <f>IFERROR(IF(F701&gt;0,MAX(B$26:B700)+1,IF(AND(D701&gt;0,C701=0),"ЗАГ",0)),0)</f>
        <v>69</v>
      </c>
      <c r="C701">
        <f>IF(Смета!B683&gt;0,Смета!B683,0)</f>
        <v>603</v>
      </c>
      <c r="D701" t="str">
        <f>IF(Смета!C683&gt;0,Смета!C683,0)</f>
        <v xml:space="preserve">Провод ПуВ нг(А)LS 1х6.0 </v>
      </c>
      <c r="E701" s="7" t="str">
        <f>IF(Смета!D683&gt;0,Смета!D683,0)</f>
        <v>м</v>
      </c>
      <c r="F701" s="7">
        <f>IFERROR(IF(Дата_КС2=S$3,Смета!Q683,0)+IF(Дата_КС2=S$4,Смета!T683,0)+IF(Дата_КС2=S$5,Смета!W683,0)+IF(Дата_КС2=S$6,Смета!Z683,0)+IF(Дата_КС2=S$7,Смета!AC683,0)+IF(Дата_КС2=S$8,Смета!AF683,0)+IF(Дата_КС2=S$9,Смета!AI683,0)+IF(Дата_КС2=S$10,Смета!AL683,0)+IF(Дата_КС2=S$11,Смета!AO683,0)+IF(Дата_КС2=S$12,Смета!AR683,0)+IF(Дата_КС2=S$13,Смета!AU683,0)+IF(Дата_КС2=S$14,Смета!AX683,0),0)</f>
        <v>306</v>
      </c>
      <c r="G701" s="7">
        <f>IF(Смета!E683&gt;0,Смета!E683,0)</f>
        <v>76.01</v>
      </c>
      <c r="H701" s="7">
        <f>ROUND(F701*G701,2)</f>
        <v>23259.06</v>
      </c>
      <c r="I701">
        <f>IF(J701=1,1,K701)</f>
        <v>1</v>
      </c>
      <c r="K701">
        <f>IF(AND(B701&gt;0,B701&lt;&gt;"ЗАГ"),1,IF(C701=0,SUM(B702:INDEX(B702:B$2002,INDEX(MATCH("ЗАГ",B702:B$2002&amp;"",),))),0))</f>
        <v>1</v>
      </c>
      <c r="R701" s="7">
        <f>IFERROR(IF(F701&gt;0,IF(IFERROR((Смета!H683*1),0)&gt;0,ROUND(F701*G701,2),0),0),0)</f>
        <v>0</v>
      </c>
      <c r="S701" s="7">
        <f>IFERROR(IF(F701&gt;0,IF(IFERROR((Смета!G683*1),0)&gt;0,ROUND(F701*G701,2),0),0),0)</f>
        <v>23259.06</v>
      </c>
    </row>
    <row r="702">
      <c r="B702">
        <f>IFERROR(IF(F702&gt;0,MAX(B$26:B701)+1,IF(AND(D702&gt;0,C702=0),"ЗАГ",0)),0)</f>
        <v>70</v>
      </c>
      <c r="C702">
        <f>IF(Смета!B684&gt;0,Смета!B684,0)</f>
        <v>604</v>
      </c>
      <c r="D702" t="str">
        <f>IF(Смета!C684&gt;0,Смета!C684,0)</f>
        <v>Кабель силовой ВВГнг(А)-LS 1х4 ок-0,66</v>
      </c>
      <c r="E702" s="7" t="str">
        <f>IF(Смета!D684&gt;0,Смета!D684,0)</f>
        <v>м</v>
      </c>
      <c r="F702" s="7">
        <f>IFERROR(IF(Дата_КС2=S$3,Смета!Q684,0)+IF(Дата_КС2=S$4,Смета!T684,0)+IF(Дата_КС2=S$5,Смета!W684,0)+IF(Дата_КС2=S$6,Смета!Z684,0)+IF(Дата_КС2=S$7,Смета!AC684,0)+IF(Дата_КС2=S$8,Смета!AF684,0)+IF(Дата_КС2=S$9,Смета!AI684,0)+IF(Дата_КС2=S$10,Смета!AL684,0)+IF(Дата_КС2=S$11,Смета!AO684,0)+IF(Дата_КС2=S$12,Смета!AR684,0)+IF(Дата_КС2=S$13,Смета!AU684,0)+IF(Дата_КС2=S$14,Смета!AX684,0),0)</f>
        <v>119</v>
      </c>
      <c r="G702" s="7">
        <f>IF(Смета!E684&gt;0,Смета!E684,0)</f>
        <v>52.48</v>
      </c>
      <c r="H702" s="7">
        <f>ROUND(F702*G702,2)</f>
        <v>6245.12</v>
      </c>
      <c r="I702">
        <f>IF(J702=1,1,K702)</f>
        <v>1</v>
      </c>
      <c r="K702">
        <f>IF(AND(B702&gt;0,B702&lt;&gt;"ЗАГ"),1,IF(C702=0,SUM(B703:INDEX(B703:B$2002,INDEX(MATCH("ЗАГ",B703:B$2002&amp;"",),))),0))</f>
        <v>1</v>
      </c>
      <c r="R702" s="7">
        <f>IFERROR(IF(F702&gt;0,IF(IFERROR((Смета!H684*1),0)&gt;0,ROUND(F702*G702,2),0),0),0)</f>
        <v>0</v>
      </c>
      <c r="S702" s="7">
        <f>IFERROR(IF(F702&gt;0,IF(IFERROR((Смета!G684*1),0)&gt;0,ROUND(F702*G702,2),0),0),0)</f>
        <v>6245.12</v>
      </c>
    </row>
    <row r="703">
      <c r="B703">
        <f>IFERROR(IF(F703&gt;0,MAX(B$26:B702)+1,IF(AND(D703&gt;0,C703=0),"ЗАГ",0)),0)</f>
        <v>71</v>
      </c>
      <c r="C703">
        <f>IF(Смета!B685&gt;0,Смета!B685,0)</f>
        <v>605</v>
      </c>
      <c r="D703" t="str">
        <f>IF(Смета!C685&gt;0,Смета!C685,0)</f>
        <v>Провод силовой ПуВнг(А)-LS 10</v>
      </c>
      <c r="E703" s="7" t="str">
        <f>IF(Смета!D685&gt;0,Смета!D685,0)</f>
        <v>м</v>
      </c>
      <c r="F703" s="7">
        <f>IFERROR(IF(Дата_КС2=S$3,Смета!Q685,0)+IF(Дата_КС2=S$4,Смета!T685,0)+IF(Дата_КС2=S$5,Смета!W685,0)+IF(Дата_КС2=S$6,Смета!Z685,0)+IF(Дата_КС2=S$7,Смета!AC685,0)+IF(Дата_КС2=S$8,Смета!AF685,0)+IF(Дата_КС2=S$9,Смета!AI685,0)+IF(Дата_КС2=S$10,Смета!AL685,0)+IF(Дата_КС2=S$11,Смета!AO685,0)+IF(Дата_КС2=S$12,Смета!AR685,0)+IF(Дата_КС2=S$13,Смета!AU685,0)+IF(Дата_КС2=S$14,Смета!AX685,0),0)</f>
        <v>213</v>
      </c>
      <c r="G703" s="7">
        <f>IF(Смета!E685&gt;0,Смета!E685,0)</f>
        <v>122.14</v>
      </c>
      <c r="H703" s="7">
        <f>ROUND(F703*G703,2)</f>
        <v>26015.82</v>
      </c>
      <c r="I703">
        <f>IF(J703=1,1,K703)</f>
        <v>1</v>
      </c>
      <c r="K703">
        <f>IF(AND(B703&gt;0,B703&lt;&gt;"ЗАГ"),1,IF(C703=0,SUM(B704:INDEX(B704:B$2002,INDEX(MATCH("ЗАГ",B704:B$2002&amp;"",),))),0))</f>
        <v>1</v>
      </c>
      <c r="R703" s="7">
        <f>IFERROR(IF(F703&gt;0,IF(IFERROR((Смета!H685*1),0)&gt;0,ROUND(F703*G703,2),0),0),0)</f>
        <v>0</v>
      </c>
      <c r="S703" s="7">
        <f>IFERROR(IF(F703&gt;0,IF(IFERROR((Смета!G685*1),0)&gt;0,ROUND(F703*G703,2),0),0),0)</f>
        <v>26015.82</v>
      </c>
    </row>
    <row r="704" ht="30" customHeight="1">
      <c r="B704">
        <f>IFERROR(IF(F704&gt;0,MAX(B$26:B703)+1,IF(AND(D704&gt;0,C704=0),"ЗАГ",0)),0)</f>
        <v>72</v>
      </c>
      <c r="C704">
        <f>IF(Смета!B686&gt;0,Смета!B686,0)</f>
        <v>606</v>
      </c>
      <c r="D704" t="str">
        <f>IF(Смета!C686&gt;0,Смета!C686,0)</f>
        <v>Монтаж кабеля по кирпичной кладке и затягивание в трубы до 30мм2</v>
      </c>
      <c r="E704" s="7" t="str">
        <f>IF(Смета!D686&gt;0,Смета!D686,0)</f>
        <v>м</v>
      </c>
      <c r="F704" s="7">
        <f>IFERROR(IF(Дата_КС2=S$3,Смета!Q686,0)+IF(Дата_КС2=S$4,Смета!T686,0)+IF(Дата_КС2=S$5,Смета!W686,0)+IF(Дата_КС2=S$6,Смета!Z686,0)+IF(Дата_КС2=S$7,Смета!AC686,0)+IF(Дата_КС2=S$8,Смета!AF686,0)+IF(Дата_КС2=S$9,Смета!AI686,0)+IF(Дата_КС2=S$10,Смета!AL686,0)+IF(Дата_КС2=S$11,Смета!AO686,0)+IF(Дата_КС2=S$12,Смета!AR686,0)+IF(Дата_КС2=S$13,Смета!AU686,0)+IF(Дата_КС2=S$14,Смета!AX686,0),0)</f>
        <v>638</v>
      </c>
      <c r="G704" s="7">
        <f>IF(Смета!E686&gt;0,Смета!E686,0)</f>
        <v>88.07</v>
      </c>
      <c r="H704" s="7">
        <f>ROUND(F704*G704,2)</f>
        <v>56188.66</v>
      </c>
      <c r="I704">
        <f>IF(J704=1,1,K704)</f>
        <v>1</v>
      </c>
      <c r="K704">
        <f>IF(AND(B704&gt;0,B704&lt;&gt;"ЗАГ"),1,IF(C704=0,SUM(B705:INDEX(B705:B$2002,INDEX(MATCH("ЗАГ",B705:B$2002&amp;"",),))),0))</f>
        <v>1</v>
      </c>
      <c r="R704" s="7">
        <f>IFERROR(IF(F704&gt;0,IF(IFERROR((Смета!H686*1),0)&gt;0,ROUND(F704*G704,2),0),0),0)</f>
        <v>56188.66</v>
      </c>
      <c r="S704" s="7">
        <f>IFERROR(IF(F704&gt;0,IF(IFERROR((Смета!G686*1),0)&gt;0,ROUND(F704*G704,2),0),0),0)</f>
        <v>0</v>
      </c>
    </row>
    <row r="705">
      <c r="B705">
        <f>IFERROR(IF(F705&gt;0,MAX(B$26:B704)+1,IF(AND(D705&gt;0,C705=0),"ЗАГ",0)),0)</f>
        <v>73</v>
      </c>
      <c r="C705">
        <f>IF(Смета!B687&gt;0,Смета!B687,0)</f>
        <v>607</v>
      </c>
      <c r="D705" t="str">
        <f>IF(Смета!C687&gt;0,Смета!C687,0)</f>
        <v>Кабель ВВГ -П нг(А)FRLS 3х1.5 0.66кВ (бухта)</v>
      </c>
      <c r="E705" s="7" t="str">
        <f>IF(Смета!D687&gt;0,Смета!D687,0)</f>
        <v>м</v>
      </c>
      <c r="F705" s="7">
        <f>IFERROR(IF(Дата_КС2=S$3,Смета!Q687,0)+IF(Дата_КС2=S$4,Смета!T687,0)+IF(Дата_КС2=S$5,Смета!W687,0)+IF(Дата_КС2=S$6,Смета!Z687,0)+IF(Дата_КС2=S$7,Смета!AC687,0)+IF(Дата_КС2=S$8,Смета!AF687,0)+IF(Дата_КС2=S$9,Смета!AI687,0)+IF(Дата_КС2=S$10,Смета!AL687,0)+IF(Дата_КС2=S$11,Смета!AO687,0)+IF(Дата_КС2=S$12,Смета!AR687,0)+IF(Дата_КС2=S$13,Смета!AU687,0)+IF(Дата_КС2=S$14,Смета!AX687,0),0)</f>
        <v>117</v>
      </c>
      <c r="G705" s="7">
        <f>IF(Смета!E687&gt;0,Смета!E687,0)</f>
        <v>74.73</v>
      </c>
      <c r="H705" s="7">
        <f>ROUND(F705*G705,2)</f>
        <v>8743.41</v>
      </c>
      <c r="I705">
        <f>IF(J705=1,1,K705)</f>
        <v>1</v>
      </c>
      <c r="K705">
        <f>IF(AND(B705&gt;0,B705&lt;&gt;"ЗАГ"),1,IF(C705=0,SUM(B706:INDEX(B706:B$2002,INDEX(MATCH("ЗАГ",B706:B$2002&amp;"",),))),0))</f>
        <v>1</v>
      </c>
      <c r="R705" s="7">
        <f>IFERROR(IF(F705&gt;0,IF(IFERROR((Смета!H687*1),0)&gt;0,ROUND(F705*G705,2),0),0),0)</f>
        <v>0</v>
      </c>
      <c r="S705" s="7">
        <f>IFERROR(IF(F705&gt;0,IF(IFERROR((Смета!G687*1),0)&gt;0,ROUND(F705*G705,2),0),0),0)</f>
        <v>8743.41</v>
      </c>
    </row>
    <row r="706" ht="30" customHeight="1">
      <c r="B706">
        <f>IFERROR(IF(F706&gt;0,MAX(B$26:B705)+1,IF(AND(D706&gt;0,C706=0),"ЗАГ",0)),0)</f>
        <v>74</v>
      </c>
      <c r="C706">
        <f>IF(Смета!B688&gt;0,Смета!B688,0)</f>
        <v>608</v>
      </c>
      <c r="D706" t="str">
        <f>IF(Смета!C688&gt;0,Смета!C688,0)</f>
        <v>Монтаж кабеля по кирпичной кладке и затягивание в трубы до 30мм2</v>
      </c>
      <c r="E706" s="7" t="str">
        <f>IF(Смета!D688&gt;0,Смета!D688,0)</f>
        <v>м</v>
      </c>
      <c r="F706" s="7">
        <f>IFERROR(IF(Дата_КС2=S$3,Смета!Q688,0)+IF(Дата_КС2=S$4,Смета!T688,0)+IF(Дата_КС2=S$5,Смета!W688,0)+IF(Дата_КС2=S$6,Смета!Z688,0)+IF(Дата_КС2=S$7,Смета!AC688,0)+IF(Дата_КС2=S$8,Смета!AF688,0)+IF(Дата_КС2=S$9,Смета!AI688,0)+IF(Дата_КС2=S$10,Смета!AL688,0)+IF(Дата_КС2=S$11,Смета!AO688,0)+IF(Дата_КС2=S$12,Смета!AR688,0)+IF(Дата_КС2=S$13,Смета!AU688,0)+IF(Дата_КС2=S$14,Смета!AX688,0),0)</f>
        <v>117</v>
      </c>
      <c r="G706" s="7">
        <f>IF(Смета!E688&gt;0,Смета!E688,0)</f>
        <v>88.07</v>
      </c>
      <c r="H706" s="7">
        <f>ROUND(F706*G706,2)</f>
        <v>10304.19</v>
      </c>
      <c r="I706">
        <f>IF(J706=1,1,K706)</f>
        <v>1</v>
      </c>
      <c r="K706">
        <f>IF(AND(B706&gt;0,B706&lt;&gt;"ЗАГ"),1,IF(C706=0,SUM(B707:INDEX(B707:B$2002,INDEX(MATCH("ЗАГ",B707:B$2002&amp;"",),))),0))</f>
        <v>1</v>
      </c>
      <c r="R706" s="7">
        <f>IFERROR(IF(F706&gt;0,IF(IFERROR((Смета!H688*1),0)&gt;0,ROUND(F706*G706,2),0),0),0)</f>
        <v>10304.19</v>
      </c>
      <c r="S706" s="7">
        <f>IFERROR(IF(F706&gt;0,IF(IFERROR((Смета!G688*1),0)&gt;0,ROUND(F706*G706,2),0),0),0)</f>
        <v>0</v>
      </c>
    </row>
    <row r="707" hidden="1">
      <c r="B707" t="str">
        <f>IFERROR(IF(F707&gt;0,MAX(B$26:B706)+1,IF(AND(D707&gt;0,C707=0),"ЗАГ",0)),0)</f>
        <v>ЗАГ</v>
      </c>
      <c r="C707">
        <f>IF(Смета!B689&gt;0,Смета!B689,0)</f>
        <v>0</v>
      </c>
      <c r="D707" t="str">
        <f>IF(Смета!C689&gt;0,Смета!C689,0)</f>
        <v>4.Электрортехнические изделия</v>
      </c>
      <c r="E707" s="7">
        <f>IF(Смета!D689&gt;0,Смета!D689,0)</f>
        <v>0</v>
      </c>
      <c r="F707" s="7">
        <f>IFERROR(IF(Дата_КС2=S$3,Смета!Q689,0)+IF(Дата_КС2=S$4,Смета!T689,0)+IF(Дата_КС2=S$5,Смета!W689,0)+IF(Дата_КС2=S$6,Смета!Z689,0)+IF(Дата_КС2=S$7,Смета!AC689,0)+IF(Дата_КС2=S$8,Смета!AF689,0)+IF(Дата_КС2=S$9,Смета!AI689,0)+IF(Дата_КС2=S$10,Смета!AL689,0)+IF(Дата_КС2=S$11,Смета!AO689,0)+IF(Дата_КС2=S$12,Смета!AR689,0)+IF(Дата_КС2=S$13,Смета!AU689,0)+IF(Дата_КС2=S$14,Смета!AX689,0),0)</f>
        <v>0</v>
      </c>
      <c r="G707" s="7">
        <f>IF(Смета!E689&gt;0,Смета!E689,0)</f>
        <v>0</v>
      </c>
      <c r="H707" s="7">
        <f>ROUND(F707*G707,2)</f>
        <v>0</v>
      </c>
      <c r="I707">
        <f>IF(J707=1,1,K707)</f>
        <v>0</v>
      </c>
      <c r="K707">
        <f>IF(AND(B707&gt;0,B707&lt;&gt;"ЗАГ"),1,IF(C707=0,SUM(B708:INDEX(B708:B$2002,INDEX(MATCH("ЗАГ",B708:B$2002&amp;"",),))),0))</f>
        <v>0</v>
      </c>
      <c r="R707" s="7">
        <f>IFERROR(IF(F707&gt;0,IF(IFERROR((Смета!H689*1),0)&gt;0,ROUND(F707*G707,2),0),0),0)</f>
        <v>0</v>
      </c>
      <c r="S707" s="7">
        <f>IFERROR(IF(F707&gt;0,IF(IFERROR((Смета!G689*1),0)&gt;0,ROUND(F707*G707,2),0),0),0)</f>
        <v>0</v>
      </c>
    </row>
    <row r="708" hidden="1" ht="30" customHeight="1">
      <c r="B708">
        <f>IFERROR(IF(F708&gt;0,MAX(B$26:B707)+1,IF(AND(D708&gt;0,C708=0),"ЗАГ",0)),0)</f>
        <v>0</v>
      </c>
      <c r="C708">
        <f>IF(Смета!B690&gt;0,Смета!B690,0)</f>
        <v>609</v>
      </c>
      <c r="D708" t="str">
        <f>IF(Смета!C690&gt;0,Смета!C690,0)</f>
        <v>BRITE Розетка двойная с заземлением с защитными шторками и крышкой 16А в сборе IP44 РСбш12-3-44-БрБ белый</v>
      </c>
      <c r="E708" s="7" t="str">
        <f>IF(Смета!D690&gt;0,Смета!D690,0)</f>
        <v>шт</v>
      </c>
      <c r="F708" s="7">
        <f>IFERROR(IF(Дата_КС2=S$3,Смета!Q690,0)+IF(Дата_КС2=S$4,Смета!T690,0)+IF(Дата_КС2=S$5,Смета!W690,0)+IF(Дата_КС2=S$6,Смета!Z690,0)+IF(Дата_КС2=S$7,Смета!AC690,0)+IF(Дата_КС2=S$8,Смета!AF690,0)+IF(Дата_КС2=S$9,Смета!AI690,0)+IF(Дата_КС2=S$10,Смета!AL690,0)+IF(Дата_КС2=S$11,Смета!AO690,0)+IF(Дата_КС2=S$12,Смета!AR690,0)+IF(Дата_КС2=S$13,Смета!AU690,0)+IF(Дата_КС2=S$14,Смета!AX690,0),0)</f>
        <v>0</v>
      </c>
      <c r="G708" s="7">
        <f>IF(Смета!E690&gt;0,Смета!E690,0)</f>
        <v>361</v>
      </c>
      <c r="H708" s="7">
        <f>ROUND(F708*G708,2)</f>
        <v>0</v>
      </c>
      <c r="I708">
        <f>IF(J708=1,1,K708)</f>
        <v>0</v>
      </c>
      <c r="K708">
        <f>IF(AND(B708&gt;0,B708&lt;&gt;"ЗАГ"),1,IF(C708=0,SUM(B709:INDEX(B709:B$2002,INDEX(MATCH("ЗАГ",B709:B$2002&amp;"",),))),0))</f>
        <v>0</v>
      </c>
      <c r="R708" s="7">
        <f>IFERROR(IF(F708&gt;0,IF(IFERROR((Смета!H690*1),0)&gt;0,ROUND(F708*G708,2),0),0),0)</f>
        <v>0</v>
      </c>
      <c r="S708" s="7">
        <f>IFERROR(IF(F708&gt;0,IF(IFERROR((Смета!G690*1),0)&gt;0,ROUND(F708*G708,2),0),0),0)</f>
        <v>0</v>
      </c>
    </row>
    <row r="709" hidden="1" ht="30" customHeight="1">
      <c r="B709">
        <f>IFERROR(IF(F709&gt;0,MAX(B$26:B708)+1,IF(AND(D709&gt;0,C709=0),"ЗАГ",0)),0)</f>
        <v>0</v>
      </c>
      <c r="C709">
        <f>IF(Смета!B691&gt;0,Смета!B691,0)</f>
        <v>610</v>
      </c>
      <c r="D709" t="str">
        <f>IF(Смета!C691&gt;0,Смета!C691,0)</f>
        <v>Розетка ATLASDESIGN двойная с заземлением со шторками 16А в сборе белый</v>
      </c>
      <c r="E709" s="7" t="str">
        <f>IF(Смета!D691&gt;0,Смета!D691,0)</f>
        <v>шт</v>
      </c>
      <c r="F709" s="7">
        <f>IFERROR(IF(Дата_КС2=S$3,Смета!Q691,0)+IF(Дата_КС2=S$4,Смета!T691,0)+IF(Дата_КС2=S$5,Смета!W691,0)+IF(Дата_КС2=S$6,Смета!Z691,0)+IF(Дата_КС2=S$7,Смета!AC691,0)+IF(Дата_КС2=S$8,Смета!AF691,0)+IF(Дата_КС2=S$9,Смета!AI691,0)+IF(Дата_КС2=S$10,Смета!AL691,0)+IF(Дата_КС2=S$11,Смета!AO691,0)+IF(Дата_КС2=S$12,Смета!AR691,0)+IF(Дата_КС2=S$13,Смета!AU691,0)+IF(Дата_КС2=S$14,Смета!AX691,0),0)</f>
        <v>0</v>
      </c>
      <c r="G709" s="7">
        <f>IF(Смета!E691&gt;0,Смета!E691,0)</f>
        <v>287.71</v>
      </c>
      <c r="H709" s="7">
        <f>ROUND(F709*G709,2)</f>
        <v>0</v>
      </c>
      <c r="I709">
        <f>IF(J709=1,1,K709)</f>
        <v>0</v>
      </c>
      <c r="K709">
        <f>IF(AND(B709&gt;0,B709&lt;&gt;"ЗАГ"),1,IF(C709=0,SUM(B710:INDEX(B710:B$2002,INDEX(MATCH("ЗАГ",B710:B$2002&amp;"",),))),0))</f>
        <v>0</v>
      </c>
      <c r="R709" s="7">
        <f>IFERROR(IF(F709&gt;0,IF(IFERROR((Смета!H691*1),0)&gt;0,ROUND(F709*G709,2),0),0),0)</f>
        <v>0</v>
      </c>
      <c r="S709" s="7">
        <f>IFERROR(IF(F709&gt;0,IF(IFERROR((Смета!G691*1),0)&gt;0,ROUND(F709*G709,2),0),0),0)</f>
        <v>0</v>
      </c>
    </row>
    <row r="710" hidden="1">
      <c r="B710">
        <f>IFERROR(IF(F710&gt;0,MAX(B$26:B709)+1,IF(AND(D710&gt;0,C710=0),"ЗАГ",0)),0)</f>
        <v>0</v>
      </c>
      <c r="C710">
        <f>IF(Смета!B692&gt;0,Смета!B692,0)</f>
        <v>611</v>
      </c>
      <c r="D710" t="str">
        <f>IF(Смета!C692&gt;0,Смета!C692,0)</f>
        <v>Монтаж и подключение розеток скрытой установки</v>
      </c>
      <c r="E710" s="7" t="str">
        <f>IF(Смета!D692&gt;0,Смета!D692,0)</f>
        <v>шт</v>
      </c>
      <c r="F710" s="7">
        <f>IFERROR(IF(Дата_КС2=S$3,Смета!Q692,0)+IF(Дата_КС2=S$4,Смета!T692,0)+IF(Дата_КС2=S$5,Смета!W692,0)+IF(Дата_КС2=S$6,Смета!Z692,0)+IF(Дата_КС2=S$7,Смета!AC692,0)+IF(Дата_КС2=S$8,Смета!AF692,0)+IF(Дата_КС2=S$9,Смета!AI692,0)+IF(Дата_КС2=S$10,Смета!AL692,0)+IF(Дата_КС2=S$11,Смета!AO692,0)+IF(Дата_КС2=S$12,Смета!AR692,0)+IF(Дата_КС2=S$13,Смета!AU692,0)+IF(Дата_КС2=S$14,Смета!AX692,0),0)</f>
        <v>0</v>
      </c>
      <c r="G710" s="7">
        <f>IF(Смета!E692&gt;0,Смета!E692,0)</f>
        <v>192.15</v>
      </c>
      <c r="H710" s="7">
        <f>ROUND(F710*G710,2)</f>
        <v>0</v>
      </c>
      <c r="I710">
        <f>IF(J710=1,1,K710)</f>
        <v>0</v>
      </c>
      <c r="K710">
        <f>IF(AND(B710&gt;0,B710&lt;&gt;"ЗАГ"),1,IF(C710=0,SUM(B711:INDEX(B711:B$2002,INDEX(MATCH("ЗАГ",B711:B$2002&amp;"",),))),0))</f>
        <v>0</v>
      </c>
      <c r="R710" s="7">
        <f>IFERROR(IF(F710&gt;0,IF(IFERROR((Смета!H692*1),0)&gt;0,ROUND(F710*G710,2),0),0),0)</f>
        <v>0</v>
      </c>
      <c r="S710" s="7">
        <f>IFERROR(IF(F710&gt;0,IF(IFERROR((Смета!G692*1),0)&gt;0,ROUND(F710*G710,2),0),0),0)</f>
        <v>0</v>
      </c>
    </row>
    <row r="711" hidden="1" ht="30" customHeight="1">
      <c r="B711">
        <f>IFERROR(IF(F711&gt;0,MAX(B$26:B710)+1,IF(AND(D711&gt;0,C711=0),"ЗАГ",0)),0)</f>
        <v>0</v>
      </c>
      <c r="C711">
        <f>IF(Смета!B693&gt;0,Смета!B693,0)</f>
        <v>612</v>
      </c>
      <c r="D711" t="str">
        <f>IF(Смета!C693&gt;0,Смета!C693,0)</f>
        <v>ЭТЮД Розетка наружная с заземлением со шторками белая (на роутер)</v>
      </c>
      <c r="E711" s="7" t="str">
        <f>IF(Смета!D693&gt;0,Смета!D693,0)</f>
        <v>шт</v>
      </c>
      <c r="F711" s="7">
        <f>IFERROR(IF(Дата_КС2=S$3,Смета!Q693,0)+IF(Дата_КС2=S$4,Смета!T693,0)+IF(Дата_КС2=S$5,Смета!W693,0)+IF(Дата_КС2=S$6,Смета!Z693,0)+IF(Дата_КС2=S$7,Смета!AC693,0)+IF(Дата_КС2=S$8,Смета!AF693,0)+IF(Дата_КС2=S$9,Смета!AI693,0)+IF(Дата_КС2=S$10,Смета!AL693,0)+IF(Дата_КС2=S$11,Смета!AO693,0)+IF(Дата_КС2=S$12,Смета!AR693,0)+IF(Дата_КС2=S$13,Смета!AU693,0)+IF(Дата_КС2=S$14,Смета!AX693,0),0)</f>
        <v>0</v>
      </c>
      <c r="G711" s="7">
        <f>IF(Смета!E693&gt;0,Смета!E693,0)</f>
        <v>170.8</v>
      </c>
      <c r="H711" s="7">
        <f>ROUND(F711*G711,2)</f>
        <v>0</v>
      </c>
      <c r="I711">
        <f>IF(J711=1,1,K711)</f>
        <v>0</v>
      </c>
      <c r="K711">
        <f>IF(AND(B711&gt;0,B711&lt;&gt;"ЗАГ"),1,IF(C711=0,SUM(B712:INDEX(B712:B$2002,INDEX(MATCH("ЗАГ",B712:B$2002&amp;"",),))),0))</f>
        <v>0</v>
      </c>
      <c r="R711" s="7">
        <f>IFERROR(IF(F711&gt;0,IF(IFERROR((Смета!H693*1),0)&gt;0,ROUND(F711*G711,2),0),0),0)</f>
        <v>0</v>
      </c>
      <c r="S711" s="7">
        <f>IFERROR(IF(F711&gt;0,IF(IFERROR((Смета!G693*1),0)&gt;0,ROUND(F711*G711,2),0),0),0)</f>
        <v>0</v>
      </c>
    </row>
    <row r="712" hidden="1" ht="30" customHeight="1">
      <c r="B712">
        <f>IFERROR(IF(F712&gt;0,MAX(B$26:B711)+1,IF(AND(D712&gt;0,C712=0),"ЗАГ",0)),0)</f>
        <v>0</v>
      </c>
      <c r="C712">
        <f>IF(Смета!B694&gt;0,Смета!B694,0)</f>
        <v>613</v>
      </c>
      <c r="D712" t="str">
        <f>IF(Смета!C694&gt;0,Смета!C694,0)</f>
        <v>Монтаж и подключение розеток и выключателей открытой установки</v>
      </c>
      <c r="E712" s="7" t="str">
        <f>IF(Смета!D694&gt;0,Смета!D694,0)</f>
        <v>шт</v>
      </c>
      <c r="F712" s="7">
        <f>IFERROR(IF(Дата_КС2=S$3,Смета!Q694,0)+IF(Дата_КС2=S$4,Смета!T694,0)+IF(Дата_КС2=S$5,Смета!W694,0)+IF(Дата_КС2=S$6,Смета!Z694,0)+IF(Дата_КС2=S$7,Смета!AC694,0)+IF(Дата_КС2=S$8,Смета!AF694,0)+IF(Дата_КС2=S$9,Смета!AI694,0)+IF(Дата_КС2=S$10,Смета!AL694,0)+IF(Дата_КС2=S$11,Смета!AO694,0)+IF(Дата_КС2=S$12,Смета!AR694,0)+IF(Дата_КС2=S$13,Смета!AU694,0)+IF(Дата_КС2=S$14,Смета!AX694,0),0)</f>
        <v>0</v>
      </c>
      <c r="G712" s="7">
        <f>IF(Смета!E694&gt;0,Смета!E694,0)</f>
        <v>256.2</v>
      </c>
      <c r="H712" s="7">
        <f>ROUND(F712*G712,2)</f>
        <v>0</v>
      </c>
      <c r="I712">
        <f>IF(J712=1,1,K712)</f>
        <v>0</v>
      </c>
      <c r="K712">
        <f>IF(AND(B712&gt;0,B712&lt;&gt;"ЗАГ"),1,IF(C712=0,SUM(B713:INDEX(B713:B$2002,INDEX(MATCH("ЗАГ",B713:B$2002&amp;"",),))),0))</f>
        <v>0</v>
      </c>
      <c r="R712" s="7">
        <f>IFERROR(IF(F712&gt;0,IF(IFERROR((Смета!H694*1),0)&gt;0,ROUND(F712*G712,2),0),0),0)</f>
        <v>0</v>
      </c>
      <c r="S712" s="7">
        <f>IFERROR(IF(F712&gt;0,IF(IFERROR((Смета!G694*1),0)&gt;0,ROUND(F712*G712,2),0),0),0)</f>
        <v>0</v>
      </c>
    </row>
    <row r="713" hidden="1">
      <c r="B713">
        <f>IFERROR(IF(F713&gt;0,MAX(B$26:B712)+1,IF(AND(D713&gt;0,C713=0),"ЗАГ",0)),0)</f>
        <v>0</v>
      </c>
      <c r="C713">
        <f>IF(Смета!B695&gt;0,Смета!B695,0)</f>
        <v>614</v>
      </c>
      <c r="D713" t="str">
        <f>IF(Смета!C695&gt;0,Смета!C695,0)</f>
        <v>Разъем РШ-ВШ 32А 250В 2P+PE(ОУ) пластиковый белый Simple</v>
      </c>
      <c r="E713" s="7" t="str">
        <f>IF(Смета!D695&gt;0,Смета!D695,0)</f>
        <v>шт</v>
      </c>
      <c r="F713" s="7">
        <f>IFERROR(IF(Дата_КС2=S$3,Смета!Q695,0)+IF(Дата_КС2=S$4,Смета!T695,0)+IF(Дата_КС2=S$5,Смета!W695,0)+IF(Дата_КС2=S$6,Смета!Z695,0)+IF(Дата_КС2=S$7,Смета!AC695,0)+IF(Дата_КС2=S$8,Смета!AF695,0)+IF(Дата_КС2=S$9,Смета!AI695,0)+IF(Дата_КС2=S$10,Смета!AL695,0)+IF(Дата_КС2=S$11,Смета!AO695,0)+IF(Дата_КС2=S$12,Смета!AR695,0)+IF(Дата_КС2=S$13,Смета!AU695,0)+IF(Дата_КС2=S$14,Смета!AX695,0),0)</f>
        <v>0</v>
      </c>
      <c r="G713" s="7">
        <f>IF(Смета!E695&gt;0,Смета!E695,0)</f>
        <v>278.79</v>
      </c>
      <c r="H713" s="7">
        <f>ROUND(F713*G713,2)</f>
        <v>0</v>
      </c>
      <c r="I713">
        <f>IF(J713=1,1,K713)</f>
        <v>0</v>
      </c>
      <c r="K713">
        <f>IF(AND(B713&gt;0,B713&lt;&gt;"ЗАГ"),1,IF(C713=0,SUM(B714:INDEX(B714:B$2002,INDEX(MATCH("ЗАГ",B714:B$2002&amp;"",),))),0))</f>
        <v>0</v>
      </c>
      <c r="R713" s="7">
        <f>IFERROR(IF(F713&gt;0,IF(IFERROR((Смета!H695*1),0)&gt;0,ROUND(F713*G713,2),0),0),0)</f>
        <v>0</v>
      </c>
      <c r="S713" s="7">
        <f>IFERROR(IF(F713&gt;0,IF(IFERROR((Смета!G695*1),0)&gt;0,ROUND(F713*G713,2),0),0),0)</f>
        <v>0</v>
      </c>
    </row>
    <row r="714" hidden="1">
      <c r="B714">
        <f>IFERROR(IF(F714&gt;0,MAX(B$26:B713)+1,IF(AND(D714&gt;0,C714=0),"ЗАГ",0)),0)</f>
        <v>0</v>
      </c>
      <c r="C714">
        <f>IF(Смета!B696&gt;0,Смета!B696,0)</f>
        <v>615</v>
      </c>
      <c r="D714" t="str">
        <f>IF(Смета!C696&gt;0,Смета!C696,0)</f>
        <v>Монтаж и подключение силовой розетки на электроплиту</v>
      </c>
      <c r="E714" s="7" t="str">
        <f>IF(Смета!D696&gt;0,Смета!D696,0)</f>
        <v>шт</v>
      </c>
      <c r="F714" s="7">
        <f>IFERROR(IF(Дата_КС2=S$3,Смета!Q696,0)+IF(Дата_КС2=S$4,Смета!T696,0)+IF(Дата_КС2=S$5,Смета!W696,0)+IF(Дата_КС2=S$6,Смета!Z696,0)+IF(Дата_КС2=S$7,Смета!AC696,0)+IF(Дата_КС2=S$8,Смета!AF696,0)+IF(Дата_КС2=S$9,Смета!AI696,0)+IF(Дата_КС2=S$10,Смета!AL696,0)+IF(Дата_КС2=S$11,Смета!AO696,0)+IF(Дата_КС2=S$12,Смета!AR696,0)+IF(Дата_КС2=S$13,Смета!AU696,0)+IF(Дата_КС2=S$14,Смета!AX696,0),0)</f>
        <v>0</v>
      </c>
      <c r="G714" s="7">
        <f>IF(Смета!E696&gt;0,Смета!E696,0)</f>
        <v>344.27</v>
      </c>
      <c r="H714" s="7">
        <f>ROUND(F714*G714,2)</f>
        <v>0</v>
      </c>
      <c r="I714">
        <f>IF(J714=1,1,K714)</f>
        <v>0</v>
      </c>
      <c r="K714">
        <f>IF(AND(B714&gt;0,B714&lt;&gt;"ЗАГ"),1,IF(C714=0,SUM(B715:INDEX(B715:B$2002,INDEX(MATCH("ЗАГ",B715:B$2002&amp;"",),))),0))</f>
        <v>0</v>
      </c>
      <c r="R714" s="7">
        <f>IFERROR(IF(F714&gt;0,IF(IFERROR((Смета!H696*1),0)&gt;0,ROUND(F714*G714,2),0),0),0)</f>
        <v>0</v>
      </c>
      <c r="S714" s="7">
        <f>IFERROR(IF(F714&gt;0,IF(IFERROR((Смета!G696*1),0)&gt;0,ROUND(F714*G714,2),0),0),0)</f>
        <v>0</v>
      </c>
    </row>
    <row r="715" hidden="1">
      <c r="B715">
        <f>IFERROR(IF(F715&gt;0,MAX(B$26:B714)+1,IF(AND(D715&gt;0,C715=0),"ЗАГ",0)),0)</f>
        <v>0</v>
      </c>
      <c r="C715">
        <f>IF(Смета!B697&gt;0,Смета!B697,0)</f>
        <v>616</v>
      </c>
      <c r="D715" t="str">
        <f>IF(Смета!C697&gt;0,Смета!C697,0)</f>
        <v>Гермес PLUS Розетка с заземлением наружная с крышкой IP54</v>
      </c>
      <c r="E715" s="7" t="str">
        <f>IF(Смета!D697&gt;0,Смета!D697,0)</f>
        <v>шт</v>
      </c>
      <c r="F715" s="7">
        <f>IFERROR(IF(Дата_КС2=S$3,Смета!Q697,0)+IF(Дата_КС2=S$4,Смета!T697,0)+IF(Дата_КС2=S$5,Смета!W697,0)+IF(Дата_КС2=S$6,Смета!Z697,0)+IF(Дата_КС2=S$7,Смета!AC697,0)+IF(Дата_КС2=S$8,Смета!AF697,0)+IF(Дата_КС2=S$9,Смета!AI697,0)+IF(Дата_КС2=S$10,Смета!AL697,0)+IF(Дата_КС2=S$11,Смета!AO697,0)+IF(Дата_КС2=S$12,Смета!AR697,0)+IF(Дата_КС2=S$13,Смета!AU697,0)+IF(Дата_КС2=S$14,Смета!AX697,0),0)</f>
        <v>0</v>
      </c>
      <c r="G715" s="7">
        <f>IF(Смета!E697&gt;0,Смета!E697,0)</f>
        <v>330.93</v>
      </c>
      <c r="H715" s="7">
        <f>ROUND(F715*G715,2)</f>
        <v>0</v>
      </c>
      <c r="I715">
        <f>IF(J715=1,1,K715)</f>
        <v>0</v>
      </c>
      <c r="K715">
        <f>IF(AND(B715&gt;0,B715&lt;&gt;"ЗАГ"),1,IF(C715=0,SUM(B716:INDEX(B716:B$2002,INDEX(MATCH("ЗАГ",B716:B$2002&amp;"",),))),0))</f>
        <v>0</v>
      </c>
      <c r="R715" s="7">
        <f>IFERROR(IF(F715&gt;0,IF(IFERROR((Смета!H697*1),0)&gt;0,ROUND(F715*G715,2),0),0),0)</f>
        <v>0</v>
      </c>
      <c r="S715" s="7">
        <f>IFERROR(IF(F715&gt;0,IF(IFERROR((Смета!G697*1),0)&gt;0,ROUND(F715*G715,2),0),0),0)</f>
        <v>0</v>
      </c>
    </row>
    <row r="716" hidden="1" ht="30" customHeight="1">
      <c r="B716">
        <f>IFERROR(IF(F716&gt;0,MAX(B$26:B715)+1,IF(AND(D716&gt;0,C716=0),"ЗАГ",0)),0)</f>
        <v>0</v>
      </c>
      <c r="C716">
        <f>IF(Смета!B698&gt;0,Смета!B698,0)</f>
        <v>617</v>
      </c>
      <c r="D716" t="str">
        <f>IF(Смета!C698&gt;0,Смета!C698,0)</f>
        <v>Монтаж и подключение розеток и выключателей открытой установки</v>
      </c>
      <c r="E716" s="7" t="str">
        <f>IF(Смета!D698&gt;0,Смета!D698,0)</f>
        <v>шт</v>
      </c>
      <c r="F716" s="7">
        <f>IFERROR(IF(Дата_КС2=S$3,Смета!Q698,0)+IF(Дата_КС2=S$4,Смета!T698,0)+IF(Дата_КС2=S$5,Смета!W698,0)+IF(Дата_КС2=S$6,Смета!Z698,0)+IF(Дата_КС2=S$7,Смета!AC698,0)+IF(Дата_КС2=S$8,Смета!AF698,0)+IF(Дата_КС2=S$9,Смета!AI698,0)+IF(Дата_КС2=S$10,Смета!AL698,0)+IF(Дата_КС2=S$11,Смета!AO698,0)+IF(Дата_КС2=S$12,Смета!AR698,0)+IF(Дата_КС2=S$13,Смета!AU698,0)+IF(Дата_КС2=S$14,Смета!AX698,0),0)</f>
        <v>0</v>
      </c>
      <c r="G716" s="7">
        <f>IF(Смета!E698&gt;0,Смета!E698,0)</f>
        <v>256.2</v>
      </c>
      <c r="H716" s="7">
        <f>ROUND(F716*G716,2)</f>
        <v>0</v>
      </c>
      <c r="I716">
        <f>IF(J716=1,1,K716)</f>
        <v>0</v>
      </c>
      <c r="K716">
        <f>IF(AND(B716&gt;0,B716&lt;&gt;"ЗАГ"),1,IF(C716=0,SUM(B717:INDEX(B717:B$2002,INDEX(MATCH("ЗАГ",B717:B$2002&amp;"",),))),0))</f>
        <v>0</v>
      </c>
      <c r="R716" s="7">
        <f>IFERROR(IF(F716&gt;0,IF(IFERROR((Смета!H698*1),0)&gt;0,ROUND(F716*G716,2),0),0),0)</f>
        <v>0</v>
      </c>
      <c r="S716" s="7">
        <f>IFERROR(IF(F716&gt;0,IF(IFERROR((Смета!G698*1),0)&gt;0,ROUND(F716*G716,2),0),0),0)</f>
        <v>0</v>
      </c>
    </row>
    <row r="717" hidden="1" ht="30" customHeight="1">
      <c r="B717">
        <f>IFERROR(IF(F717&gt;0,MAX(B$26:B716)+1,IF(AND(D717&gt;0,C717=0),"ЗАГ",0)),0)</f>
        <v>0</v>
      </c>
      <c r="C717">
        <f>IF(Смета!B699&gt;0,Смета!B699,0)</f>
        <v>618</v>
      </c>
      <c r="D717" t="str">
        <f>IF(Смета!C699&gt;0,Смета!C699,0)</f>
        <v>Выключатель одноклавишный ATLASDESIGN схема 1 10АХ механизм белый</v>
      </c>
      <c r="E717" s="7" t="str">
        <f>IF(Смета!D699&gt;0,Смета!D699,0)</f>
        <v>шт</v>
      </c>
      <c r="F717" s="7">
        <f>IFERROR(IF(Дата_КС2=S$3,Смета!Q699,0)+IF(Дата_КС2=S$4,Смета!T699,0)+IF(Дата_КС2=S$5,Смета!W699,0)+IF(Дата_КС2=S$6,Смета!Z699,0)+IF(Дата_КС2=S$7,Смета!AC699,0)+IF(Дата_КС2=S$8,Смета!AF699,0)+IF(Дата_КС2=S$9,Смета!AI699,0)+IF(Дата_КС2=S$10,Смета!AL699,0)+IF(Дата_КС2=S$11,Смета!AO699,0)+IF(Дата_КС2=S$12,Смета!AR699,0)+IF(Дата_КС2=S$13,Смета!AU699,0)+IF(Дата_КС2=S$14,Смета!AX699,0),0)</f>
        <v>0</v>
      </c>
      <c r="G717" s="7">
        <f>IF(Смета!E699&gt;0,Смета!E699,0)</f>
        <v>136.99</v>
      </c>
      <c r="H717" s="7">
        <f>ROUND(F717*G717,2)</f>
        <v>0</v>
      </c>
      <c r="I717">
        <f>IF(J717=1,1,K717)</f>
        <v>0</v>
      </c>
      <c r="K717">
        <f>IF(AND(B717&gt;0,B717&lt;&gt;"ЗАГ"),1,IF(C717=0,SUM(B718:INDEX(B718:B$2002,INDEX(MATCH("ЗАГ",B718:B$2002&amp;"",),))),0))</f>
        <v>0</v>
      </c>
      <c r="R717" s="7">
        <f>IFERROR(IF(F717&gt;0,IF(IFERROR((Смета!H699*1),0)&gt;0,ROUND(F717*G717,2),0),0),0)</f>
        <v>0</v>
      </c>
      <c r="S717" s="7">
        <f>IFERROR(IF(F717&gt;0,IF(IFERROR((Смета!G699*1),0)&gt;0,ROUND(F717*G717,2),0),0),0)</f>
        <v>0</v>
      </c>
    </row>
    <row r="718" hidden="1" ht="30" customHeight="1">
      <c r="B718">
        <f>IFERROR(IF(F718&gt;0,MAX(B$26:B717)+1,IF(AND(D718&gt;0,C718=0),"ЗАГ",0)),0)</f>
        <v>0</v>
      </c>
      <c r="C718">
        <f>IF(Смета!B700&gt;0,Смета!B700,0)</f>
        <v>619</v>
      </c>
      <c r="D718" t="str">
        <f>IF(Смета!C700&gt;0,Смета!C700,0)</f>
        <v>Выключатель двухклавишный ATLASDESIGN схема 5 10АХ механизм белый</v>
      </c>
      <c r="E718" s="7" t="str">
        <f>IF(Смета!D700&gt;0,Смета!D700,0)</f>
        <v>шт</v>
      </c>
      <c r="F718" s="7">
        <f>IFERROR(IF(Дата_КС2=S$3,Смета!Q700,0)+IF(Дата_КС2=S$4,Смета!T700,0)+IF(Дата_КС2=S$5,Смета!W700,0)+IF(Дата_КС2=S$6,Смета!Z700,0)+IF(Дата_КС2=S$7,Смета!AC700,0)+IF(Дата_КС2=S$8,Смета!AF700,0)+IF(Дата_КС2=S$9,Смета!AI700,0)+IF(Дата_КС2=S$10,Смета!AL700,0)+IF(Дата_КС2=S$11,Смета!AO700,0)+IF(Дата_КС2=S$12,Смета!AR700,0)+IF(Дата_КС2=S$13,Смета!AU700,0)+IF(Дата_КС2=S$14,Смета!AX700,0),0)</f>
        <v>0</v>
      </c>
      <c r="G718" s="7">
        <f>IF(Смета!E700&gt;0,Смета!E700,0)</f>
        <v>178.27</v>
      </c>
      <c r="H718" s="7">
        <f>ROUND(F718*G718,2)</f>
        <v>0</v>
      </c>
      <c r="I718">
        <f>IF(J718=1,1,K718)</f>
        <v>0</v>
      </c>
      <c r="K718">
        <f>IF(AND(B718&gt;0,B718&lt;&gt;"ЗАГ"),1,IF(C718=0,SUM(B719:INDEX(B719:B$2002,INDEX(MATCH("ЗАГ",B719:B$2002&amp;"",),))),0))</f>
        <v>0</v>
      </c>
      <c r="R718" s="7">
        <f>IFERROR(IF(F718&gt;0,IF(IFERROR((Смета!H700*1),0)&gt;0,ROUND(F718*G718,2),0),0),0)</f>
        <v>0</v>
      </c>
      <c r="S718" s="7">
        <f>IFERROR(IF(F718&gt;0,IF(IFERROR((Смета!G700*1),0)&gt;0,ROUND(F718*G718,2),0),0),0)</f>
        <v>0</v>
      </c>
    </row>
    <row r="719" hidden="1" ht="30" customHeight="1">
      <c r="B719">
        <f>IFERROR(IF(F719&gt;0,MAX(B$26:B718)+1,IF(AND(D719&gt;0,C719=0),"ЗАГ",0)),0)</f>
        <v>0</v>
      </c>
      <c r="C719">
        <f>IF(Смета!B701&gt;0,Смета!B701,0)</f>
        <v>620</v>
      </c>
      <c r="D719" t="str">
        <f>IF(Смета!C701&gt;0,Смета!C701,0)</f>
        <v>Выключатель трехклавишный ATLASDESIGN схема 1+1+1 10АХ механизм белый</v>
      </c>
      <c r="E719" s="7" t="str">
        <f>IF(Смета!D701&gt;0,Смета!D701,0)</f>
        <v>шт</v>
      </c>
      <c r="F719" s="7">
        <f>IFERROR(IF(Дата_КС2=S$3,Смета!Q701,0)+IF(Дата_КС2=S$4,Смета!T701,0)+IF(Дата_КС2=S$5,Смета!W701,0)+IF(Дата_КС2=S$6,Смета!Z701,0)+IF(Дата_КС2=S$7,Смета!AC701,0)+IF(Дата_КС2=S$8,Смета!AF701,0)+IF(Дата_КС2=S$9,Смета!AI701,0)+IF(Дата_КС2=S$10,Смета!AL701,0)+IF(Дата_КС2=S$11,Смета!AO701,0)+IF(Дата_КС2=S$12,Смета!AR701,0)+IF(Дата_КС2=S$13,Смета!AU701,0)+IF(Дата_КС2=S$14,Смета!AX701,0),0)</f>
        <v>0</v>
      </c>
      <c r="G719" s="7">
        <f>IF(Смета!E701&gt;0,Смета!E701,0)</f>
        <v>274</v>
      </c>
      <c r="H719" s="7">
        <f>ROUND(F719*G719,2)</f>
        <v>0</v>
      </c>
      <c r="I719">
        <f>IF(J719=1,1,K719)</f>
        <v>0</v>
      </c>
      <c r="K719">
        <f>IF(AND(B719&gt;0,B719&lt;&gt;"ЗАГ"),1,IF(C719=0,SUM(B720:INDEX(B720:B$2002,INDEX(MATCH("ЗАГ",B720:B$2002&amp;"",),))),0))</f>
        <v>0</v>
      </c>
      <c r="R719" s="7">
        <f>IFERROR(IF(F719&gt;0,IF(IFERROR((Смета!H701*1),0)&gt;0,ROUND(F719*G719,2),0),0),0)</f>
        <v>0</v>
      </c>
      <c r="S719" s="7">
        <f>IFERROR(IF(F719&gt;0,IF(IFERROR((Смета!G701*1),0)&gt;0,ROUND(F719*G719,2),0),0),0)</f>
        <v>0</v>
      </c>
    </row>
    <row r="720" hidden="1">
      <c r="B720">
        <f>IFERROR(IF(F720&gt;0,MAX(B$26:B719)+1,IF(AND(D720&gt;0,C720=0),"ЗАГ",0)),0)</f>
        <v>0</v>
      </c>
      <c r="C720">
        <f>IF(Смета!B702&gt;0,Смета!B702,0)</f>
        <v>621</v>
      </c>
      <c r="D720" t="str">
        <f>IF(Смета!C702&gt;0,Смета!C702,0)</f>
        <v>Рамка однопостовая ATLASDESIGN белый</v>
      </c>
      <c r="E720" s="7" t="str">
        <f>IF(Смета!D702&gt;0,Смета!D702,0)</f>
        <v>шт</v>
      </c>
      <c r="F720" s="7">
        <f>IFERROR(IF(Дата_КС2=S$3,Смета!Q702,0)+IF(Дата_КС2=S$4,Смета!T702,0)+IF(Дата_КС2=S$5,Смета!W702,0)+IF(Дата_КС2=S$6,Смета!Z702,0)+IF(Дата_КС2=S$7,Смета!AC702,0)+IF(Дата_КС2=S$8,Смета!AF702,0)+IF(Дата_КС2=S$9,Смета!AI702,0)+IF(Дата_КС2=S$10,Смета!AL702,0)+IF(Дата_КС2=S$11,Смета!AO702,0)+IF(Дата_КС2=S$12,Смета!AR702,0)+IF(Дата_КС2=S$13,Смета!AU702,0)+IF(Дата_КС2=S$14,Смета!AX702,0),0)</f>
        <v>0</v>
      </c>
      <c r="G720" s="7">
        <f>IF(Смета!E702&gt;0,Смета!E702,0)</f>
        <v>44.84</v>
      </c>
      <c r="H720" s="7">
        <f>ROUND(F720*G720,2)</f>
        <v>0</v>
      </c>
      <c r="I720">
        <f>IF(J720=1,1,K720)</f>
        <v>0</v>
      </c>
      <c r="K720">
        <f>IF(AND(B720&gt;0,B720&lt;&gt;"ЗАГ"),1,IF(C720=0,SUM(B721:INDEX(B721:B$2002,INDEX(MATCH("ЗАГ",B721:B$2002&amp;"",),))),0))</f>
        <v>0</v>
      </c>
      <c r="R720" s="7">
        <f>IFERROR(IF(F720&gt;0,IF(IFERROR((Смета!H702*1),0)&gt;0,ROUND(F720*G720,2),0),0),0)</f>
        <v>0</v>
      </c>
      <c r="S720" s="7">
        <f>IFERROR(IF(F720&gt;0,IF(IFERROR((Смета!G702*1),0)&gt;0,ROUND(F720*G720,2),0),0),0)</f>
        <v>0</v>
      </c>
    </row>
    <row r="721" hidden="1">
      <c r="B721">
        <f>IFERROR(IF(F721&gt;0,MAX(B$26:B720)+1,IF(AND(D721&gt;0,C721=0),"ЗАГ",0)),0)</f>
        <v>0</v>
      </c>
      <c r="C721">
        <f>IF(Смета!B703&gt;0,Смета!B703,0)</f>
        <v>622</v>
      </c>
      <c r="D721" t="str">
        <f>IF(Смета!C703&gt;0,Смета!C703,0)</f>
        <v>Монтаж и подключение выключателей скрытой установки</v>
      </c>
      <c r="E721" s="7" t="str">
        <f>IF(Смета!D703&gt;0,Смета!D703,0)</f>
        <v>шт</v>
      </c>
      <c r="F721" s="7">
        <f>IFERROR(IF(Дата_КС2=S$3,Смета!Q703,0)+IF(Дата_КС2=S$4,Смета!T703,0)+IF(Дата_КС2=S$5,Смета!W703,0)+IF(Дата_КС2=S$6,Смета!Z703,0)+IF(Дата_КС2=S$7,Смета!AC703,0)+IF(Дата_КС2=S$8,Смета!AF703,0)+IF(Дата_КС2=S$9,Смета!AI703,0)+IF(Дата_КС2=S$10,Смета!AL703,0)+IF(Дата_КС2=S$11,Смета!AO703,0)+IF(Дата_КС2=S$12,Смета!AR703,0)+IF(Дата_КС2=S$13,Смета!AU703,0)+IF(Дата_КС2=S$14,Смета!AX703,0),0)</f>
        <v>0</v>
      </c>
      <c r="G721" s="7">
        <f>IF(Смета!E703&gt;0,Смета!E703,0)</f>
        <v>192.15</v>
      </c>
      <c r="H721" s="7">
        <f>ROUND(F721*G721,2)</f>
        <v>0</v>
      </c>
      <c r="I721">
        <f>IF(J721=1,1,K721)</f>
        <v>0</v>
      </c>
      <c r="K721">
        <f>IF(AND(B721&gt;0,B721&lt;&gt;"ЗАГ"),1,IF(C721=0,SUM(B722:INDEX(B722:B$2002,INDEX(MATCH("ЗАГ",B722:B$2002&amp;"",),))),0))</f>
        <v>0</v>
      </c>
      <c r="R721" s="7">
        <f>IFERROR(IF(F721&gt;0,IF(IFERROR((Смета!H703*1),0)&gt;0,ROUND(F721*G721,2),0),0),0)</f>
        <v>0</v>
      </c>
      <c r="S721" s="7">
        <f>IFERROR(IF(F721&gt;0,IF(IFERROR((Смета!G703*1),0)&gt;0,ROUND(F721*G721,2),0),0),0)</f>
        <v>0</v>
      </c>
    </row>
    <row r="722" hidden="1">
      <c r="B722">
        <f>IFERROR(IF(F722&gt;0,MAX(B$26:B721)+1,IF(AND(D722&gt;0,C722=0),"ЗАГ",0)),0)</f>
        <v>0</v>
      </c>
      <c r="C722">
        <f>IF(Смета!B704&gt;0,Смета!B704,0)</f>
        <v>623</v>
      </c>
      <c r="D722" t="str">
        <f>IF(Смета!C704&gt;0,Смета!C704,0)</f>
        <v>КРЗ-0,4</v>
      </c>
      <c r="E722" s="7" t="str">
        <f>IF(Смета!D704&gt;0,Смета!D704,0)</f>
        <v>шт</v>
      </c>
      <c r="F722" s="7">
        <f>IFERROR(IF(Дата_КС2=S$3,Смета!Q704,0)+IF(Дата_КС2=S$4,Смета!T704,0)+IF(Дата_КС2=S$5,Смета!W704,0)+IF(Дата_КС2=S$6,Смета!Z704,0)+IF(Дата_КС2=S$7,Смета!AC704,0)+IF(Дата_КС2=S$8,Смета!AF704,0)+IF(Дата_КС2=S$9,Смета!AI704,0)+IF(Дата_КС2=S$10,Смета!AL704,0)+IF(Дата_КС2=S$11,Смета!AO704,0)+IF(Дата_КС2=S$12,Смета!AR704,0)+IF(Дата_КС2=S$13,Смета!AU704,0)+IF(Дата_КС2=S$14,Смета!AX704,0),0)</f>
        <v>0</v>
      </c>
      <c r="G722" s="7">
        <f>IF(Смета!E704&gt;0,Смета!E704,0)</f>
        <v>285.02</v>
      </c>
      <c r="H722" s="7">
        <f>ROUND(F722*G722,2)</f>
        <v>0</v>
      </c>
      <c r="I722">
        <f>IF(J722=1,1,K722)</f>
        <v>0</v>
      </c>
      <c r="K722">
        <f>IF(AND(B722&gt;0,B722&lt;&gt;"ЗАГ"),1,IF(C722=0,SUM(B723:INDEX(B723:B$2002,INDEX(MATCH("ЗАГ",B723:B$2002&amp;"",),))),0))</f>
        <v>0</v>
      </c>
      <c r="R722" s="7">
        <f>IFERROR(IF(F722&gt;0,IF(IFERROR((Смета!H704*1),0)&gt;0,ROUND(F722*G722,2),0),0),0)</f>
        <v>0</v>
      </c>
      <c r="S722" s="7">
        <f>IFERROR(IF(F722&gt;0,IF(IFERROR((Смета!G704*1),0)&gt;0,ROUND(F722*G722,2),0),0),0)</f>
        <v>0</v>
      </c>
    </row>
    <row r="723" hidden="1">
      <c r="B723">
        <f>IFERROR(IF(F723&gt;0,MAX(B$26:B722)+1,IF(AND(D723&gt;0,C723=0),"ЗАГ",0)),0)</f>
        <v>0</v>
      </c>
      <c r="C723">
        <f>IF(Смета!B705&gt;0,Смета!B705,0)</f>
        <v>624</v>
      </c>
      <c r="D723" t="str">
        <f>IF(Смета!C705&gt;0,Смета!C705,0)</f>
        <v>Монтаж и подключение коробки заземления КРЗ</v>
      </c>
      <c r="E723" s="7" t="str">
        <f>IF(Смета!D705&gt;0,Смета!D705,0)</f>
        <v>шт</v>
      </c>
      <c r="F723" s="7">
        <f>IFERROR(IF(Дата_КС2=S$3,Смета!Q705,0)+IF(Дата_КС2=S$4,Смета!T705,0)+IF(Дата_КС2=S$5,Смета!W705,0)+IF(Дата_КС2=S$6,Смета!Z705,0)+IF(Дата_КС2=S$7,Смета!AC705,0)+IF(Дата_КС2=S$8,Смета!AF705,0)+IF(Дата_КС2=S$9,Смета!AI705,0)+IF(Дата_КС2=S$10,Смета!AL705,0)+IF(Дата_КС2=S$11,Смета!AO705,0)+IF(Дата_КС2=S$12,Смета!AR705,0)+IF(Дата_КС2=S$13,Смета!AU705,0)+IF(Дата_КС2=S$14,Смета!AX705,0),0)</f>
        <v>0</v>
      </c>
      <c r="G723" s="7">
        <f>IF(Смета!E705&gt;0,Смета!E705,0)</f>
        <v>343.74</v>
      </c>
      <c r="H723" s="7">
        <f>ROUND(F723*G723,2)</f>
        <v>0</v>
      </c>
      <c r="I723">
        <f>IF(J723=1,1,K723)</f>
        <v>0</v>
      </c>
      <c r="K723">
        <f>IF(AND(B723&gt;0,B723&lt;&gt;"ЗАГ"),1,IF(C723=0,SUM(B724:INDEX(B724:B$2002,INDEX(MATCH("ЗАГ",B724:B$2002&amp;"",),))),0))</f>
        <v>0</v>
      </c>
      <c r="R723" s="7">
        <f>IFERROR(IF(F723&gt;0,IF(IFERROR((Смета!H705*1),0)&gt;0,ROUND(F723*G723,2),0),0),0)</f>
        <v>0</v>
      </c>
      <c r="S723" s="7">
        <f>IFERROR(IF(F723&gt;0,IF(IFERROR((Смета!G705*1),0)&gt;0,ROUND(F723*G723,2),0),0),0)</f>
        <v>0</v>
      </c>
    </row>
    <row r="724" hidden="1" ht="30" customHeight="1">
      <c r="B724">
        <f>IFERROR(IF(F724&gt;0,MAX(B$26:B723)+1,IF(AND(D724&gt;0,C724=0),"ЗАГ",0)),0)</f>
        <v>0</v>
      </c>
      <c r="C724">
        <f>IF(Смета!B706&gt;0,Смета!B706,0)</f>
        <v>625</v>
      </c>
      <c r="D724" t="str">
        <f>IF(Смета!C706&gt;0,Смета!C706,0)</f>
        <v>Звонок Зуммер-1-04 (2ТК) двухтональный без кнопки пластик АБС проводной 220В (Зуммер-1-04 (2ТК))</v>
      </c>
      <c r="E724" s="7" t="str">
        <f>IF(Смета!D706&gt;0,Смета!D706,0)</f>
        <v>шт</v>
      </c>
      <c r="F724" s="7">
        <f>IFERROR(IF(Дата_КС2=S$3,Смета!Q706,0)+IF(Дата_КС2=S$4,Смета!T706,0)+IF(Дата_КС2=S$5,Смета!W706,0)+IF(Дата_КС2=S$6,Смета!Z706,0)+IF(Дата_КС2=S$7,Смета!AC706,0)+IF(Дата_КС2=S$8,Смета!AF706,0)+IF(Дата_КС2=S$9,Смета!AI706,0)+IF(Дата_КС2=S$10,Смета!AL706,0)+IF(Дата_КС2=S$11,Смета!AO706,0)+IF(Дата_КС2=S$12,Смета!AR706,0)+IF(Дата_КС2=S$13,Смета!AU706,0)+IF(Дата_КС2=S$14,Смета!AX706,0),0)</f>
        <v>0</v>
      </c>
      <c r="G724" s="7">
        <f>IF(Смета!E706&gt;0,Смета!E706,0)</f>
        <v>261.54</v>
      </c>
      <c r="H724" s="7">
        <f>ROUND(F724*G724,2)</f>
        <v>0</v>
      </c>
      <c r="I724">
        <f>IF(J724=1,1,K724)</f>
        <v>0</v>
      </c>
      <c r="K724" cm="1">
        <f t="array" ref="K724">IF(AND(B724&gt;0,B724&lt;&gt;"ЗАГ"),1,IF(C724=0,SUM(B725:INDEX(B725:B$2002,INDEX(MATCH("ЗАГ",B725:B$2002&amp;"",),))),0))</f>
        <v>0</v>
      </c>
      <c r="R724" s="7">
        <f>IFERROR(IF(F724&gt;0,IF(IFERROR((Смета!H706*1),0)&gt;0,ROUND(F724*G724,2),0),0),0)</f>
        <v>0</v>
      </c>
      <c r="S724" s="7">
        <f>IFERROR(IF(F724&gt;0,IF(IFERROR((Смета!G706*1),0)&gt;0,ROUND(F724*G724,2),0),0),0)</f>
        <v>0</v>
      </c>
    </row>
    <row r="725" hidden="1">
      <c r="B725">
        <f>IFERROR(IF(F725&gt;0,MAX(B$26:B724)+1,IF(AND(D725&gt;0,C725=0),"ЗАГ",0)),0)</f>
        <v>0</v>
      </c>
      <c r="C725">
        <f>IF(Смета!B707&gt;0,Смета!B707,0)</f>
        <v>626</v>
      </c>
      <c r="D725" t="str">
        <f>IF(Смета!C707&gt;0,Смета!C707,0)</f>
        <v>Беларусь Кнопка для звонков</v>
      </c>
      <c r="E725" s="7" t="str">
        <f>IF(Смета!D707&gt;0,Смета!D707,0)</f>
        <v>шт</v>
      </c>
      <c r="F725" s="7">
        <f>IFERROR(IF(Дата_КС2=S$3,Смета!Q707,0)+IF(Дата_КС2=S$4,Смета!T707,0)+IF(Дата_КС2=S$5,Смета!W707,0)+IF(Дата_КС2=S$6,Смета!Z707,0)+IF(Дата_КС2=S$7,Смета!AC707,0)+IF(Дата_КС2=S$8,Смета!AF707,0)+IF(Дата_КС2=S$9,Смета!AI707,0)+IF(Дата_КС2=S$10,Смета!AL707,0)+IF(Дата_КС2=S$11,Смета!AO707,0)+IF(Дата_КС2=S$12,Смета!AR707,0)+IF(Дата_КС2=S$13,Смета!AU707,0)+IF(Дата_КС2=S$14,Смета!AX707,0),0)</f>
        <v>0</v>
      </c>
      <c r="G725" s="7">
        <f>IF(Смета!E707&gt;0,Смета!E707,0)</f>
        <v>74.73</v>
      </c>
      <c r="H725" s="7">
        <f>ROUND(F725*G725,2)</f>
        <v>0</v>
      </c>
      <c r="I725">
        <f>IF(J725=1,1,K725)</f>
        <v>0</v>
      </c>
      <c r="K725" cm="1">
        <f t="array" ref="K725">IF(AND(B725&gt;0,B725&lt;&gt;"ЗАГ"),1,IF(C725=0,SUM(B726:INDEX(B726:B$2002,INDEX(MATCH("ЗАГ",B726:B$2002&amp;"",),))),0))</f>
        <v>0</v>
      </c>
      <c r="R725" s="7">
        <f>IFERROR(IF(F725&gt;0,IF(IFERROR((Смета!H707*1),0)&gt;0,ROUND(F725*G725,2),0),0),0)</f>
        <v>0</v>
      </c>
      <c r="S725" s="7">
        <f>IFERROR(IF(F725&gt;0,IF(IFERROR((Смета!G707*1),0)&gt;0,ROUND(F725*G725,2),0),0),0)</f>
        <v>0</v>
      </c>
    </row>
    <row r="726" hidden="1">
      <c r="B726">
        <f>IFERROR(IF(F726&gt;0,MAX(B$26:B725)+1,IF(AND(D726&gt;0,C726=0),"ЗАГ",0)),0)</f>
        <v>0</v>
      </c>
      <c r="C726">
        <f>IF(Смета!B708&gt;0,Смета!B708,0)</f>
        <v>627</v>
      </c>
      <c r="D726" t="str">
        <f>IF(Смета!C708&gt;0,Смета!C708,0)</f>
        <v>Монтаж и подключение звонка</v>
      </c>
      <c r="E726" s="7" t="str">
        <f>IF(Смета!D708&gt;0,Смета!D708,0)</f>
        <v>шт</v>
      </c>
      <c r="F726" s="7">
        <f>IFERROR(IF(Дата_КС2=S$3,Смета!Q708,0)+IF(Дата_КС2=S$4,Смета!T708,0)+IF(Дата_КС2=S$5,Смета!W708,0)+IF(Дата_КС2=S$6,Смета!Z708,0)+IF(Дата_КС2=S$7,Смета!AC708,0)+IF(Дата_КС2=S$8,Смета!AF708,0)+IF(Дата_КС2=S$9,Смета!AI708,0)+IF(Дата_КС2=S$10,Смета!AL708,0)+IF(Дата_КС2=S$11,Смета!AO708,0)+IF(Дата_КС2=S$12,Смета!AR708,0)+IF(Дата_КС2=S$13,Смета!AU708,0)+IF(Дата_КС2=S$14,Смета!AX708,0),0)</f>
        <v>0</v>
      </c>
      <c r="G726" s="7">
        <f>IF(Смета!E708&gt;0,Смета!E708,0)</f>
        <v>160.13</v>
      </c>
      <c r="H726" s="7">
        <f>ROUND(F726*G726,2)</f>
        <v>0</v>
      </c>
      <c r="I726">
        <f>IF(J726=1,1,K726)</f>
        <v>0</v>
      </c>
      <c r="K726">
        <f>IF(AND(B726&gt;0,B726&lt;&gt;"ЗАГ"),1,IF(C726=0,SUM(B727:INDEX(B727:B$2002,INDEX(MATCH("ЗАГ",B727:B$2002&amp;"",),))),0))</f>
        <v>0</v>
      </c>
      <c r="R726" s="7">
        <f>IFERROR(IF(F726&gt;0,IF(IFERROR((Смета!H708*1),0)&gt;0,ROUND(F726*G726,2),0),0),0)</f>
        <v>0</v>
      </c>
      <c r="S726" s="7">
        <f>IFERROR(IF(F726&gt;0,IF(IFERROR((Смета!G708*1),0)&gt;0,ROUND(F726*G726,2),0),0),0)</f>
        <v>0</v>
      </c>
    </row>
    <row r="727" hidden="1">
      <c r="B727">
        <f>IFERROR(IF(F727&gt;0,MAX(B$26:B726)+1,IF(AND(D727&gt;0,C727=0),"ЗАГ",0)),0)</f>
        <v>0</v>
      </c>
      <c r="C727">
        <f>IF(Смета!B709&gt;0,Смета!B709,0)</f>
        <v>628</v>
      </c>
      <c r="D727" t="str">
        <f>IF(Смета!C709&gt;0,Смета!C709,0)</f>
        <v>Монтаж и подключение кнопки звонка</v>
      </c>
      <c r="E727" s="7" t="str">
        <f>IF(Смета!D709&gt;0,Смета!D709,0)</f>
        <v>шт</v>
      </c>
      <c r="F727" s="7">
        <f>IFERROR(IF(Дата_КС2=S$3,Смета!Q709,0)+IF(Дата_КС2=S$4,Смета!T709,0)+IF(Дата_КС2=S$5,Смета!W709,0)+IF(Дата_КС2=S$6,Смета!Z709,0)+IF(Дата_КС2=S$7,Смета!AC709,0)+IF(Дата_КС2=S$8,Смета!AF709,0)+IF(Дата_КС2=S$9,Смета!AI709,0)+IF(Дата_КС2=S$10,Смета!AL709,0)+IF(Дата_КС2=S$11,Смета!AO709,0)+IF(Дата_КС2=S$12,Смета!AR709,0)+IF(Дата_КС2=S$13,Смета!AU709,0)+IF(Дата_КС2=S$14,Смета!AX709,0),0)</f>
        <v>0</v>
      </c>
      <c r="G727" s="7">
        <f>IF(Смета!E709&gt;0,Смета!E709,0)</f>
        <v>160.13</v>
      </c>
      <c r="H727" s="7">
        <f>ROUND(F727*G727,2)</f>
        <v>0</v>
      </c>
      <c r="I727">
        <f>IF(J727=1,1,K727)</f>
        <v>0</v>
      </c>
      <c r="K727">
        <f>IF(AND(B727&gt;0,B727&lt;&gt;"ЗАГ"),1,IF(C727=0,SUM(B728:INDEX(B728:B$2002,INDEX(MATCH("ЗАГ",B728:B$2002&amp;"",),))),0))</f>
        <v>0</v>
      </c>
      <c r="R727" s="7">
        <f>IFERROR(IF(F727&gt;0,IF(IFERROR((Смета!H709*1),0)&gt;0,ROUND(F727*G727,2),0),0),0)</f>
        <v>0</v>
      </c>
      <c r="S727" s="7">
        <f>IFERROR(IF(F727&gt;0,IF(IFERROR((Смета!G709*1),0)&gt;0,ROUND(F727*G727,2),0),0),0)</f>
        <v>0</v>
      </c>
    </row>
    <row r="728">
      <c r="B728" t="str">
        <f>IFERROR(IF(F728&gt;0,MAX(B$26:B727)+1,IF(AND(D728&gt;0,C728=0),"ЗАГ",0)),0)</f>
        <v>ЗАГ</v>
      </c>
      <c r="C728">
        <f>IF(Смета!B710&gt;0,Смета!B710,0)</f>
        <v>0</v>
      </c>
      <c r="D728" t="str">
        <f>IF(Смета!C710&gt;0,Смета!C710,0)</f>
        <v>5.Электромонтажные изделия</v>
      </c>
      <c r="E728" s="7">
        <f>IF(Смета!D710&gt;0,Смета!D710,0)</f>
        <v>0</v>
      </c>
      <c r="F728" s="7">
        <f>IFERROR(IF(Дата_КС2=S$3,Смета!Q710,0)+IF(Дата_КС2=S$4,Смета!T710,0)+IF(Дата_КС2=S$5,Смета!W710,0)+IF(Дата_КС2=S$6,Смета!Z710,0)+IF(Дата_КС2=S$7,Смета!AC710,0)+IF(Дата_КС2=S$8,Смета!AF710,0)+IF(Дата_КС2=S$9,Смета!AI710,0)+IF(Дата_КС2=S$10,Смета!AL710,0)+IF(Дата_КС2=S$11,Смета!AO710,0)+IF(Дата_КС2=S$12,Смета!AR710,0)+IF(Дата_КС2=S$13,Смета!AU710,0)+IF(Дата_КС2=S$14,Смета!AX710,0),0)</f>
        <v>0</v>
      </c>
      <c r="G728" s="7">
        <f>IF(Смета!E710&gt;0,Смета!E710,0)</f>
        <v>0</v>
      </c>
      <c r="H728" s="7">
        <f>ROUND(F728*G728,2)</f>
        <v>0</v>
      </c>
      <c r="I728">
        <f>IF(J728=1,1,K728)</f>
        <v>306</v>
      </c>
      <c r="K728">
        <f>IF(AND(B728&gt;0,B728&lt;&gt;"ЗАГ"),1,IF(C728=0,SUM(B729:INDEX(B729:B$2002,INDEX(MATCH("ЗАГ",B729:B$2002&amp;"",),))),0))</f>
        <v>306</v>
      </c>
      <c r="R728" s="7">
        <f>IFERROR(IF(F728&gt;0,IF(IFERROR((Смета!H710*1),0)&gt;0,ROUND(F728*G728,2),0),0),0)</f>
        <v>0</v>
      </c>
      <c r="S728" s="7">
        <f>IFERROR(IF(F728&gt;0,IF(IFERROR((Смета!G710*1),0)&gt;0,ROUND(F728*G728,2),0),0),0)</f>
        <v>0</v>
      </c>
    </row>
    <row r="729">
      <c r="B729">
        <f>IFERROR(IF(F729&gt;0,MAX(B$26:B728)+1,IF(AND(D729&gt;0,C729=0),"ЗАГ",0)),0)</f>
        <v>75</v>
      </c>
      <c r="C729">
        <f>IF(Смета!B711&gt;0,Смета!B711,0)</f>
        <v>629</v>
      </c>
      <c r="D729" t="str">
        <f>IF(Смета!C711&gt;0,Смета!C711,0)</f>
        <v>Скрутка СИЗ-1 2.5-4.5мм желтая</v>
      </c>
      <c r="E729" s="7" t="str">
        <f>IF(Смета!D711&gt;0,Смета!D711,0)</f>
        <v>шт</v>
      </c>
      <c r="F729" s="7">
        <f>IFERROR(IF(Дата_КС2=S$3,Смета!Q711,0)+IF(Дата_КС2=S$4,Смета!T711,0)+IF(Дата_КС2=S$5,Смета!W711,0)+IF(Дата_КС2=S$6,Смета!Z711,0)+IF(Дата_КС2=S$7,Смета!AC711,0)+IF(Дата_КС2=S$8,Смета!AF711,0)+IF(Дата_КС2=S$9,Смета!AI711,0)+IF(Дата_КС2=S$10,Смета!AL711,0)+IF(Дата_КС2=S$11,Смета!AO711,0)+IF(Дата_КС2=S$12,Смета!AR711,0)+IF(Дата_КС2=S$13,Смета!AU711,0)+IF(Дата_КС2=S$14,Смета!AX711,0),0)</f>
        <v>105</v>
      </c>
      <c r="G729" s="7">
        <f>IF(Смета!E711&gt;0,Смета!E711,0)</f>
        <v>4.06</v>
      </c>
      <c r="H729" s="7">
        <f>ROUND(F729*G729,2)</f>
        <v>426.3</v>
      </c>
      <c r="I729">
        <f>IF(J729=1,1,K729)</f>
        <v>1</v>
      </c>
      <c r="K729">
        <f>IF(AND(B729&gt;0,B729&lt;&gt;"ЗАГ"),1,IF(C729=0,SUM(B730:INDEX(B730:B$2002,INDEX(MATCH("ЗАГ",B730:B$2002&amp;"",),))),0))</f>
        <v>1</v>
      </c>
      <c r="R729" s="7">
        <f>IFERROR(IF(F729&gt;0,IF(IFERROR((Смета!H711*1),0)&gt;0,ROUND(F729*G729,2),0),0),0)</f>
        <v>0</v>
      </c>
      <c r="S729" s="7">
        <f>IFERROR(IF(F729&gt;0,IF(IFERROR((Смета!G711*1),0)&gt;0,ROUND(F729*G729,2),0),0),0)</f>
        <v>426.3</v>
      </c>
    </row>
    <row r="730">
      <c r="B730">
        <f>IFERROR(IF(F730&gt;0,MAX(B$26:B729)+1,IF(AND(D730&gt;0,C730=0),"ЗАГ",0)),0)</f>
        <v>76</v>
      </c>
      <c r="C730">
        <f>IF(Смета!B712&gt;0,Смета!B712,0)</f>
        <v>630</v>
      </c>
      <c r="D730" t="str">
        <f>IF(Смета!C712&gt;0,Смета!C712,0)</f>
        <v>Скрутка СИЗ-1 4-11мм красная</v>
      </c>
      <c r="E730" s="7" t="str">
        <f>IF(Смета!D712&gt;0,Смета!D712,0)</f>
        <v>шт</v>
      </c>
      <c r="F730" s="7">
        <f>IFERROR(IF(Дата_КС2=S$3,Смета!Q712,0)+IF(Дата_КС2=S$4,Смета!T712,0)+IF(Дата_КС2=S$5,Смета!W712,0)+IF(Дата_КС2=S$6,Смета!Z712,0)+IF(Дата_КС2=S$7,Смета!AC712,0)+IF(Дата_КС2=S$8,Смета!AF712,0)+IF(Дата_КС2=S$9,Смета!AI712,0)+IF(Дата_КС2=S$10,Смета!AL712,0)+IF(Дата_КС2=S$11,Смета!AO712,0)+IF(Дата_КС2=S$12,Смета!AR712,0)+IF(Дата_КС2=S$13,Смета!AU712,0)+IF(Дата_КС2=S$14,Смета!AX712,0),0)</f>
        <v>308</v>
      </c>
      <c r="G730" s="7">
        <f>IF(Смета!E712&gt;0,Смета!E712,0)</f>
        <v>5.34</v>
      </c>
      <c r="H730" s="7">
        <f>ROUND(F730*G730,2)</f>
        <v>1644.72</v>
      </c>
      <c r="I730">
        <f>IF(J730=1,1,K730)</f>
        <v>1</v>
      </c>
      <c r="K730">
        <f>IF(AND(B730&gt;0,B730&lt;&gt;"ЗАГ"),1,IF(C730=0,SUM(B731:INDEX(B731:B$2002,INDEX(MATCH("ЗАГ",B731:B$2002&amp;"",),))),0))</f>
        <v>1</v>
      </c>
      <c r="R730" s="7">
        <f>IFERROR(IF(F730&gt;0,IF(IFERROR((Смета!H712*1),0)&gt;0,ROUND(F730*G730,2),0),0),0)</f>
        <v>0</v>
      </c>
      <c r="S730" s="7">
        <f>IFERROR(IF(F730&gt;0,IF(IFERROR((Смета!G712*1),0)&gt;0,ROUND(F730*G730,2),0),0),0)</f>
        <v>1644.72</v>
      </c>
    </row>
    <row r="731" hidden="1">
      <c r="B731">
        <f>IFERROR(IF(F731&gt;0,MAX(B$26:B730)+1,IF(AND(D731&gt;0,C731=0),"ЗАГ",0)),0)</f>
        <v>0</v>
      </c>
      <c r="C731">
        <f>IF(Смета!B713&gt;0,Смета!B713,0)</f>
        <v>631</v>
      </c>
      <c r="D731" t="str">
        <f>IF(Смета!C713&gt;0,Смета!C713,0)</f>
        <v>Бирка кабельная У-134 квадрат 55х55 мм</v>
      </c>
      <c r="E731" s="7" t="str">
        <f>IF(Смета!D713&gt;0,Смета!D713,0)</f>
        <v>шт</v>
      </c>
      <c r="F731" s="7">
        <f>IFERROR(IF(Дата_КС2=S$3,Смета!Q713,0)+IF(Дата_КС2=S$4,Смета!T713,0)+IF(Дата_КС2=S$5,Смета!W713,0)+IF(Дата_КС2=S$6,Смета!Z713,0)+IF(Дата_КС2=S$7,Смета!AC713,0)+IF(Дата_КС2=S$8,Смета!AF713,0)+IF(Дата_КС2=S$9,Смета!AI713,0)+IF(Дата_КС2=S$10,Смета!AL713,0)+IF(Дата_КС2=S$11,Смета!AO713,0)+IF(Дата_КС2=S$12,Смета!AR713,0)+IF(Дата_КС2=S$13,Смета!AU713,0)+IF(Дата_КС2=S$14,Смета!AX713,0),0)</f>
        <v>0</v>
      </c>
      <c r="G731" s="7">
        <f>IF(Смета!E713&gt;0,Смета!E713,0)</f>
        <v>2.46</v>
      </c>
      <c r="H731" s="7">
        <f>ROUND(F731*G731,2)</f>
        <v>0</v>
      </c>
      <c r="I731">
        <f>IF(J731=1,1,K731)</f>
        <v>0</v>
      </c>
      <c r="K731">
        <f>IF(AND(B731&gt;0,B731&lt;&gt;"ЗАГ"),1,IF(C731=0,SUM(B732:INDEX(B732:B$2002,INDEX(MATCH("ЗАГ",B732:B$2002&amp;"",),))),0))</f>
        <v>0</v>
      </c>
      <c r="R731" s="7">
        <f>IFERROR(IF(F731&gt;0,IF(IFERROR((Смета!H713*1),0)&gt;0,ROUND(F731*G731,2),0),0),0)</f>
        <v>0</v>
      </c>
      <c r="S731" s="7">
        <f>IFERROR(IF(F731&gt;0,IF(IFERROR((Смета!G713*1),0)&gt;0,ROUND(F731*G731,2),0),0),0)</f>
        <v>0</v>
      </c>
    </row>
    <row r="732" hidden="1">
      <c r="B732">
        <f>IFERROR(IF(F732&gt;0,MAX(B$26:B731)+1,IF(AND(D732&gt;0,C732=0),"ЗАГ",0)),0)</f>
        <v>0</v>
      </c>
      <c r="C732">
        <f>IF(Смета!B714&gt;0,Смета!B714,0)</f>
        <v>632</v>
      </c>
      <c r="D732" t="str">
        <f>IF(Смета!C714&gt;0,Смета!C714,0)</f>
        <v>Коробка установочная 68мм (С3М2)</v>
      </c>
      <c r="E732" s="7" t="str">
        <f>IF(Смета!D714&gt;0,Смета!D714,0)</f>
        <v>шт</v>
      </c>
      <c r="F732" s="7">
        <f>IFERROR(IF(Дата_КС2=S$3,Смета!Q714,0)+IF(Дата_КС2=S$4,Смета!T714,0)+IF(Дата_КС2=S$5,Смета!W714,0)+IF(Дата_КС2=S$6,Смета!Z714,0)+IF(Дата_КС2=S$7,Смета!AC714,0)+IF(Дата_КС2=S$8,Смета!AF714,0)+IF(Дата_КС2=S$9,Смета!AI714,0)+IF(Дата_КС2=S$10,Смета!AL714,0)+IF(Дата_КС2=S$11,Смета!AO714,0)+IF(Дата_КС2=S$12,Смета!AR714,0)+IF(Дата_КС2=S$13,Смета!AU714,0)+IF(Дата_КС2=S$14,Смета!AX714,0),0)</f>
        <v>0</v>
      </c>
      <c r="G732" s="7">
        <f>IF(Смета!E714&gt;0,Смета!E714,0)</f>
        <v>12.81</v>
      </c>
      <c r="H732" s="7">
        <f>ROUND(F732*G732,2)</f>
        <v>0</v>
      </c>
      <c r="I732">
        <f>IF(J732=1,1,K732)</f>
        <v>0</v>
      </c>
      <c r="K732">
        <f>IF(AND(B732&gt;0,B732&lt;&gt;"ЗАГ"),1,IF(C732=0,SUM(B733:INDEX(B733:B$2002,INDEX(MATCH("ЗАГ",B733:B$2002&amp;"",),))),0))</f>
        <v>0</v>
      </c>
      <c r="R732" s="7">
        <f>IFERROR(IF(F732&gt;0,IF(IFERROR((Смета!H714*1),0)&gt;0,ROUND(F732*G732,2),0),0),0)</f>
        <v>0</v>
      </c>
      <c r="S732" s="7">
        <f>IFERROR(IF(F732&gt;0,IF(IFERROR((Смета!G714*1),0)&gt;0,ROUND(F732*G732,2),0),0),0)</f>
        <v>0</v>
      </c>
    </row>
    <row r="733" hidden="1" ht="30" customHeight="1">
      <c r="B733">
        <f>IFERROR(IF(F733&gt;0,MAX(B$26:B732)+1,IF(AND(D733&gt;0,C733=0),"ЗАГ",0)),0)</f>
        <v>0</v>
      </c>
      <c r="C733">
        <f>IF(Смета!B715&gt;0,Смета!B715,0)</f>
        <v>633</v>
      </c>
      <c r="D733" t="str">
        <f>IF(Смета!C715&gt;0,Смета!C715,0)</f>
        <v>Высверливание отверстия в кирпиче и вмазывание установочной коробки</v>
      </c>
      <c r="E733" s="7" t="str">
        <f>IF(Смета!D715&gt;0,Смета!D715,0)</f>
        <v>шт</v>
      </c>
      <c r="F733" s="7">
        <f>IFERROR(IF(Дата_КС2=S$3,Смета!Q715,0)+IF(Дата_КС2=S$4,Смета!T715,0)+IF(Дата_КС2=S$5,Смета!W715,0)+IF(Дата_КС2=S$6,Смета!Z715,0)+IF(Дата_КС2=S$7,Смета!AC715,0)+IF(Дата_КС2=S$8,Смета!AF715,0)+IF(Дата_КС2=S$9,Смета!AI715,0)+IF(Дата_КС2=S$10,Смета!AL715,0)+IF(Дата_КС2=S$11,Смета!AO715,0)+IF(Дата_КС2=S$12,Смета!AR715,0)+IF(Дата_КС2=S$13,Смета!AU715,0)+IF(Дата_КС2=S$14,Смета!AX715,0),0)</f>
        <v>0</v>
      </c>
      <c r="G733" s="7">
        <f>IF(Смета!E715&gt;0,Смета!E715,0)</f>
        <v>320.25</v>
      </c>
      <c r="H733" s="7">
        <f>ROUND(F733*G733,2)</f>
        <v>0</v>
      </c>
      <c r="I733">
        <f>IF(J733=1,1,K733)</f>
        <v>0</v>
      </c>
      <c r="K733">
        <f>IF(AND(B733&gt;0,B733&lt;&gt;"ЗАГ"),1,IF(C733=0,SUM(B734:INDEX(B734:B$2002,INDEX(MATCH("ЗАГ",B734:B$2002&amp;"",),))),0))</f>
        <v>0</v>
      </c>
      <c r="R733" s="7">
        <f>IFERROR(IF(F733&gt;0,IF(IFERROR((Смета!H715*1),0)&gt;0,ROUND(F733*G733,2),0),0),0)</f>
        <v>0</v>
      </c>
      <c r="S733" s="7">
        <f>IFERROR(IF(F733&gt;0,IF(IFERROR((Смета!G715*1),0)&gt;0,ROUND(F733*G733,2),0),0),0)</f>
        <v>0</v>
      </c>
    </row>
    <row r="734">
      <c r="B734">
        <f>IFERROR(IF(F734&gt;0,MAX(B$26:B733)+1,IF(AND(D734&gt;0,C734=0),"ЗАГ",0)),0)</f>
        <v>77</v>
      </c>
      <c r="C734">
        <f>IF(Смета!B716&gt;0,Смета!B716,0)</f>
        <v>634</v>
      </c>
      <c r="D734" t="str">
        <f>IF(Смета!C716&gt;0,Смета!C716,0)</f>
        <v>Крышка КОН-1М-04</v>
      </c>
      <c r="E734" s="7" t="str">
        <f>IF(Смета!D716&gt;0,Смета!D716,0)</f>
        <v>шт</v>
      </c>
      <c r="F734" s="7">
        <f>IFERROR(IF(Дата_КС2=S$3,Смета!Q716,0)+IF(Дата_КС2=S$4,Смета!T716,0)+IF(Дата_КС2=S$5,Смета!W716,0)+IF(Дата_КС2=S$6,Смета!Z716,0)+IF(Дата_КС2=S$7,Смета!AC716,0)+IF(Дата_КС2=S$8,Смета!AF716,0)+IF(Дата_КС2=S$9,Смета!AI716,0)+IF(Дата_КС2=S$10,Смета!AL716,0)+IF(Дата_КС2=S$11,Смета!AO716,0)+IF(Дата_КС2=S$12,Смета!AR716,0)+IF(Дата_КС2=S$13,Смета!AU716,0)+IF(Дата_КС2=S$14,Смета!AX716,0),0)</f>
        <v>153</v>
      </c>
      <c r="G734" s="7">
        <f>IF(Смета!E716&gt;0,Смета!E716,0)</f>
        <v>58.21</v>
      </c>
      <c r="H734" s="7">
        <f>ROUND(F734*G734,2)</f>
        <v>8906.13</v>
      </c>
      <c r="I734">
        <f>IF(J734=1,1,K734)</f>
        <v>1</v>
      </c>
      <c r="K734">
        <f>IF(AND(B734&gt;0,B734&lt;&gt;"ЗАГ"),1,IF(C734=0,SUM(B735:INDEX(B735:B$2002,INDEX(MATCH("ЗАГ",B735:B$2002&amp;"",),))),0))</f>
        <v>1</v>
      </c>
      <c r="R734" s="7">
        <f>IFERROR(IF(F734&gt;0,IF(IFERROR((Смета!H716*1),0)&gt;0,ROUND(F734*G734,2),0),0),0)</f>
        <v>0</v>
      </c>
      <c r="S734" s="7">
        <f>IFERROR(IF(F734&gt;0,IF(IFERROR((Смета!G716*1),0)&gt;0,ROUND(F734*G734,2),0),0),0)</f>
        <v>8906.13</v>
      </c>
    </row>
    <row r="735">
      <c r="B735">
        <f>IFERROR(IF(F735&gt;0,MAX(B$26:B734)+1,IF(AND(D735&gt;0,C735=0),"ЗАГ",0)),0)</f>
        <v>78</v>
      </c>
      <c r="C735">
        <f>IF(Смета!B717&gt;0,Смета!B717,0)</f>
        <v>635</v>
      </c>
      <c r="D735" t="str">
        <f>IF(Смета!C717&gt;0,Смета!C717,0)</f>
        <v>Монтаж крышки КОН-1М-04</v>
      </c>
      <c r="E735" s="7" t="str">
        <f>IF(Смета!D717&gt;0,Смета!D717,0)</f>
        <v>шт</v>
      </c>
      <c r="F735" s="7">
        <f>IFERROR(IF(Дата_КС2=S$3,Смета!Q717,0)+IF(Дата_КС2=S$4,Смета!T717,0)+IF(Дата_КС2=S$5,Смета!W717,0)+IF(Дата_КС2=S$6,Смета!Z717,0)+IF(Дата_КС2=S$7,Смета!AC717,0)+IF(Дата_КС2=S$8,Смета!AF717,0)+IF(Дата_КС2=S$9,Смета!AI717,0)+IF(Дата_КС2=S$10,Смета!AL717,0)+IF(Дата_КС2=S$11,Смета!AO717,0)+IF(Дата_КС2=S$12,Смета!AR717,0)+IF(Дата_КС2=S$13,Смета!AU717,0)+IF(Дата_КС2=S$14,Смета!AX717,0),0)</f>
        <v>153</v>
      </c>
      <c r="G735" s="7">
        <f>IF(Смета!E717&gt;0,Смета!E717,0)</f>
        <v>80.06</v>
      </c>
      <c r="H735" s="7">
        <f>ROUND(F735*G735,2)</f>
        <v>12249.18</v>
      </c>
      <c r="I735">
        <f>IF(J735=1,1,K735)</f>
        <v>1</v>
      </c>
      <c r="K735">
        <f>IF(AND(B735&gt;0,B735&lt;&gt;"ЗАГ"),1,IF(C735=0,SUM(B736:INDEX(B736:B$2002,INDEX(MATCH("ЗАГ",B736:B$2002&amp;"",),))),0))</f>
        <v>1</v>
      </c>
      <c r="R735" s="7">
        <f>IFERROR(IF(F735&gt;0,IF(IFERROR((Смета!H717*1),0)&gt;0,ROUND(F735*G735,2),0),0),0)</f>
        <v>12249.18</v>
      </c>
      <c r="S735" s="7">
        <f>IFERROR(IF(F735&gt;0,IF(IFERROR((Смета!G717*1),0)&gt;0,ROUND(F735*G735,2),0),0),0)</f>
        <v>0</v>
      </c>
    </row>
    <row r="736" hidden="1">
      <c r="B736">
        <f>IFERROR(IF(F736&gt;0,MAX(B$26:B735)+1,IF(AND(D736&gt;0,C736=0),"ЗАГ",0)),0)</f>
        <v>0</v>
      </c>
      <c r="C736">
        <f>IF(Смета!B718&gt;0,Смета!B718,0)</f>
        <v>636</v>
      </c>
      <c r="D736" t="str">
        <f>IF(Смета!C718&gt;0,Смета!C718,0)</f>
        <v>Подрозетник Ф65мм</v>
      </c>
      <c r="E736" s="7" t="str">
        <f>IF(Смета!D718&gt;0,Смета!D718,0)</f>
        <v>шт</v>
      </c>
      <c r="F736" s="7">
        <f>IFERROR(IF(Дата_КС2=S$3,Смета!Q718,0)+IF(Дата_КС2=S$4,Смета!T718,0)+IF(Дата_КС2=S$5,Смета!W718,0)+IF(Дата_КС2=S$6,Смета!Z718,0)+IF(Дата_КС2=S$7,Смета!AC718,0)+IF(Дата_КС2=S$8,Смета!AF718,0)+IF(Дата_КС2=S$9,Смета!AI718,0)+IF(Дата_КС2=S$10,Смета!AL718,0)+IF(Дата_КС2=S$11,Смета!AO718,0)+IF(Дата_КС2=S$12,Смета!AR718,0)+IF(Дата_КС2=S$13,Смета!AU718,0)+IF(Дата_КС2=S$14,Смета!AX718,0),0)</f>
        <v>0</v>
      </c>
      <c r="G736" s="7">
        <f>IF(Смета!E718&gt;0,Смета!E718,0)</f>
        <v>53.38</v>
      </c>
      <c r="H736" s="7">
        <f>ROUND(F736*G736,2)</f>
        <v>0</v>
      </c>
      <c r="I736">
        <f>IF(J736=1,1,K736)</f>
        <v>0</v>
      </c>
      <c r="K736">
        <f>IF(AND(B736&gt;0,B736&lt;&gt;"ЗАГ"),1,IF(C736=0,SUM(B737:INDEX(B737:B$2002,INDEX(MATCH("ЗАГ",B737:B$2002&amp;"",),))),0))</f>
        <v>0</v>
      </c>
      <c r="R736" s="7">
        <f>IFERROR(IF(F736&gt;0,IF(IFERROR((Смета!H718*1),0)&gt;0,ROUND(F736*G736,2),0),0),0)</f>
        <v>0</v>
      </c>
      <c r="S736" s="7">
        <f>IFERROR(IF(F736&gt;0,IF(IFERROR((Смета!G718*1),0)&gt;0,ROUND(F736*G736,2),0),0),0)</f>
        <v>0</v>
      </c>
    </row>
    <row r="737" hidden="1">
      <c r="B737">
        <f>IFERROR(IF(F737&gt;0,MAX(B$26:B736)+1,IF(AND(D737&gt;0,C737=0),"ЗАГ",0)),0)</f>
        <v>0</v>
      </c>
      <c r="C737">
        <f>IF(Смета!B719&gt;0,Смета!B719,0)</f>
        <v>637</v>
      </c>
      <c r="D737" t="str">
        <f>IF(Смета!C719&gt;0,Смета!C719,0)</f>
        <v>Подрозетник Ф100мм</v>
      </c>
      <c r="E737" s="7" t="str">
        <f>IF(Смета!D719&gt;0,Смета!D719,0)</f>
        <v>шт</v>
      </c>
      <c r="F737" s="7">
        <f>IFERROR(IF(Дата_КС2=S$3,Смета!Q719,0)+IF(Дата_КС2=S$4,Смета!T719,0)+IF(Дата_КС2=S$5,Смета!W719,0)+IF(Дата_КС2=S$6,Смета!Z719,0)+IF(Дата_КС2=S$7,Смета!AC719,0)+IF(Дата_КС2=S$8,Смета!AF719,0)+IF(Дата_КС2=S$9,Смета!AI719,0)+IF(Дата_КС2=S$10,Смета!AL719,0)+IF(Дата_КС2=S$11,Смета!AO719,0)+IF(Дата_КС2=S$12,Смета!AR719,0)+IF(Дата_КС2=S$13,Смета!AU719,0)+IF(Дата_КС2=S$14,Смета!AX719,0),0)</f>
        <v>0</v>
      </c>
      <c r="G737" s="7">
        <f>IF(Смета!E719&gt;0,Смета!E719,0)</f>
        <v>64.05</v>
      </c>
      <c r="H737" s="7">
        <f>ROUND(F737*G737,2)</f>
        <v>0</v>
      </c>
      <c r="I737">
        <f>IF(J737=1,1,K737)</f>
        <v>0</v>
      </c>
      <c r="K737">
        <f>IF(AND(B737&gt;0,B737&lt;&gt;"ЗАГ"),1,IF(C737=0,SUM(B738:INDEX(B738:B$2002,INDEX(MATCH("ЗАГ",B738:B$2002&amp;"",),))),0))</f>
        <v>0</v>
      </c>
      <c r="R737" s="7">
        <f>IFERROR(IF(F737&gt;0,IF(IFERROR((Смета!H719*1),0)&gt;0,ROUND(F737*G737,2),0),0),0)</f>
        <v>0</v>
      </c>
      <c r="S737" s="7">
        <f>IFERROR(IF(F737&gt;0,IF(IFERROR((Смета!G719*1),0)&gt;0,ROUND(F737*G737,2),0),0),0)</f>
        <v>0</v>
      </c>
    </row>
    <row r="738" hidden="1">
      <c r="B738">
        <f>IFERROR(IF(F738&gt;0,MAX(B$26:B737)+1,IF(AND(D738&gt;0,C738=0),"ЗАГ",0)),0)</f>
        <v>0</v>
      </c>
      <c r="C738">
        <f>IF(Смета!B720&gt;0,Смета!B720,0)</f>
        <v>638</v>
      </c>
      <c r="D738" t="str">
        <f>IF(Смета!C720&gt;0,Смета!C720,0)</f>
        <v>Монтаж подрозетника</v>
      </c>
      <c r="E738" s="7" t="str">
        <f>IF(Смета!D720&gt;0,Смета!D720,0)</f>
        <v>шт</v>
      </c>
      <c r="F738" s="7">
        <f>IFERROR(IF(Дата_КС2=S$3,Смета!Q720,0)+IF(Дата_КС2=S$4,Смета!T720,0)+IF(Дата_КС2=S$5,Смета!W720,0)+IF(Дата_КС2=S$6,Смета!Z720,0)+IF(Дата_КС2=S$7,Смета!AC720,0)+IF(Дата_КС2=S$8,Смета!AF720,0)+IF(Дата_КС2=S$9,Смета!AI720,0)+IF(Дата_КС2=S$10,Смета!AL720,0)+IF(Дата_КС2=S$11,Смета!AO720,0)+IF(Дата_КС2=S$12,Смета!AR720,0)+IF(Дата_КС2=S$13,Смета!AU720,0)+IF(Дата_КС2=S$14,Смета!AX720,0),0)</f>
        <v>0</v>
      </c>
      <c r="G738" s="7">
        <f>IF(Смета!E720&gt;0,Смета!E720,0)</f>
        <v>80.06</v>
      </c>
      <c r="H738" s="7">
        <f>ROUND(F738*G738,2)</f>
        <v>0</v>
      </c>
      <c r="I738">
        <f>IF(J738=1,1,K738)</f>
        <v>0</v>
      </c>
      <c r="K738">
        <f>IF(AND(B738&gt;0,B738&lt;&gt;"ЗАГ"),1,IF(C738=0,SUM(B739:INDEX(B739:B$2002,INDEX(MATCH("ЗАГ",B739:B$2002&amp;"",),))),0))</f>
        <v>0</v>
      </c>
      <c r="R738" s="7">
        <f>IFERROR(IF(F738&gt;0,IF(IFERROR((Смета!H720*1),0)&gt;0,ROUND(F738*G738,2),0),0),0)</f>
        <v>0</v>
      </c>
      <c r="S738" s="7">
        <f>IFERROR(IF(F738&gt;0,IF(IFERROR((Смета!G720*1),0)&gt;0,ROUND(F738*G738,2),0),0),0)</f>
        <v>0</v>
      </c>
    </row>
    <row r="739" hidden="1">
      <c r="B739" t="str">
        <f>IFERROR(IF(F739&gt;0,MAX(B$26:B738)+1,IF(AND(D739&gt;0,C739=0),"ЗАГ",0)),0)</f>
        <v>ЗАГ</v>
      </c>
      <c r="C739">
        <f>IF(Смета!B721&gt;0,Смета!B721,0)</f>
        <v>0</v>
      </c>
      <c r="D739" t="str">
        <f>IF(Смета!C721&gt;0,Смета!C721,0)</f>
        <v>6. Материалы</v>
      </c>
      <c r="E739" s="7">
        <f>IF(Смета!D721&gt;0,Смета!D721,0)</f>
        <v>0</v>
      </c>
      <c r="F739" s="7">
        <f>IFERROR(IF(Дата_КС2=S$3,Смета!Q721,0)+IF(Дата_КС2=S$4,Смета!T721,0)+IF(Дата_КС2=S$5,Смета!W721,0)+IF(Дата_КС2=S$6,Смета!Z721,0)+IF(Дата_КС2=S$7,Смета!AC721,0)+IF(Дата_КС2=S$8,Смета!AF721,0)+IF(Дата_КС2=S$9,Смета!AI721,0)+IF(Дата_КС2=S$10,Смета!AL721,0)+IF(Дата_КС2=S$11,Смета!AO721,0)+IF(Дата_КС2=S$12,Смета!AR721,0)+IF(Дата_КС2=S$13,Смета!AU721,0)+IF(Дата_КС2=S$14,Смета!AX721,0),0)</f>
        <v>0</v>
      </c>
      <c r="G739" s="7">
        <f>IF(Смета!E721&gt;0,Смета!E721,0)</f>
        <v>0</v>
      </c>
      <c r="H739" s="7">
        <f>ROUND(F739*G739,2)</f>
        <v>0</v>
      </c>
      <c r="I739">
        <f>IF(J739=1,1,K739)</f>
        <v>0</v>
      </c>
      <c r="K739">
        <f>IF(AND(B739&gt;0,B739&lt;&gt;"ЗАГ"),1,IF(C739=0,SUM(B740:INDEX(B740:B$2002,INDEX(MATCH("ЗАГ",B740:B$2002&amp;"",),))),0))</f>
        <v>0</v>
      </c>
      <c r="R739" s="7">
        <f>IFERROR(IF(F739&gt;0,IF(IFERROR((Смета!H721*1),0)&gt;0,ROUND(F739*G739,2),0),0),0)</f>
        <v>0</v>
      </c>
      <c r="S739" s="7">
        <f>IFERROR(IF(F739&gt;0,IF(IFERROR((Смета!G721*1),0)&gt;0,ROUND(F739*G739,2),0),0),0)</f>
        <v>0</v>
      </c>
    </row>
    <row r="740" hidden="1">
      <c r="B740">
        <f>IFERROR(IF(F740&gt;0,MAX(B$26:B739)+1,IF(AND(D740&gt;0,C740=0),"ЗАГ",0)),0)</f>
        <v>0</v>
      </c>
      <c r="C740">
        <f>IF(Смета!B722&gt;0,Смета!B722,0)</f>
        <v>639</v>
      </c>
      <c r="D740" t="str">
        <f>IF(Смета!C722&gt;0,Смета!C722,0)</f>
        <v>Пена монтажная Roof Complect огнеупорная (890гр)</v>
      </c>
      <c r="E740" s="7" t="str">
        <f>IF(Смета!D722&gt;0,Смета!D722,0)</f>
        <v>шт</v>
      </c>
      <c r="F740" s="7">
        <f>IFERROR(IF(Дата_КС2=S$3,Смета!Q722,0)+IF(Дата_КС2=S$4,Смета!T722,0)+IF(Дата_КС2=S$5,Смета!W722,0)+IF(Дата_КС2=S$6,Смета!Z722,0)+IF(Дата_КС2=S$7,Смета!AC722,0)+IF(Дата_КС2=S$8,Смета!AF722,0)+IF(Дата_КС2=S$9,Смета!AI722,0)+IF(Дата_КС2=S$10,Смета!AL722,0)+IF(Дата_КС2=S$11,Смета!AO722,0)+IF(Дата_КС2=S$12,Смета!AR722,0)+IF(Дата_КС2=S$13,Смета!AU722,0)+IF(Дата_КС2=S$14,Смета!AX722,0),0)</f>
        <v>0</v>
      </c>
      <c r="G740" s="7">
        <f>IF(Смета!E722&gt;0,Смета!E722,0)</f>
        <v>640.5</v>
      </c>
      <c r="H740" s="7">
        <f>ROUND(F740*G740,2)</f>
        <v>0</v>
      </c>
      <c r="I740">
        <f>IF(J740=1,1,K740)</f>
        <v>0</v>
      </c>
      <c r="K740">
        <f>IF(AND(B740&gt;0,B740&lt;&gt;"ЗАГ"),1,IF(C740=0,SUM(B741:INDEX(B741:B$2002,INDEX(MATCH("ЗАГ",B741:B$2002&amp;"",),))),0))</f>
        <v>0</v>
      </c>
      <c r="R740" s="7">
        <f>IFERROR(IF(F740&gt;0,IF(IFERROR((Смета!H722*1),0)&gt;0,ROUND(F740*G740,2),0),0),0)</f>
        <v>0</v>
      </c>
      <c r="S740" s="7">
        <f>IFERROR(IF(F740&gt;0,IF(IFERROR((Смета!G722*1),0)&gt;0,ROUND(F740*G740,2),0),0),0)</f>
        <v>0</v>
      </c>
    </row>
    <row r="741" hidden="1">
      <c r="B741">
        <f>IFERROR(IF(F741&gt;0,MAX(B$26:B740)+1,IF(AND(D741&gt;0,C741=0),"ЗАГ",0)),0)</f>
        <v>0</v>
      </c>
      <c r="C741">
        <f>IF(Смета!B723&gt;0,Смета!B723,0)</f>
        <v>640</v>
      </c>
      <c r="D741" t="str">
        <f>IF(Смета!C723&gt;0,Смета!C723,0)</f>
        <v>Герметик огнезащитный ведро 10кг</v>
      </c>
      <c r="E741" s="7" t="str">
        <f>IF(Смета!D723&gt;0,Смета!D723,0)</f>
        <v>шт</v>
      </c>
      <c r="F741" s="7">
        <f>IFERROR(IF(Дата_КС2=S$3,Смета!Q723,0)+IF(Дата_КС2=S$4,Смета!T723,0)+IF(Дата_КС2=S$5,Смета!W723,0)+IF(Дата_КС2=S$6,Смета!Z723,0)+IF(Дата_КС2=S$7,Смета!AC723,0)+IF(Дата_КС2=S$8,Смета!AF723,0)+IF(Дата_КС2=S$9,Смета!AI723,0)+IF(Дата_КС2=S$10,Смета!AL723,0)+IF(Дата_КС2=S$11,Смета!AO723,0)+IF(Дата_КС2=S$12,Смета!AR723,0)+IF(Дата_КС2=S$13,Смета!AU723,0)+IF(Дата_КС2=S$14,Смета!AX723,0),0)</f>
        <v>0</v>
      </c>
      <c r="G741" s="7">
        <f>IF(Смета!E723&gt;0,Смета!E723,0)</f>
        <v>2028.25</v>
      </c>
      <c r="H741" s="7">
        <f>ROUND(F741*G741,2)</f>
        <v>0</v>
      </c>
      <c r="I741">
        <f>IF(J741=1,1,K741)</f>
        <v>0</v>
      </c>
      <c r="K741">
        <f>IF(AND(B741&gt;0,B741&lt;&gt;"ЗАГ"),1,IF(C741=0,SUM(B742:INDEX(B742:B$2002,INDEX(MATCH("ЗАГ",B742:B$2002&amp;"",),))),0))</f>
        <v>0</v>
      </c>
      <c r="R741" s="7">
        <f>IFERROR(IF(F741&gt;0,IF(IFERROR((Смета!H723*1),0)&gt;0,ROUND(F741*G741,2),0),0),0)</f>
        <v>0</v>
      </c>
      <c r="S741" s="7">
        <f>IFERROR(IF(F741&gt;0,IF(IFERROR((Смета!G723*1),0)&gt;0,ROUND(F741*G741,2),0),0),0)</f>
        <v>0</v>
      </c>
    </row>
    <row r="742" hidden="1">
      <c r="B742" t="str">
        <f>IFERROR(IF(F742&gt;0,MAX(B$26:B741)+1,IF(AND(D742&gt;0,C742=0),"ЗАГ",0)),0)</f>
        <v>ЗАГ</v>
      </c>
      <c r="C742">
        <f>IF(Смета!B724&gt;0,Смета!B724,0)</f>
        <v>0</v>
      </c>
      <c r="D742" t="str">
        <f>IF(Смета!C724&gt;0,Смета!C724,0)</f>
        <v>Ось 19-21/Ж-К (4.БСУ2М-1 секция №7)</v>
      </c>
      <c r="E742" s="7">
        <f>IF(Смета!D724&gt;0,Смета!D724,0)</f>
        <v>0</v>
      </c>
      <c r="F742" s="7">
        <f>IFERROR(IF(Дата_КС2=S$3,Смета!Q724,0)+IF(Дата_КС2=S$4,Смета!T724,0)+IF(Дата_КС2=S$5,Смета!W724,0)+IF(Дата_КС2=S$6,Смета!Z724,0)+IF(Дата_КС2=S$7,Смета!AC724,0)+IF(Дата_КС2=S$8,Смета!AF724,0)+IF(Дата_КС2=S$9,Смета!AI724,0)+IF(Дата_КС2=S$10,Смета!AL724,0)+IF(Дата_КС2=S$11,Смета!AO724,0)+IF(Дата_КС2=S$12,Смета!AR724,0)+IF(Дата_КС2=S$13,Смета!AU724,0)+IF(Дата_КС2=S$14,Смета!AX724,0),0)</f>
        <v>0</v>
      </c>
      <c r="G742" s="7">
        <f>IF(Смета!E724&gt;0,Смета!E724,0)</f>
        <v>0</v>
      </c>
      <c r="H742" s="7">
        <f>ROUND(F742*G742,2)</f>
        <v>0</v>
      </c>
      <c r="I742">
        <f>IF(J742=1,1,K742)</f>
        <v>0</v>
      </c>
      <c r="K742">
        <f>IF(AND(B742&gt;0,B742&lt;&gt;"ЗАГ"),1,IF(C742=0,SUM(B743:INDEX(B743:B$2002,INDEX(MATCH("ЗАГ",B743:B$2002&amp;"",),))),0))</f>
        <v>0</v>
      </c>
      <c r="R742" s="7">
        <f>IFERROR(IF(F742&gt;0,IF(IFERROR((Смета!H724*1),0)&gt;0,ROUND(F742*G742,2),0),0),0)</f>
        <v>0</v>
      </c>
      <c r="S742" s="7">
        <f>IFERROR(IF(F742&gt;0,IF(IFERROR((Смета!G724*1),0)&gt;0,ROUND(F742*G742,2),0),0),0)</f>
        <v>0</v>
      </c>
    </row>
    <row r="743">
      <c r="B743" t="str">
        <f>IFERROR(IF(F743&gt;0,MAX(B$26:B742)+1,IF(AND(D743&gt;0,C743=0),"ЗАГ",0)),0)</f>
        <v>ЗАГ</v>
      </c>
      <c r="C743">
        <f>IF(Смета!B725&gt;0,Смета!B725,0)</f>
        <v>0</v>
      </c>
      <c r="D743" t="str">
        <f>IF(Смета!C725&gt;0,Смета!C725,0)</f>
        <v>1.Низковольтное оборудование</v>
      </c>
      <c r="E743" s="7">
        <f>IF(Смета!D725&gt;0,Смета!D725,0)</f>
        <v>0</v>
      </c>
      <c r="F743" s="7">
        <f>IFERROR(IF(Дата_КС2=S$3,Смета!Q725,0)+IF(Дата_КС2=S$4,Смета!T725,0)+IF(Дата_КС2=S$5,Смета!W725,0)+IF(Дата_КС2=S$6,Смета!Z725,0)+IF(Дата_КС2=S$7,Смета!AC725,0)+IF(Дата_КС2=S$8,Смета!AF725,0)+IF(Дата_КС2=S$9,Смета!AI725,0)+IF(Дата_КС2=S$10,Смета!AL725,0)+IF(Дата_КС2=S$11,Смета!AO725,0)+IF(Дата_КС2=S$12,Смета!AR725,0)+IF(Дата_КС2=S$13,Смета!AU725,0)+IF(Дата_КС2=S$14,Смета!AX725,0),0)</f>
        <v>0</v>
      </c>
      <c r="G743" s="7">
        <f>IF(Смета!E725&gt;0,Смета!E725,0)</f>
        <v>0</v>
      </c>
      <c r="H743" s="7">
        <f>ROUND(F743*G743,2)</f>
        <v>0</v>
      </c>
      <c r="I743">
        <f>IF(J743=1,1,K743)</f>
        <v>322</v>
      </c>
      <c r="K743">
        <f>IF(AND(B743&gt;0,B743&lt;&gt;"ЗАГ"),1,IF(C743=0,SUM(B744:INDEX(B744:B$2002,INDEX(MATCH("ЗАГ",B744:B$2002&amp;"",),))),0))</f>
        <v>322</v>
      </c>
      <c r="R743" s="7">
        <f>IFERROR(IF(F743&gt;0,IF(IFERROR((Смета!H725*1),0)&gt;0,ROUND(F743*G743,2),0),0),0)</f>
        <v>0</v>
      </c>
      <c r="S743" s="7">
        <f>IFERROR(IF(F743&gt;0,IF(IFERROR((Смета!G725*1),0)&gt;0,ROUND(F743*G743,2),0),0),0)</f>
        <v>0</v>
      </c>
    </row>
    <row r="744" hidden="1">
      <c r="B744">
        <f>IFERROR(IF(F744&gt;0,MAX(B$26:B743)+1,IF(AND(D744&gt;0,C744=0),"ЗАГ",0)),0)</f>
        <v>0</v>
      </c>
      <c r="C744">
        <f>IF(Смета!B726&gt;0,Смета!B726,0)</f>
        <v>641</v>
      </c>
      <c r="D744" t="str">
        <f>IF(Смета!C726&gt;0,Смета!C726,0)</f>
        <v>ЩК в комплекте</v>
      </c>
      <c r="E744" s="7" t="str">
        <f>IF(Смета!D726&gt;0,Смета!D726,0)</f>
        <v>шт</v>
      </c>
      <c r="F744" s="7">
        <f>IFERROR(IF(Дата_КС2=S$3,Смета!Q726,0)+IF(Дата_КС2=S$4,Смета!T726,0)+IF(Дата_КС2=S$5,Смета!W726,0)+IF(Дата_КС2=S$6,Смета!Z726,0)+IF(Дата_КС2=S$7,Смета!AC726,0)+IF(Дата_КС2=S$8,Смета!AF726,0)+IF(Дата_КС2=S$9,Смета!AI726,0)+IF(Дата_КС2=S$10,Смета!AL726,0)+IF(Дата_КС2=S$11,Смета!AO726,0)+IF(Дата_КС2=S$12,Смета!AR726,0)+IF(Дата_КС2=S$13,Смета!AU726,0)+IF(Дата_КС2=S$14,Смета!AX726,0),0)</f>
        <v>0</v>
      </c>
      <c r="G744" s="7">
        <f>IF(Смета!E726&gt;0,Смета!E726,0)</f>
        <v>6351.63</v>
      </c>
      <c r="H744" s="7">
        <f>ROUND(F744*G744,2)</f>
        <v>0</v>
      </c>
      <c r="I744">
        <f>IF(J744=1,1,K744)</f>
        <v>0</v>
      </c>
      <c r="K744">
        <f>IF(AND(B744&gt;0,B744&lt;&gt;"ЗАГ"),1,IF(C744=0,SUM(B745:INDEX(B745:B$2002,INDEX(MATCH("ЗАГ",B745:B$2002&amp;"",),))),0))</f>
        <v>0</v>
      </c>
      <c r="R744" s="7">
        <f>IFERROR(IF(F744&gt;0,IF(IFERROR((Смета!H726*1),0)&gt;0,ROUND(F744*G744,2),0),0),0)</f>
        <v>0</v>
      </c>
      <c r="S744" s="7">
        <f>IFERROR(IF(F744&gt;0,IF(IFERROR((Смета!G726*1),0)&gt;0,ROUND(F744*G744,2),0),0),0)</f>
        <v>0</v>
      </c>
    </row>
    <row r="745" hidden="1" ht="30" customHeight="1">
      <c r="B745">
        <f>IFERROR(IF(F745&gt;0,MAX(B$26:B744)+1,IF(AND(D745&gt;0,C745=0),"ЗАГ",0)),0)</f>
        <v>0</v>
      </c>
      <c r="C745">
        <f>IF(Смета!B727&gt;0,Смета!B727,0)</f>
        <v>642</v>
      </c>
      <c r="D745" t="str">
        <f>IF(Смета!C727&gt;0,Смета!C727,0)</f>
        <v>Счетчик электронный, 230В, 5(80)А, 1/2 кл.точности СЕ207 R7 849.2.ОА.QUVLF SPds</v>
      </c>
      <c r="E745" s="7" t="str">
        <f>IF(Смета!D727&gt;0,Смета!D727,0)</f>
        <v>шт</v>
      </c>
      <c r="F745" s="7">
        <f>IFERROR(IF(Дата_КС2=S$3,Смета!Q727,0)+IF(Дата_КС2=S$4,Смета!T727,0)+IF(Дата_КС2=S$5,Смета!W727,0)+IF(Дата_КС2=S$6,Смета!Z727,0)+IF(Дата_КС2=S$7,Смета!AC727,0)+IF(Дата_КС2=S$8,Смета!AF727,0)+IF(Дата_КС2=S$9,Смета!AI727,0)+IF(Дата_КС2=S$10,Смета!AL727,0)+IF(Дата_КС2=S$11,Смета!AO727,0)+IF(Дата_КС2=S$12,Смета!AR727,0)+IF(Дата_КС2=S$13,Смета!AU727,0)+IF(Дата_КС2=S$14,Смета!AX727,0),0)</f>
        <v>0</v>
      </c>
      <c r="G745" s="7">
        <f>IF(Смета!E727&gt;0,Смета!E727,0)</f>
        <v>0</v>
      </c>
      <c r="H745" s="7">
        <f>ROUND(F745*G745,2)</f>
        <v>0</v>
      </c>
      <c r="I745">
        <f>IF(J745=1,1,K745)</f>
        <v>0</v>
      </c>
      <c r="K745">
        <f>IF(AND(B745&gt;0,B745&lt;&gt;"ЗАГ"),1,IF(C745=0,SUM(B746:INDEX(B746:B$2002,INDEX(MATCH("ЗАГ",B746:B$2002&amp;"",),))),0))</f>
        <v>0</v>
      </c>
      <c r="R745" s="7">
        <f>IFERROR(IF(F745&gt;0,IF(IFERROR((Смета!H727*1),0)&gt;0,ROUND(F745*G745,2),0),0),0)</f>
        <v>0</v>
      </c>
      <c r="S745" s="7">
        <f>IFERROR(IF(F745&gt;0,IF(IFERROR((Смета!G727*1),0)&gt;0,ROUND(F745*G745,2),0),0),0)</f>
        <v>0</v>
      </c>
    </row>
    <row r="746" hidden="1">
      <c r="B746">
        <f>IFERROR(IF(F746&gt;0,MAX(B$26:B745)+1,IF(AND(D746&gt;0,C746=0),"ЗАГ",0)),0)</f>
        <v>0</v>
      </c>
      <c r="C746">
        <f>IF(Смета!B728&gt;0,Смета!B728,0)</f>
        <v>643</v>
      </c>
      <c r="D746" t="str">
        <f>IF(Смета!C728&gt;0,Смета!C728,0)</f>
        <v>Монтаж и подключение ЩК</v>
      </c>
      <c r="E746" s="7" t="str">
        <f>IF(Смета!D728&gt;0,Смета!D728,0)</f>
        <v>шт</v>
      </c>
      <c r="F746" s="7">
        <f>IFERROR(IF(Дата_КС2=S$3,Смета!Q728,0)+IF(Дата_КС2=S$4,Смета!T728,0)+IF(Дата_КС2=S$5,Смета!W728,0)+IF(Дата_КС2=S$6,Смета!Z728,0)+IF(Дата_КС2=S$7,Смета!AC728,0)+IF(Дата_КС2=S$8,Смета!AF728,0)+IF(Дата_КС2=S$9,Смета!AI728,0)+IF(Дата_КС2=S$10,Смета!AL728,0)+IF(Дата_КС2=S$11,Смета!AO728,0)+IF(Дата_КС2=S$12,Смета!AR728,0)+IF(Дата_КС2=S$13,Смета!AU728,0)+IF(Дата_КС2=S$14,Смета!AX728,0),0)</f>
        <v>0</v>
      </c>
      <c r="G746" s="7">
        <f>IF(Смета!E728&gt;0,Смета!E728,0)</f>
        <v>2668.75</v>
      </c>
      <c r="H746" s="7">
        <f>ROUND(F746*G746,2)</f>
        <v>0</v>
      </c>
      <c r="I746">
        <f>IF(J746=1,1,K746)</f>
        <v>0</v>
      </c>
      <c r="K746">
        <f>IF(AND(B746&gt;0,B746&lt;&gt;"ЗАГ"),1,IF(C746=0,SUM(B747:INDEX(B747:B$2002,INDEX(MATCH("ЗАГ",B747:B$2002&amp;"",),))),0))</f>
        <v>0</v>
      </c>
      <c r="R746" s="7">
        <f>IFERROR(IF(F746&gt;0,IF(IFERROR((Смета!H728*1),0)&gt;0,ROUND(F746*G746,2),0),0),0)</f>
        <v>0</v>
      </c>
      <c r="S746" s="7">
        <f>IFERROR(IF(F746&gt;0,IF(IFERROR((Смета!G728*1),0)&gt;0,ROUND(F746*G746,2),0),0),0)</f>
        <v>0</v>
      </c>
    </row>
    <row r="747" hidden="1">
      <c r="B747">
        <f>IFERROR(IF(F747&gt;0,MAX(B$26:B746)+1,IF(AND(D747&gt;0,C747=0),"ЗАГ",0)),0)</f>
        <v>0</v>
      </c>
      <c r="C747">
        <f>IF(Смета!B729&gt;0,Смета!B729,0)</f>
        <v>644</v>
      </c>
      <c r="D747" t="str">
        <f>IF(Смета!C729&gt;0,Смета!C729,0)</f>
        <v>Кабель-канал 60х40 ЭЛЕКОР белый (18м) IEK</v>
      </c>
      <c r="E747" s="7" t="str">
        <f>IF(Смета!D729&gt;0,Смета!D729,0)</f>
        <v>м</v>
      </c>
      <c r="F747" s="7">
        <f>IFERROR(IF(Дата_КС2=S$3,Смета!Q729,0)+IF(Дата_КС2=S$4,Смета!T729,0)+IF(Дата_КС2=S$5,Смета!W729,0)+IF(Дата_КС2=S$6,Смета!Z729,0)+IF(Дата_КС2=S$7,Смета!AC729,0)+IF(Дата_КС2=S$8,Смета!AF729,0)+IF(Дата_КС2=S$9,Смета!AI729,0)+IF(Дата_КС2=S$10,Смета!AL729,0)+IF(Дата_КС2=S$11,Смета!AO729,0)+IF(Дата_КС2=S$12,Смета!AR729,0)+IF(Дата_КС2=S$13,Смета!AU729,0)+IF(Дата_КС2=S$14,Смета!AX729,0),0)</f>
        <v>0</v>
      </c>
      <c r="G747" s="7">
        <f>IF(Смета!E729&gt;0,Смета!E729,0)</f>
        <v>264.6</v>
      </c>
      <c r="H747" s="7">
        <f>ROUND(F747*G747,2)</f>
        <v>0</v>
      </c>
      <c r="I747">
        <f>IF(J747=1,1,K747)</f>
        <v>0</v>
      </c>
      <c r="K747">
        <f>IF(AND(B747&gt;0,B747&lt;&gt;"ЗАГ"),1,IF(C747=0,SUM(B748:INDEX(B748:B$2002,INDEX(MATCH("ЗАГ",B748:B$2002&amp;"",),))),0))</f>
        <v>0</v>
      </c>
      <c r="R747" s="7">
        <f>IFERROR(IF(F747&gt;0,IF(IFERROR((Смета!H729*1),0)&gt;0,ROUND(F747*G747,2),0),0),0)</f>
        <v>0</v>
      </c>
      <c r="S747" s="7">
        <f>IFERROR(IF(F747&gt;0,IF(IFERROR((Смета!G729*1),0)&gt;0,ROUND(F747*G747,2),0),0),0)</f>
        <v>0</v>
      </c>
    </row>
    <row r="748" hidden="1">
      <c r="B748">
        <f>IFERROR(IF(F748&gt;0,MAX(B$26:B747)+1,IF(AND(D748&gt;0,C748=0),"ЗАГ",0)),0)</f>
        <v>0</v>
      </c>
      <c r="C748">
        <f>IF(Смета!B730&gt;0,Смета!B730,0)</f>
        <v>645</v>
      </c>
      <c r="D748" t="str">
        <f>IF(Смета!C730&gt;0,Смета!C730,0)</f>
        <v>Монтаж кабель-канала</v>
      </c>
      <c r="E748" s="7" t="str">
        <f>IF(Смета!D730&gt;0,Смета!D730,0)</f>
        <v>м</v>
      </c>
      <c r="F748" s="7">
        <f>IFERROR(IF(Дата_КС2=S$3,Смета!Q730,0)+IF(Дата_КС2=S$4,Смета!T730,0)+IF(Дата_КС2=S$5,Смета!W730,0)+IF(Дата_КС2=S$6,Смета!Z730,0)+IF(Дата_КС2=S$7,Смета!AC730,0)+IF(Дата_КС2=S$8,Смета!AF730,0)+IF(Дата_КС2=S$9,Смета!AI730,0)+IF(Дата_КС2=S$10,Смета!AL730,0)+IF(Дата_КС2=S$11,Смета!AO730,0)+IF(Дата_КС2=S$12,Смета!AR730,0)+IF(Дата_КС2=S$13,Смета!AU730,0)+IF(Дата_КС2=S$14,Смета!AX730,0),0)</f>
        <v>0</v>
      </c>
      <c r="G748" s="7">
        <f>IF(Смета!E730&gt;0,Смета!E730,0)</f>
        <v>330.75</v>
      </c>
      <c r="H748" s="7">
        <f>ROUND(F748*G748,2)</f>
        <v>0</v>
      </c>
      <c r="I748">
        <f>IF(J748=1,1,K748)</f>
        <v>0</v>
      </c>
      <c r="K748">
        <f>IF(AND(B748&gt;0,B748&lt;&gt;"ЗАГ"),1,IF(C748=0,SUM(B749:INDEX(B749:B$2002,INDEX(MATCH("ЗАГ",B749:B$2002&amp;"",),))),0))</f>
        <v>0</v>
      </c>
      <c r="R748" s="7">
        <f>IFERROR(IF(F748&gt;0,IF(IFERROR((Смета!H730*1),0)&gt;0,ROUND(F748*G748,2),0),0),0)</f>
        <v>0</v>
      </c>
      <c r="S748" s="7">
        <f>IFERROR(IF(F748&gt;0,IF(IFERROR((Смета!G730*1),0)&gt;0,ROUND(F748*G748,2),0),0),0)</f>
        <v>0</v>
      </c>
    </row>
    <row r="749" hidden="1" ht="60" customHeight="1">
      <c r="B749">
        <f>IFERROR(IF(F749&gt;0,MAX(B$26:B748)+1,IF(AND(D749&gt;0,C749=0),"ЗАГ",0)),0)</f>
        <v>0</v>
      </c>
      <c r="C749">
        <f>IF(Смета!B731&gt;0,Смета!B731,0)</f>
        <v>646</v>
      </c>
      <c r="D749" t="str">
        <f>IF(Смета!C731&gt;0,Смета!C731,0)</f>
        <v>TITAN 3 Корпус металлический ЩРн-24 (395х310х120) IP31 (шкаф ЩВР комплектуется: Выключатель автоматический трехполюсный 25А C ВА47-29 4.5кА-1шт;Шина N ''ноль'' на DIN-изоляторе Ni ШНИ-6х9-10-Д-С-2шт.)</v>
      </c>
      <c r="E749" s="7" t="str">
        <f>IF(Смета!D731&gt;0,Смета!D731,0)</f>
        <v>шт</v>
      </c>
      <c r="F749" s="7">
        <f>IFERROR(IF(Дата_КС2=S$3,Смета!Q731,0)+IF(Дата_КС2=S$4,Смета!T731,0)+IF(Дата_КС2=S$5,Смета!W731,0)+IF(Дата_КС2=S$6,Смета!Z731,0)+IF(Дата_КС2=S$7,Смета!AC731,0)+IF(Дата_КС2=S$8,Смета!AF731,0)+IF(Дата_КС2=S$9,Смета!AI731,0)+IF(Дата_КС2=S$10,Смета!AL731,0)+IF(Дата_КС2=S$11,Смета!AO731,0)+IF(Дата_КС2=S$12,Смета!AR731,0)+IF(Дата_КС2=S$13,Смета!AU731,0)+IF(Дата_КС2=S$14,Смета!AX731,0),0)</f>
        <v>0</v>
      </c>
      <c r="G749" s="7">
        <f>IF(Смета!E731&gt;0,Смета!E731,0)</f>
        <v>3600</v>
      </c>
      <c r="H749" s="7">
        <f>ROUND(F749*G749,2)</f>
        <v>0</v>
      </c>
      <c r="I749">
        <f>IF(J749=1,1,K749)</f>
        <v>0</v>
      </c>
      <c r="K749">
        <f>IF(AND(B749&gt;0,B749&lt;&gt;"ЗАГ"),1,IF(C749=0,SUM(B750:INDEX(B750:B$2002,INDEX(MATCH("ЗАГ",B750:B$2002&amp;"",),))),0))</f>
        <v>0</v>
      </c>
      <c r="R749" s="7">
        <f>IFERROR(IF(F749&gt;0,IF(IFERROR((Смета!H731*1),0)&gt;0,ROUND(F749*G749,2),0),0),0)</f>
        <v>0</v>
      </c>
      <c r="S749" s="7">
        <f>IFERROR(IF(F749&gt;0,IF(IFERROR((Смета!G731*1),0)&gt;0,ROUND(F749*G749,2),0),0),0)</f>
        <v>0</v>
      </c>
    </row>
    <row r="750" hidden="1">
      <c r="B750">
        <f>IFERROR(IF(F750&gt;0,MAX(B$26:B749)+1,IF(AND(D750&gt;0,C750=0),"ЗАГ",0)),0)</f>
        <v>0</v>
      </c>
      <c r="C750">
        <f>IF(Смета!B732&gt;0,Смета!B732,0)</f>
        <v>647</v>
      </c>
      <c r="D750" t="str">
        <f>IF(Смета!C732&gt;0,Смета!C732,0)</f>
        <v>Монтаж корпуса щита ЩРВ</v>
      </c>
      <c r="E750" s="7" t="str">
        <f>IF(Смета!D732&gt;0,Смета!D732,0)</f>
        <v>шт</v>
      </c>
      <c r="F750" s="7">
        <f>IFERROR(IF(Дата_КС2=S$3,Смета!Q732,0)+IF(Дата_КС2=S$4,Смета!T732,0)+IF(Дата_КС2=S$5,Смета!W732,0)+IF(Дата_КС2=S$6,Смета!Z732,0)+IF(Дата_КС2=S$7,Смета!AC732,0)+IF(Дата_КС2=S$8,Смета!AF732,0)+IF(Дата_КС2=S$9,Смета!AI732,0)+IF(Дата_КС2=S$10,Смета!AL732,0)+IF(Дата_КС2=S$11,Смета!AO732,0)+IF(Дата_КС2=S$12,Смета!AR732,0)+IF(Дата_КС2=S$13,Смета!AU732,0)+IF(Дата_КС2=S$14,Смета!AX732,0),0)</f>
        <v>0</v>
      </c>
      <c r="G750" s="7">
        <f>IF(Смета!E732&gt;0,Смета!E732,0)</f>
        <v>1300</v>
      </c>
      <c r="H750" s="7">
        <f>ROUND(F750*G750,2)</f>
        <v>0</v>
      </c>
      <c r="I750">
        <f>IF(J750=1,1,K750)</f>
        <v>0</v>
      </c>
      <c r="K750">
        <f>IF(AND(B750&gt;0,B750&lt;&gt;"ЗАГ"),1,IF(C750=0,SUM(B751:INDEX(B751:B$2002,INDEX(MATCH("ЗАГ",B751:B$2002&amp;"",),))),0))</f>
        <v>0</v>
      </c>
      <c r="R750" s="7">
        <f>IFERROR(IF(F750&gt;0,IF(IFERROR((Смета!H732*1),0)&gt;0,ROUND(F750*G750,2),0),0),0)</f>
        <v>0</v>
      </c>
      <c r="S750" s="7">
        <f>IFERROR(IF(F750&gt;0,IF(IFERROR((Смета!G732*1),0)&gt;0,ROUND(F750*G750,2),0),0),0)</f>
        <v>0</v>
      </c>
    </row>
    <row r="751">
      <c r="B751">
        <f>IFERROR(IF(F751&gt;0,MAX(B$26:B750)+1,IF(AND(D751&gt;0,C751=0),"ЗАГ",0)),0)</f>
        <v>79</v>
      </c>
      <c r="C751">
        <f>IF(Смета!B733&gt;0,Смета!B733,0)</f>
        <v>648</v>
      </c>
      <c r="D751" t="str">
        <f>IF(Смета!C733&gt;0,Смета!C733,0)</f>
        <v>Корпус щита этажного ЩЭ</v>
      </c>
      <c r="E751" s="7" t="str">
        <f>IF(Смета!D733&gt;0,Смета!D733,0)</f>
        <v>шт</v>
      </c>
      <c r="F751" s="7">
        <f>IFERROR(IF(Дата_КС2=S$3,Смета!Q733,0)+IF(Дата_КС2=S$4,Смета!T733,0)+IF(Дата_КС2=S$5,Смета!W733,0)+IF(Дата_КС2=S$6,Смета!Z733,0)+IF(Дата_КС2=S$7,Смета!AC733,0)+IF(Дата_КС2=S$8,Смета!AF733,0)+IF(Дата_КС2=S$9,Смета!AI733,0)+IF(Дата_КС2=S$10,Смета!AL733,0)+IF(Дата_КС2=S$11,Смета!AO733,0)+IF(Дата_КС2=S$12,Смета!AR733,0)+IF(Дата_КС2=S$13,Смета!AU733,0)+IF(Дата_КС2=S$14,Смета!AX733,0),0)</f>
        <v>8</v>
      </c>
      <c r="G751" s="7">
        <f>IF(Смета!E733&gt;0,Смета!E733,0)</f>
        <v>8486.63</v>
      </c>
      <c r="H751" s="7">
        <f>ROUND(F751*G751,2)</f>
        <v>67893.04</v>
      </c>
      <c r="I751">
        <f>IF(J751=1,1,K751)</f>
        <v>1</v>
      </c>
      <c r="K751">
        <f>IF(AND(B751&gt;0,B751&lt;&gt;"ЗАГ"),1,IF(C751=0,SUM(B752:INDEX(B752:B$2002,INDEX(MATCH("ЗАГ",B752:B$2002&amp;"",),))),0))</f>
        <v>1</v>
      </c>
      <c r="R751" s="7">
        <f>IFERROR(IF(F751&gt;0,IF(IFERROR((Смета!H733*1),0)&gt;0,ROUND(F751*G751,2),0),0),0)</f>
        <v>0</v>
      </c>
      <c r="S751" s="7">
        <f>IFERROR(IF(F751&gt;0,IF(IFERROR((Смета!G733*1),0)&gt;0,ROUND(F751*G751,2),0),0),0)</f>
        <v>67893.04</v>
      </c>
    </row>
    <row r="752">
      <c r="B752">
        <f>IFERROR(IF(F752&gt;0,MAX(B$26:B751)+1,IF(AND(D752&gt;0,C752=0),"ЗАГ",0)),0)</f>
        <v>80</v>
      </c>
      <c r="C752">
        <f>IF(Смета!B734&gt;0,Смета!B734,0)</f>
        <v>649</v>
      </c>
      <c r="D752" t="str">
        <f>IF(Смета!C734&gt;0,Смета!C734,0)</f>
        <v>Монтаж Корпуса щита этажного</v>
      </c>
      <c r="E752" s="7" t="str">
        <f>IF(Смета!D734&gt;0,Смета!D734,0)</f>
        <v>шт</v>
      </c>
      <c r="F752" s="7">
        <f>IFERROR(IF(Дата_КС2=S$3,Смета!Q734,0)+IF(Дата_КС2=S$4,Смета!T734,0)+IF(Дата_КС2=S$5,Смета!W734,0)+IF(Дата_КС2=S$6,Смета!Z734,0)+IF(Дата_КС2=S$7,Смета!AC734,0)+IF(Дата_КС2=S$8,Смета!AF734,0)+IF(Дата_КС2=S$9,Смета!AI734,0)+IF(Дата_КС2=S$10,Смета!AL734,0)+IF(Дата_КС2=S$11,Смета!AO734,0)+IF(Дата_КС2=S$12,Смета!AR734,0)+IF(Дата_КС2=S$13,Смета!AU734,0)+IF(Дата_КС2=S$14,Смета!AX734,0),0)</f>
        <v>8</v>
      </c>
      <c r="G752" s="7">
        <f>IF(Смета!E734&gt;0,Смета!E734,0)</f>
        <v>918.05</v>
      </c>
      <c r="H752" s="7">
        <f>ROUND(F752*G752,2)</f>
        <v>7344.4</v>
      </c>
      <c r="I752">
        <f>IF(J752=1,1,K752)</f>
        <v>1</v>
      </c>
      <c r="K752">
        <f>IF(AND(B752&gt;0,B752&lt;&gt;"ЗАГ"),1,IF(C752=0,SUM(B753:INDEX(B753:B$2002,INDEX(MATCH("ЗАГ",B753:B$2002&amp;"",),))),0))</f>
        <v>1</v>
      </c>
      <c r="R752" s="7">
        <f>IFERROR(IF(F752&gt;0,IF(IFERROR((Смета!H734*1),0)&gt;0,ROUND(F752*G752,2),0),0),0)</f>
        <v>7344.4</v>
      </c>
      <c r="S752" s="7">
        <f>IFERROR(IF(F752&gt;0,IF(IFERROR((Смета!G734*1),0)&gt;0,ROUND(F752*G752,2),0),0),0)</f>
        <v>0</v>
      </c>
    </row>
    <row r="753">
      <c r="B753">
        <f>IFERROR(IF(F753&gt;0,MAX(B$26:B752)+1,IF(AND(D753&gt;0,C753=0),"ЗАГ",0)),0)</f>
        <v>81</v>
      </c>
      <c r="C753">
        <f>IF(Смета!B735&gt;0,Смета!B735,0)</f>
        <v>650</v>
      </c>
      <c r="D753" t="str">
        <f>IF(Смета!C735&gt;0,Смета!C735,0)</f>
        <v>Панель из листовой стали 330х980</v>
      </c>
      <c r="E753" s="7" t="str">
        <f>IF(Смета!D735&gt;0,Смета!D735,0)</f>
        <v>шт</v>
      </c>
      <c r="F753" s="7">
        <f>IFERROR(IF(Дата_КС2=S$3,Смета!Q735,0)+IF(Дата_КС2=S$4,Смета!T735,0)+IF(Дата_КС2=S$5,Смета!W735,0)+IF(Дата_КС2=S$6,Смета!Z735,0)+IF(Дата_КС2=S$7,Смета!AC735,0)+IF(Дата_КС2=S$8,Смета!AF735,0)+IF(Дата_КС2=S$9,Смета!AI735,0)+IF(Дата_КС2=S$10,Смета!AL735,0)+IF(Дата_КС2=S$11,Смета!AO735,0)+IF(Дата_КС2=S$12,Смета!AR735,0)+IF(Дата_КС2=S$13,Смета!AU735,0)+IF(Дата_КС2=S$14,Смета!AX735,0),0)</f>
        <v>8</v>
      </c>
      <c r="G753" s="7">
        <f>IF(Смета!E735&gt;0,Смета!E735,0)</f>
        <v>1761.38</v>
      </c>
      <c r="H753" s="7">
        <f>ROUND(F753*G753,2)</f>
        <v>14091.04</v>
      </c>
      <c r="I753">
        <f>IF(J753=1,1,K753)</f>
        <v>1</v>
      </c>
      <c r="K753">
        <f>IF(AND(B753&gt;0,B753&lt;&gt;"ЗАГ"),1,IF(C753=0,SUM(B754:INDEX(B754:B$2002,INDEX(MATCH("ЗАГ",B754:B$2002&amp;"",),))),0))</f>
        <v>1</v>
      </c>
      <c r="R753" s="7">
        <f>IFERROR(IF(F753&gt;0,IF(IFERROR((Смета!H735*1),0)&gt;0,ROUND(F753*G753,2),0),0),0)</f>
        <v>0</v>
      </c>
      <c r="S753" s="7">
        <f>IFERROR(IF(F753&gt;0,IF(IFERROR((Смета!G735*1),0)&gt;0,ROUND(F753*G753,2),0),0),0)</f>
        <v>14091.04</v>
      </c>
    </row>
    <row r="754">
      <c r="B754">
        <f>IFERROR(IF(F754&gt;0,MAX(B$26:B753)+1,IF(AND(D754&gt;0,C754=0),"ЗАГ",0)),0)</f>
        <v>82</v>
      </c>
      <c r="C754">
        <f>IF(Смета!B736&gt;0,Смета!B736,0)</f>
        <v>651</v>
      </c>
      <c r="D754" t="str">
        <f>IF(Смета!C736&gt;0,Смета!C736,0)</f>
        <v>Монтаж панели</v>
      </c>
      <c r="E754" s="7" t="str">
        <f>IF(Смета!D736&gt;0,Смета!D736,0)</f>
        <v>шт</v>
      </c>
      <c r="F754" s="7">
        <f>IFERROR(IF(Дата_КС2=S$3,Смета!Q736,0)+IF(Дата_КС2=S$4,Смета!T736,0)+IF(Дата_КС2=S$5,Смета!W736,0)+IF(Дата_КС2=S$6,Смета!Z736,0)+IF(Дата_КС2=S$7,Смета!AC736,0)+IF(Дата_КС2=S$8,Смета!AF736,0)+IF(Дата_КС2=S$9,Смета!AI736,0)+IF(Дата_КС2=S$10,Смета!AL736,0)+IF(Дата_КС2=S$11,Смета!AO736,0)+IF(Дата_КС2=S$12,Смета!AR736,0)+IF(Дата_КС2=S$13,Смета!AU736,0)+IF(Дата_КС2=S$14,Смета!AX736,0),0)</f>
        <v>8</v>
      </c>
      <c r="G754" s="7">
        <f>IF(Смета!E736&gt;0,Смета!E736,0)</f>
        <v>560.44</v>
      </c>
      <c r="H754" s="7">
        <f>ROUND(F754*G754,2)</f>
        <v>4483.52</v>
      </c>
      <c r="I754">
        <f>IF(J754=1,1,K754)</f>
        <v>1</v>
      </c>
      <c r="K754">
        <f>IF(AND(B754&gt;0,B754&lt;&gt;"ЗАГ"),1,IF(C754=0,SUM(B755:INDEX(B755:B$2002,INDEX(MATCH("ЗАГ",B755:B$2002&amp;"",),))),0))</f>
        <v>1</v>
      </c>
      <c r="R754" s="7">
        <f>IFERROR(IF(F754&gt;0,IF(IFERROR((Смета!H736*1),0)&gt;0,ROUND(F754*G754,2),0),0),0)</f>
        <v>4483.52</v>
      </c>
      <c r="S754" s="7">
        <f>IFERROR(IF(F754&gt;0,IF(IFERROR((Смета!G736*1),0)&gt;0,ROUND(F754*G754,2),0),0),0)</f>
        <v>0</v>
      </c>
    </row>
    <row r="755" hidden="1">
      <c r="B755" t="str">
        <f>IFERROR(IF(F755&gt;0,MAX(B$26:B754)+1,IF(AND(D755&gt;0,C755=0),"ЗАГ",0)),0)</f>
        <v>ЗАГ</v>
      </c>
      <c r="C755">
        <f>IF(Смета!B737&gt;0,Смета!B737,0)</f>
        <v>0</v>
      </c>
      <c r="D755" t="str">
        <f>IF(Смета!C737&gt;0,Смета!C737,0)</f>
        <v>Щит этажный на 1 квартиру состоит (на 3 ЩЭ):</v>
      </c>
      <c r="E755" s="7">
        <f>IF(Смета!D737&gt;0,Смета!D737,0)</f>
        <v>0</v>
      </c>
      <c r="F755" s="7">
        <f>IFERROR(IF(Дата_КС2=S$3,Смета!Q737,0)+IF(Дата_КС2=S$4,Смета!T737,0)+IF(Дата_КС2=S$5,Смета!W737,0)+IF(Дата_КС2=S$6,Смета!Z737,0)+IF(Дата_КС2=S$7,Смета!AC737,0)+IF(Дата_КС2=S$8,Смета!AF737,0)+IF(Дата_КС2=S$9,Смета!AI737,0)+IF(Дата_КС2=S$10,Смета!AL737,0)+IF(Дата_КС2=S$11,Смета!AO737,0)+IF(Дата_КС2=S$12,Смета!AR737,0)+IF(Дата_КС2=S$13,Смета!AU737,0)+IF(Дата_КС2=S$14,Смета!AX737,0),0)</f>
        <v>0</v>
      </c>
      <c r="G755" s="7">
        <f>IF(Смета!E737&gt;0,Смета!E737,0)</f>
        <v>0</v>
      </c>
      <c r="H755" s="7">
        <f>ROUND(F755*G755,2)</f>
        <v>0</v>
      </c>
      <c r="I755">
        <f>IF(J755=1,1,K755)</f>
        <v>0</v>
      </c>
      <c r="K755">
        <f>IF(AND(B755&gt;0,B755&lt;&gt;"ЗАГ"),1,IF(C755=0,SUM(B756:INDEX(B756:B$2002,INDEX(MATCH("ЗАГ",B756:B$2002&amp;"",),))),0))</f>
        <v>0</v>
      </c>
      <c r="R755" s="7">
        <f>IFERROR(IF(F755&gt;0,IF(IFERROR((Смета!H737*1),0)&gt;0,ROUND(F755*G755,2),0),0),0)</f>
        <v>0</v>
      </c>
      <c r="S755" s="7">
        <f>IFERROR(IF(F755&gt;0,IF(IFERROR((Смета!G737*1),0)&gt;0,ROUND(F755*G755,2),0),0),0)</f>
        <v>0</v>
      </c>
    </row>
    <row r="756" hidden="1" ht="30" customHeight="1">
      <c r="B756">
        <f>IFERROR(IF(F756&gt;0,MAX(B$26:B755)+1,IF(AND(D756&gt;0,C756=0),"ЗАГ",0)),0)</f>
        <v>0</v>
      </c>
      <c r="C756">
        <f>IF(Смета!B738&gt;0,Смета!B738,0)</f>
        <v>652</v>
      </c>
      <c r="D756" t="str">
        <f>IF(Смета!C738&gt;0,Смета!C738,0)</f>
        <v>Выключатель автоматический двухполюсный 50А С ВА47-29 4.5кА (MVA20-2-050-C)</v>
      </c>
      <c r="E756" s="7" t="str">
        <f>IF(Смета!D738&gt;0,Смета!D738,0)</f>
        <v>шт</v>
      </c>
      <c r="F756" s="7">
        <f>IFERROR(IF(Дата_КС2=S$3,Смета!Q738,0)+IF(Дата_КС2=S$4,Смета!T738,0)+IF(Дата_КС2=S$5,Смета!W738,0)+IF(Дата_КС2=S$6,Смета!Z738,0)+IF(Дата_КС2=S$7,Смета!AC738,0)+IF(Дата_КС2=S$8,Смета!AF738,0)+IF(Дата_КС2=S$9,Смета!AI738,0)+IF(Дата_КС2=S$10,Смета!AL738,0)+IF(Дата_КС2=S$11,Смета!AO738,0)+IF(Дата_КС2=S$12,Смета!AR738,0)+IF(Дата_КС2=S$13,Смета!AU738,0)+IF(Дата_КС2=S$14,Смета!AX738,0),0)</f>
        <v>0</v>
      </c>
      <c r="G756" s="7">
        <f>IF(Смета!E738&gt;0,Смета!E738,0)</f>
        <v>461.93</v>
      </c>
      <c r="H756" s="7">
        <f>ROUND(F756*G756,2)</f>
        <v>0</v>
      </c>
      <c r="I756">
        <f>IF(J756=1,1,K756)</f>
        <v>0</v>
      </c>
      <c r="K756">
        <f>IF(AND(B756&gt;0,B756&lt;&gt;"ЗАГ"),1,IF(C756=0,SUM(B757:INDEX(B757:B$2002,INDEX(MATCH("ЗАГ",B757:B$2002&amp;"",),))),0))</f>
        <v>0</v>
      </c>
      <c r="R756" s="7">
        <f>IFERROR(IF(F756&gt;0,IF(IFERROR((Смета!H738*1),0)&gt;0,ROUND(F756*G756,2),0),0),0)</f>
        <v>0</v>
      </c>
      <c r="S756" s="7">
        <f>IFERROR(IF(F756&gt;0,IF(IFERROR((Смета!G738*1),0)&gt;0,ROUND(F756*G756,2),0),0),0)</f>
        <v>0</v>
      </c>
    </row>
    <row r="757" hidden="1">
      <c r="B757">
        <f>IFERROR(IF(F757&gt;0,MAX(B$26:B756)+1,IF(AND(D757&gt;0,C757=0),"ЗАГ",0)),0)</f>
        <v>0</v>
      </c>
      <c r="C757">
        <f>IF(Смета!B739&gt;0,Смета!B739,0)</f>
        <v>653</v>
      </c>
      <c r="D757" t="str">
        <f>IF(Смета!C739&gt;0,Смета!C739,0)</f>
        <v>Сжим ответвительный У-859 м50-70/о4-35 (У-859МУ3)</v>
      </c>
      <c r="E757" s="7" t="str">
        <f>IF(Смета!D739&gt;0,Смета!D739,0)</f>
        <v>шт</v>
      </c>
      <c r="F757" s="7">
        <f>IFERROR(IF(Дата_КС2=S$3,Смета!Q739,0)+IF(Дата_КС2=S$4,Смета!T739,0)+IF(Дата_КС2=S$5,Смета!W739,0)+IF(Дата_КС2=S$6,Смета!Z739,0)+IF(Дата_КС2=S$7,Смета!AC739,0)+IF(Дата_КС2=S$8,Смета!AF739,0)+IF(Дата_КС2=S$9,Смета!AI739,0)+IF(Дата_КС2=S$10,Смета!AL739,0)+IF(Дата_КС2=S$11,Смета!AO739,0)+IF(Дата_КС2=S$12,Смета!AR739,0)+IF(Дата_КС2=S$13,Смета!AU739,0)+IF(Дата_КС2=S$14,Смета!AX739,0),0)</f>
        <v>0</v>
      </c>
      <c r="G757" s="7">
        <f>IF(Смета!E739&gt;0,Смета!E739,0)</f>
        <v>98.61</v>
      </c>
      <c r="H757" s="7">
        <f>ROUND(F757*G757,2)</f>
        <v>0</v>
      </c>
      <c r="I757">
        <f>IF(J757=1,1,K757)</f>
        <v>0</v>
      </c>
      <c r="K757">
        <f>IF(AND(B757&gt;0,B757&lt;&gt;"ЗАГ"),1,IF(C757=0,SUM(B758:INDEX(B758:B$2002,INDEX(MATCH("ЗАГ",B758:B$2002&amp;"",),))),0))</f>
        <v>0</v>
      </c>
      <c r="R757" s="7">
        <f>IFERROR(IF(F757&gt;0,IF(IFERROR((Смета!H739*1),0)&gt;0,ROUND(F757*G757,2),0),0),0)</f>
        <v>0</v>
      </c>
      <c r="S757" s="7">
        <f>IFERROR(IF(F757&gt;0,IF(IFERROR((Смета!G739*1),0)&gt;0,ROUND(F757*G757,2),0),0),0)</f>
        <v>0</v>
      </c>
    </row>
    <row r="758" hidden="1">
      <c r="B758">
        <f>IFERROR(IF(F758&gt;0,MAX(B$26:B757)+1,IF(AND(D758&gt;0,C758=0),"ЗАГ",0)),0)</f>
        <v>0</v>
      </c>
      <c r="C758">
        <f>IF(Смета!B740&gt;0,Смета!B740,0)</f>
        <v>654</v>
      </c>
      <c r="D758" t="str">
        <f>IF(Смета!C740&gt;0,Смета!C740,0)</f>
        <v>Расключение щита этажного ЩЭ</v>
      </c>
      <c r="E758" s="7" t="str">
        <f>IF(Смета!D740&gt;0,Смета!D740,0)</f>
        <v>шт</v>
      </c>
      <c r="F758" s="7">
        <f>IFERROR(IF(Дата_КС2=S$3,Смета!Q740,0)+IF(Дата_КС2=S$4,Смета!T740,0)+IF(Дата_КС2=S$5,Смета!W740,0)+IF(Дата_КС2=S$6,Смета!Z740,0)+IF(Дата_КС2=S$7,Смета!AC740,0)+IF(Дата_КС2=S$8,Смета!AF740,0)+IF(Дата_КС2=S$9,Смета!AI740,0)+IF(Дата_КС2=S$10,Смета!AL740,0)+IF(Дата_КС2=S$11,Смета!AO740,0)+IF(Дата_КС2=S$12,Смета!AR740,0)+IF(Дата_КС2=S$13,Смета!AU740,0)+IF(Дата_КС2=S$14,Смета!AX740,0),0)</f>
        <v>0</v>
      </c>
      <c r="G758" s="7">
        <f>IF(Смета!E740&gt;0,Смета!E740,0)</f>
        <v>1100.63</v>
      </c>
      <c r="H758" s="7">
        <f>ROUND(F758*G758,2)</f>
        <v>0</v>
      </c>
      <c r="I758">
        <f>IF(J758=1,1,K758)</f>
        <v>0</v>
      </c>
      <c r="K758">
        <f>IF(AND(B758&gt;0,B758&lt;&gt;"ЗАГ"),1,IF(C758=0,SUM(B759:INDEX(B759:B$2002,INDEX(MATCH("ЗАГ",B759:B$2002&amp;"",),))),0))</f>
        <v>0</v>
      </c>
      <c r="R758" s="7">
        <f>IFERROR(IF(F758&gt;0,IF(IFERROR((Смета!H740*1),0)&gt;0,ROUND(F758*G758,2),0),0),0)</f>
        <v>0</v>
      </c>
      <c r="S758" s="7">
        <f>IFERROR(IF(F758&gt;0,IF(IFERROR((Смета!G740*1),0)&gt;0,ROUND(F758*G758,2),0),0),0)</f>
        <v>0</v>
      </c>
    </row>
    <row r="759" hidden="1">
      <c r="B759" t="str">
        <f>IFERROR(IF(F759&gt;0,MAX(B$26:B758)+1,IF(AND(D759&gt;0,C759=0),"ЗАГ",0)),0)</f>
        <v>ЗАГ</v>
      </c>
      <c r="C759">
        <f>IF(Смета!B741&gt;0,Смета!B741,0)</f>
        <v>0</v>
      </c>
      <c r="D759" t="str">
        <f>IF(Смета!C741&gt;0,Смета!C741,0)</f>
        <v>Щит этажный на 4 квартиры состоит (на 3 ЩЭ):</v>
      </c>
      <c r="E759" s="7">
        <f>IF(Смета!D741&gt;0,Смета!D741,0)</f>
        <v>0</v>
      </c>
      <c r="F759" s="7">
        <f>IFERROR(IF(Дата_КС2=S$3,Смета!Q741,0)+IF(Дата_КС2=S$4,Смета!T741,0)+IF(Дата_КС2=S$5,Смета!W741,0)+IF(Дата_КС2=S$6,Смета!Z741,0)+IF(Дата_КС2=S$7,Смета!AC741,0)+IF(Дата_КС2=S$8,Смета!AF741,0)+IF(Дата_КС2=S$9,Смета!AI741,0)+IF(Дата_КС2=S$10,Смета!AL741,0)+IF(Дата_КС2=S$11,Смета!AO741,0)+IF(Дата_КС2=S$12,Смета!AR741,0)+IF(Дата_КС2=S$13,Смета!AU741,0)+IF(Дата_КС2=S$14,Смета!AX741,0),0)</f>
        <v>0</v>
      </c>
      <c r="G759" s="7">
        <f>IF(Смета!E741&gt;0,Смета!E741,0)</f>
        <v>0</v>
      </c>
      <c r="H759" s="7">
        <f>ROUND(F759*G759,2)</f>
        <v>0</v>
      </c>
      <c r="I759">
        <f>IF(J759=1,1,K759)</f>
        <v>0</v>
      </c>
      <c r="K759">
        <f>IF(AND(B759&gt;0,B759&lt;&gt;"ЗАГ"),1,IF(C759=0,SUM(B760:INDEX(B760:B$2002,INDEX(MATCH("ЗАГ",B760:B$2002&amp;"",),))),0))</f>
        <v>0</v>
      </c>
      <c r="R759" s="7">
        <f>IFERROR(IF(F759&gt;0,IF(IFERROR((Смета!H741*1),0)&gt;0,ROUND(F759*G759,2),0),0),0)</f>
        <v>0</v>
      </c>
      <c r="S759" s="7">
        <f>IFERROR(IF(F759&gt;0,IF(IFERROR((Смета!G741*1),0)&gt;0,ROUND(F759*G759,2),0),0),0)</f>
        <v>0</v>
      </c>
    </row>
    <row r="760" hidden="1" ht="30" customHeight="1">
      <c r="B760">
        <f>IFERROR(IF(F760&gt;0,MAX(B$26:B759)+1,IF(AND(D760&gt;0,C760=0),"ЗАГ",0)),0)</f>
        <v>0</v>
      </c>
      <c r="C760">
        <f>IF(Смета!B742&gt;0,Смета!B742,0)</f>
        <v>655</v>
      </c>
      <c r="D760" t="str">
        <f>IF(Смета!C742&gt;0,Смета!C742,0)</f>
        <v>Выключатель автоматический двухполюсный 50А С ВА47-29 4.5кА (MVA20-2-050-C)</v>
      </c>
      <c r="E760" s="7" t="str">
        <f>IF(Смета!D742&gt;0,Смета!D742,0)</f>
        <v>шт</v>
      </c>
      <c r="F760" s="7">
        <f>IFERROR(IF(Дата_КС2=S$3,Смета!Q742,0)+IF(Дата_КС2=S$4,Смета!T742,0)+IF(Дата_КС2=S$5,Смета!W742,0)+IF(Дата_КС2=S$6,Смета!Z742,0)+IF(Дата_КС2=S$7,Смета!AC742,0)+IF(Дата_КС2=S$8,Смета!AF742,0)+IF(Дата_КС2=S$9,Смета!AI742,0)+IF(Дата_КС2=S$10,Смета!AL742,0)+IF(Дата_КС2=S$11,Смета!AO742,0)+IF(Дата_КС2=S$12,Смета!AR742,0)+IF(Дата_КС2=S$13,Смета!AU742,0)+IF(Дата_КС2=S$14,Смета!AX742,0),0)</f>
        <v>0</v>
      </c>
      <c r="G760" s="7">
        <f>IF(Смета!E742&gt;0,Смета!E742,0)</f>
        <v>461.93</v>
      </c>
      <c r="H760" s="7">
        <f>ROUND(F760*G760,2)</f>
        <v>0</v>
      </c>
      <c r="I760">
        <f>IF(J760=1,1,K760)</f>
        <v>0</v>
      </c>
      <c r="K760">
        <f>IF(AND(B760&gt;0,B760&lt;&gt;"ЗАГ"),1,IF(C760=0,SUM(B761:INDEX(B761:B$2002,INDEX(MATCH("ЗАГ",B761:B$2002&amp;"",),))),0))</f>
        <v>0</v>
      </c>
      <c r="R760" s="7">
        <f>IFERROR(IF(F760&gt;0,IF(IFERROR((Смета!H742*1),0)&gt;0,ROUND(F760*G760,2),0),0),0)</f>
        <v>0</v>
      </c>
      <c r="S760" s="7">
        <f>IFERROR(IF(F760&gt;0,IF(IFERROR((Смета!G742*1),0)&gt;0,ROUND(F760*G760,2),0),0),0)</f>
        <v>0</v>
      </c>
    </row>
    <row r="761" hidden="1">
      <c r="B761">
        <f>IFERROR(IF(F761&gt;0,MAX(B$26:B760)+1,IF(AND(D761&gt;0,C761=0),"ЗАГ",0)),0)</f>
        <v>0</v>
      </c>
      <c r="C761">
        <f>IF(Смета!B743&gt;0,Смета!B743,0)</f>
        <v>656</v>
      </c>
      <c r="D761" t="str">
        <f>IF(Смета!C743&gt;0,Смета!C743,0)</f>
        <v>Сжим ответвительный У-859 м50-70/о4-35 (У-859МУ3)</v>
      </c>
      <c r="E761" s="7" t="str">
        <f>IF(Смета!D743&gt;0,Смета!D743,0)</f>
        <v>шт</v>
      </c>
      <c r="F761" s="7">
        <f>IFERROR(IF(Дата_КС2=S$3,Смета!Q743,0)+IF(Дата_КС2=S$4,Смета!T743,0)+IF(Дата_КС2=S$5,Смета!W743,0)+IF(Дата_КС2=S$6,Смета!Z743,0)+IF(Дата_КС2=S$7,Смета!AC743,0)+IF(Дата_КС2=S$8,Смета!AF743,0)+IF(Дата_КС2=S$9,Смета!AI743,0)+IF(Дата_КС2=S$10,Смета!AL743,0)+IF(Дата_КС2=S$11,Смета!AO743,0)+IF(Дата_КС2=S$12,Смета!AR743,0)+IF(Дата_КС2=S$13,Смета!AU743,0)+IF(Дата_КС2=S$14,Смета!AX743,0),0)</f>
        <v>0</v>
      </c>
      <c r="G761" s="7">
        <f>IF(Смета!E743&gt;0,Смета!E743,0)</f>
        <v>98.61</v>
      </c>
      <c r="H761" s="7">
        <f>ROUND(F761*G761,2)</f>
        <v>0</v>
      </c>
      <c r="I761">
        <f>IF(J761=1,1,K761)</f>
        <v>0</v>
      </c>
      <c r="K761">
        <f>IF(AND(B761&gt;0,B761&lt;&gt;"ЗАГ"),1,IF(C761=0,SUM(B762:INDEX(B762:B$2002,INDEX(MATCH("ЗАГ",B762:B$2002&amp;"",),))),0))</f>
        <v>0</v>
      </c>
      <c r="R761" s="7">
        <f>IFERROR(IF(F761&gt;0,IF(IFERROR((Смета!H743*1),0)&gt;0,ROUND(F761*G761,2),0),0),0)</f>
        <v>0</v>
      </c>
      <c r="S761" s="7">
        <f>IFERROR(IF(F761&gt;0,IF(IFERROR((Смета!G743*1),0)&gt;0,ROUND(F761*G761,2),0),0),0)</f>
        <v>0</v>
      </c>
    </row>
    <row r="762" hidden="1">
      <c r="B762">
        <f>IFERROR(IF(F762&gt;0,MAX(B$26:B761)+1,IF(AND(D762&gt;0,C762=0),"ЗАГ",0)),0)</f>
        <v>0</v>
      </c>
      <c r="C762">
        <f>IF(Смета!B744&gt;0,Смета!B744,0)</f>
        <v>657</v>
      </c>
      <c r="D762" t="str">
        <f>IF(Смета!C744&gt;0,Смета!C744,0)</f>
        <v>Розетка на DIN-рейку с заземлением контактов РАр 10-3-ОП</v>
      </c>
      <c r="E762" s="7" t="str">
        <f>IF(Смета!D744&gt;0,Смета!D744,0)</f>
        <v>шт</v>
      </c>
      <c r="F762" s="7">
        <f>IFERROR(IF(Дата_КС2=S$3,Смета!Q744,0)+IF(Дата_КС2=S$4,Смета!T744,0)+IF(Дата_КС2=S$5,Смета!W744,0)+IF(Дата_КС2=S$6,Смета!Z744,0)+IF(Дата_КС2=S$7,Смета!AC744,0)+IF(Дата_КС2=S$8,Смета!AF744,0)+IF(Дата_КС2=S$9,Смета!AI744,0)+IF(Дата_КС2=S$10,Смета!AL744,0)+IF(Дата_КС2=S$11,Смета!AO744,0)+IF(Дата_КС2=S$12,Смета!AR744,0)+IF(Дата_КС2=S$13,Смета!AU744,0)+IF(Дата_КС2=S$14,Смета!AX744,0),0)</f>
        <v>0</v>
      </c>
      <c r="G762" s="7">
        <f>IF(Смета!E744&gt;0,Смета!E744,0)</f>
        <v>288.23</v>
      </c>
      <c r="H762" s="7">
        <f>ROUND(F762*G762,2)</f>
        <v>0</v>
      </c>
      <c r="I762">
        <f>IF(J762=1,1,K762)</f>
        <v>0</v>
      </c>
      <c r="K762">
        <f>IF(AND(B762&gt;0,B762&lt;&gt;"ЗАГ"),1,IF(C762=0,SUM(B763:INDEX(B763:B$2002,INDEX(MATCH("ЗАГ",B763:B$2002&amp;"",),))),0))</f>
        <v>0</v>
      </c>
      <c r="R762" s="7">
        <f>IFERROR(IF(F762&gt;0,IF(IFERROR((Смета!H744*1),0)&gt;0,ROUND(F762*G762,2),0),0),0)</f>
        <v>0</v>
      </c>
      <c r="S762" s="7">
        <f>IFERROR(IF(F762&gt;0,IF(IFERROR((Смета!G744*1),0)&gt;0,ROUND(F762*G762,2),0),0),0)</f>
        <v>0</v>
      </c>
    </row>
    <row r="763" hidden="1">
      <c r="B763">
        <f>IFERROR(IF(F763&gt;0,MAX(B$26:B762)+1,IF(AND(D763&gt;0,C763=0),"ЗАГ",0)),0)</f>
        <v>0</v>
      </c>
      <c r="C763">
        <f>IF(Смета!B745&gt;0,Смета!B745,0)</f>
        <v>658</v>
      </c>
      <c r="D763" t="str">
        <f>IF(Смета!C745&gt;0,Смета!C745,0)</f>
        <v>Расключение щита этажного ЩЭ</v>
      </c>
      <c r="E763" s="7" t="str">
        <f>IF(Смета!D745&gt;0,Смета!D745,0)</f>
        <v>шт</v>
      </c>
      <c r="F763" s="7">
        <f>IFERROR(IF(Дата_КС2=S$3,Смета!Q745,0)+IF(Дата_КС2=S$4,Смета!T745,0)+IF(Дата_КС2=S$5,Смета!W745,0)+IF(Дата_КС2=S$6,Смета!Z745,0)+IF(Дата_КС2=S$7,Смета!AC745,0)+IF(Дата_КС2=S$8,Смета!AF745,0)+IF(Дата_КС2=S$9,Смета!AI745,0)+IF(Дата_КС2=S$10,Смета!AL745,0)+IF(Дата_КС2=S$11,Смета!AO745,0)+IF(Дата_КС2=S$12,Смета!AR745,0)+IF(Дата_КС2=S$13,Смета!AU745,0)+IF(Дата_КС2=S$14,Смета!AX745,0),0)</f>
        <v>0</v>
      </c>
      <c r="G763" s="7">
        <f>IF(Смета!E745&gt;0,Смета!E745,0)</f>
        <v>3502.5</v>
      </c>
      <c r="H763" s="7">
        <f>ROUND(F763*G763,2)</f>
        <v>0</v>
      </c>
      <c r="I763">
        <f>IF(J763=1,1,K763)</f>
        <v>0</v>
      </c>
      <c r="K763">
        <f>IF(AND(B763&gt;0,B763&lt;&gt;"ЗАГ"),1,IF(C763=0,SUM(B764:INDEX(B764:B$2002,INDEX(MATCH("ЗАГ",B764:B$2002&amp;"",),))),0))</f>
        <v>0</v>
      </c>
      <c r="R763" s="7">
        <f>IFERROR(IF(F763&gt;0,IF(IFERROR((Смета!H745*1),0)&gt;0,ROUND(F763*G763,2),0),0),0)</f>
        <v>0</v>
      </c>
      <c r="S763" s="7">
        <f>IFERROR(IF(F763&gt;0,IF(IFERROR((Смета!G745*1),0)&gt;0,ROUND(F763*G763,2),0),0),0)</f>
        <v>0</v>
      </c>
    </row>
    <row r="764" hidden="1">
      <c r="B764" t="str">
        <f>IFERROR(IF(F764&gt;0,MAX(B$26:B763)+1,IF(AND(D764&gt;0,C764=0),"ЗАГ",0)),0)</f>
        <v>ЗАГ</v>
      </c>
      <c r="C764">
        <f>IF(Смета!B746&gt;0,Смета!B746,0)</f>
        <v>0</v>
      </c>
      <c r="D764" t="str">
        <f>IF(Смета!C746&gt;0,Смета!C746,0)</f>
        <v>2.Светотехническая продукция</v>
      </c>
      <c r="E764" s="7">
        <f>IF(Смета!D746&gt;0,Смета!D746,0)</f>
        <v>0</v>
      </c>
      <c r="F764" s="7">
        <f>IFERROR(IF(Дата_КС2=S$3,Смета!Q746,0)+IF(Дата_КС2=S$4,Смета!T746,0)+IF(Дата_КС2=S$5,Смета!W746,0)+IF(Дата_КС2=S$6,Смета!Z746,0)+IF(Дата_КС2=S$7,Смета!AC746,0)+IF(Дата_КС2=S$8,Смета!AF746,0)+IF(Дата_КС2=S$9,Смета!AI746,0)+IF(Дата_КС2=S$10,Смета!AL746,0)+IF(Дата_КС2=S$11,Смета!AO746,0)+IF(Дата_КС2=S$12,Смета!AR746,0)+IF(Дата_КС2=S$13,Смета!AU746,0)+IF(Дата_КС2=S$14,Смета!AX746,0),0)</f>
        <v>0</v>
      </c>
      <c r="G764" s="7">
        <f>IF(Смета!E746&gt;0,Смета!E746,0)</f>
        <v>0</v>
      </c>
      <c r="H764" s="7">
        <f>ROUND(F764*G764,2)</f>
        <v>0</v>
      </c>
      <c r="I764">
        <f>IF(J764=1,1,K764)</f>
        <v>0</v>
      </c>
      <c r="K764">
        <f>IF(AND(B764&gt;0,B764&lt;&gt;"ЗАГ"),1,IF(C764=0,SUM(B765:INDEX(B765:B$2002,INDEX(MATCH("ЗАГ",B765:B$2002&amp;"",),))),0))</f>
        <v>0</v>
      </c>
      <c r="R764" s="7">
        <f>IFERROR(IF(F764&gt;0,IF(IFERROR((Смета!H746*1),0)&gt;0,ROUND(F764*G764,2),0),0),0)</f>
        <v>0</v>
      </c>
      <c r="S764" s="7">
        <f>IFERROR(IF(F764&gt;0,IF(IFERROR((Смета!G746*1),0)&gt;0,ROUND(F764*G764,2),0),0),0)</f>
        <v>0</v>
      </c>
    </row>
    <row r="765" hidden="1">
      <c r="B765">
        <f>IFERROR(IF(F765&gt;0,MAX(B$26:B764)+1,IF(AND(D765&gt;0,C765=0),"ЗАГ",0)),0)</f>
        <v>0</v>
      </c>
      <c r="C765">
        <f>IF(Смета!B747&gt;0,Смета!B747,0)</f>
        <v>659</v>
      </c>
      <c r="D765" t="str">
        <f>IF(Смета!C747&gt;0,Смета!C747,0)</f>
        <v>Патрон подвесной Е27 пластик белый</v>
      </c>
      <c r="E765" s="7" t="str">
        <f>IF(Смета!D747&gt;0,Смета!D747,0)</f>
        <v>шт</v>
      </c>
      <c r="F765" s="7">
        <f>IFERROR(IF(Дата_КС2=S$3,Смета!Q747,0)+IF(Дата_КС2=S$4,Смета!T747,0)+IF(Дата_КС2=S$5,Смета!W747,0)+IF(Дата_КС2=S$6,Смета!Z747,0)+IF(Дата_КС2=S$7,Смета!AC747,0)+IF(Дата_КС2=S$8,Смета!AF747,0)+IF(Дата_КС2=S$9,Смета!AI747,0)+IF(Дата_КС2=S$10,Смета!AL747,0)+IF(Дата_КС2=S$11,Смета!AO747,0)+IF(Дата_КС2=S$12,Смета!AR747,0)+IF(Дата_КС2=S$13,Смета!AU747,0)+IF(Дата_КС2=S$14,Смета!AX747,0),0)</f>
        <v>0</v>
      </c>
      <c r="G765" s="7">
        <f>IF(Смета!E747&gt;0,Смета!E747,0)</f>
        <v>24.55</v>
      </c>
      <c r="H765" s="7">
        <f>ROUND(F765*G765,2)</f>
        <v>0</v>
      </c>
      <c r="I765">
        <f>IF(J765=1,1,K765)</f>
        <v>0</v>
      </c>
      <c r="K765">
        <f>IF(AND(B765&gt;0,B765&lt;&gt;"ЗАГ"),1,IF(C765=0,SUM(B766:INDEX(B766:B$2002,INDEX(MATCH("ЗАГ",B766:B$2002&amp;"",),))),0))</f>
        <v>0</v>
      </c>
      <c r="R765" s="7">
        <f>IFERROR(IF(F765&gt;0,IF(IFERROR((Смета!H747*1),0)&gt;0,ROUND(F765*G765,2),0),0),0)</f>
        <v>0</v>
      </c>
      <c r="S765" s="7">
        <f>IFERROR(IF(F765&gt;0,IF(IFERROR((Смета!G747*1),0)&gt;0,ROUND(F765*G765,2),0),0),0)</f>
        <v>0</v>
      </c>
    </row>
    <row r="766" hidden="1">
      <c r="B766">
        <f>IFERROR(IF(F766&gt;0,MAX(B$26:B765)+1,IF(AND(D766&gt;0,C766=0),"ЗАГ",0)),0)</f>
        <v>0</v>
      </c>
      <c r="C766">
        <f>IF(Смета!B748&gt;0,Смета!B748,0)</f>
        <v>660</v>
      </c>
      <c r="D766" t="str">
        <f>IF(Смета!C748&gt;0,Смета!C748,0)</f>
        <v>Подключение подвесного патрона</v>
      </c>
      <c r="E766" s="7" t="str">
        <f>IF(Смета!D748&gt;0,Смета!D748,0)</f>
        <v>шт</v>
      </c>
      <c r="F766" s="7">
        <f>IFERROR(IF(Дата_КС2=S$3,Смета!Q748,0)+IF(Дата_КС2=S$4,Смета!T748,0)+IF(Дата_КС2=S$5,Смета!W748,0)+IF(Дата_КС2=S$6,Смета!Z748,0)+IF(Дата_КС2=S$7,Смета!AC748,0)+IF(Дата_КС2=S$8,Смета!AF748,0)+IF(Дата_КС2=S$9,Смета!AI748,0)+IF(Дата_КС2=S$10,Смета!AL748,0)+IF(Дата_КС2=S$11,Смета!AO748,0)+IF(Дата_КС2=S$12,Смета!AR748,0)+IF(Дата_КС2=S$13,Смета!AU748,0)+IF(Дата_КС2=S$14,Смета!AX748,0),0)</f>
        <v>0</v>
      </c>
      <c r="G766" s="7">
        <f>IF(Смета!E748&gt;0,Смета!E748,0)</f>
        <v>213.5</v>
      </c>
      <c r="H766" s="7">
        <f>ROUND(F766*G766,2)</f>
        <v>0</v>
      </c>
      <c r="I766">
        <f>IF(J766=1,1,K766)</f>
        <v>0</v>
      </c>
      <c r="K766">
        <f>IF(AND(B766&gt;0,B766&lt;&gt;"ЗАГ"),1,IF(C766=0,SUM(B767:INDEX(B767:B$2002,INDEX(MATCH("ЗАГ",B767:B$2002&amp;"",),))),0))</f>
        <v>0</v>
      </c>
      <c r="R766" s="7">
        <f>IFERROR(IF(F766&gt;0,IF(IFERROR((Смета!H748*1),0)&gt;0,ROUND(F766*G766,2),0),0),0)</f>
        <v>0</v>
      </c>
      <c r="S766" s="7">
        <f>IFERROR(IF(F766&gt;0,IF(IFERROR((Смета!G748*1),0)&gt;0,ROUND(F766*G766,2),0),0),0)</f>
        <v>0</v>
      </c>
    </row>
    <row r="767" hidden="1">
      <c r="B767">
        <f>IFERROR(IF(F767&gt;0,MAX(B$26:B766)+1,IF(AND(D767&gt;0,C767=0),"ЗАГ",0)),0)</f>
        <v>0</v>
      </c>
      <c r="C767">
        <f>IF(Смета!B749&gt;0,Смета!B749,0)</f>
        <v>661</v>
      </c>
      <c r="D767" t="str">
        <f>IF(Смета!C749&gt;0,Смета!C749,0)</f>
        <v>Лампа светодиодная LED 11вт E27 белый ECO</v>
      </c>
      <c r="E767" s="7" t="str">
        <f>IF(Смета!D749&gt;0,Смета!D749,0)</f>
        <v>шт</v>
      </c>
      <c r="F767" s="7">
        <f>IFERROR(IF(Дата_КС2=S$3,Смета!Q749,0)+IF(Дата_КС2=S$4,Смета!T749,0)+IF(Дата_КС2=S$5,Смета!W749,0)+IF(Дата_КС2=S$6,Смета!Z749,0)+IF(Дата_КС2=S$7,Смета!AC749,0)+IF(Дата_КС2=S$8,Смета!AF749,0)+IF(Дата_КС2=S$9,Смета!AI749,0)+IF(Дата_КС2=S$10,Смета!AL749,0)+IF(Дата_КС2=S$11,Смета!AO749,0)+IF(Дата_КС2=S$12,Смета!AR749,0)+IF(Дата_КС2=S$13,Смета!AU749,0)+IF(Дата_КС2=S$14,Смета!AX749,0),0)</f>
        <v>0</v>
      </c>
      <c r="G767" s="7">
        <f>IF(Смета!E749&gt;0,Смета!E749,0)</f>
        <v>96.08</v>
      </c>
      <c r="H767" s="7">
        <f>ROUND(F767*G767,2)</f>
        <v>0</v>
      </c>
      <c r="I767">
        <f>IF(J767=1,1,K767)</f>
        <v>0</v>
      </c>
      <c r="K767">
        <f>IF(AND(B767&gt;0,B767&lt;&gt;"ЗАГ"),1,IF(C767=0,SUM(B768:INDEX(B768:B$2002,INDEX(MATCH("ЗАГ",B768:B$2002&amp;"",),))),0))</f>
        <v>0</v>
      </c>
      <c r="R767" s="7">
        <f>IFERROR(IF(F767&gt;0,IF(IFERROR((Смета!H749*1),0)&gt;0,ROUND(F767*G767,2),0),0),0)</f>
        <v>0</v>
      </c>
      <c r="S767" s="7">
        <f>IFERROR(IF(F767&gt;0,IF(IFERROR((Смета!G749*1),0)&gt;0,ROUND(F767*G767,2),0),0),0)</f>
        <v>0</v>
      </c>
    </row>
    <row r="768" hidden="1" ht="30" customHeight="1">
      <c r="B768">
        <f>IFERROR(IF(F768&gt;0,MAX(B$26:B767)+1,IF(AND(D768&gt;0,C768=0),"ЗАГ",0)),0)</f>
        <v>0</v>
      </c>
      <c r="C768">
        <f>IF(Смета!B750&gt;0,Смета!B750,0)</f>
        <v>662</v>
      </c>
      <c r="D768" t="str">
        <f>IF(Смета!C750&gt;0,Смета!C750,0)</f>
        <v>358882 STREET NT22 396 черный Светильник ландшафтный светодиодный IP54 LED 4000К 18W 220V OPAL пластиковый корпус</v>
      </c>
      <c r="E768" s="7" t="str">
        <f>IF(Смета!D750&gt;0,Смета!D750,0)</f>
        <v>шт</v>
      </c>
      <c r="F768" s="7">
        <f>IFERROR(IF(Дата_КС2=S$3,Смета!Q750,0)+IF(Дата_КС2=S$4,Смета!T750,0)+IF(Дата_КС2=S$5,Смета!W750,0)+IF(Дата_КС2=S$6,Смета!Z750,0)+IF(Дата_КС2=S$7,Смета!AC750,0)+IF(Дата_КС2=S$8,Смета!AF750,0)+IF(Дата_КС2=S$9,Смета!AI750,0)+IF(Дата_КС2=S$10,Смета!AL750,0)+IF(Дата_КС2=S$11,Смета!AO750,0)+IF(Дата_КС2=S$12,Смета!AR750,0)+IF(Дата_КС2=S$13,Смета!AU750,0)+IF(Дата_КС2=S$14,Смета!AX750,0),0)</f>
        <v>0</v>
      </c>
      <c r="G768" s="7">
        <f>IF(Смета!E750&gt;0,Смета!E750,0)</f>
        <v>2500</v>
      </c>
      <c r="H768" s="7">
        <f>ROUND(F768*G768,2)</f>
        <v>0</v>
      </c>
      <c r="I768">
        <f>IF(J768=1,1,K768)</f>
        <v>0</v>
      </c>
      <c r="K768">
        <f>IF(AND(B768&gt;0,B768&lt;&gt;"ЗАГ"),1,IF(C768=0,SUM(B769:INDEX(B769:B$2002,INDEX(MATCH("ЗАГ",B769:B$2002&amp;"",),))),0))</f>
        <v>0</v>
      </c>
      <c r="R768" s="7">
        <f>IFERROR(IF(F768&gt;0,IF(IFERROR((Смета!H750*1),0)&gt;0,ROUND(F768*G768,2),0),0),0)</f>
        <v>0</v>
      </c>
      <c r="S768" s="7">
        <f>IFERROR(IF(F768&gt;0,IF(IFERROR((Смета!G750*1),0)&gt;0,ROUND(F768*G768,2),0),0),0)</f>
        <v>0</v>
      </c>
    </row>
    <row r="769" hidden="1">
      <c r="B769">
        <f>IFERROR(IF(F769&gt;0,MAX(B$26:B768)+1,IF(AND(D769&gt;0,C769=0),"ЗАГ",0)),0)</f>
        <v>0</v>
      </c>
      <c r="C769">
        <f>IF(Смета!B751&gt;0,Смета!B751,0)</f>
        <v>663</v>
      </c>
      <c r="D769" t="str">
        <f>IF(Смета!C751&gt;0,Смета!C751,0)</f>
        <v>Монтаж и подключение накладного светильника</v>
      </c>
      <c r="E769" s="7" t="str">
        <f>IF(Смета!D751&gt;0,Смета!D751,0)</f>
        <v>шт</v>
      </c>
      <c r="F769" s="7">
        <f>IFERROR(IF(Дата_КС2=S$3,Смета!Q751,0)+IF(Дата_КС2=S$4,Смета!T751,0)+IF(Дата_КС2=S$5,Смета!W751,0)+IF(Дата_КС2=S$6,Смета!Z751,0)+IF(Дата_КС2=S$7,Смета!AC751,0)+IF(Дата_КС2=S$8,Смета!AF751,0)+IF(Дата_КС2=S$9,Смета!AI751,0)+IF(Дата_КС2=S$10,Смета!AL751,0)+IF(Дата_КС2=S$11,Смета!AO751,0)+IF(Дата_КС2=S$12,Смета!AR751,0)+IF(Дата_КС2=S$13,Смета!AU751,0)+IF(Дата_КС2=S$14,Смета!AX751,0),0)</f>
        <v>0</v>
      </c>
      <c r="G769" s="7">
        <f>IF(Смета!E751&gt;0,Смета!E751,0)</f>
        <v>384.3</v>
      </c>
      <c r="H769" s="7">
        <f>ROUND(F769*G769,2)</f>
        <v>0</v>
      </c>
      <c r="I769">
        <f>IF(J769=1,1,K769)</f>
        <v>0</v>
      </c>
      <c r="K769">
        <f>IF(AND(B769&gt;0,B769&lt;&gt;"ЗАГ"),1,IF(C769=0,SUM(B770:INDEX(B770:B$2002,INDEX(MATCH("ЗАГ",B770:B$2002&amp;"",),))),0))</f>
        <v>0</v>
      </c>
      <c r="R769" s="7">
        <f>IFERROR(IF(F769&gt;0,IF(IFERROR((Смета!H751*1),0)&gt;0,ROUND(F769*G769,2),0),0),0)</f>
        <v>0</v>
      </c>
      <c r="S769" s="7">
        <f>IFERROR(IF(F769&gt;0,IF(IFERROR((Смета!G751*1),0)&gt;0,ROUND(F769*G769,2),0),0),0)</f>
        <v>0</v>
      </c>
    </row>
    <row r="770" hidden="1">
      <c r="B770">
        <f>IFERROR(IF(F770&gt;0,MAX(B$26:B769)+1,IF(AND(D770&gt;0,C770=0),"ЗАГ",0)),0)</f>
        <v>0</v>
      </c>
      <c r="C770">
        <f>IF(Смета!B752&gt;0,Смета!B752,0)</f>
        <v>664</v>
      </c>
      <c r="D770" t="str">
        <f>IF(Смета!C752&gt;0,Смета!C752,0)</f>
        <v>БРА Kink light мелисса 08438-2, 19(21)</v>
      </c>
      <c r="E770" s="7" t="str">
        <f>IF(Смета!D752&gt;0,Смета!D752,0)</f>
        <v>шт</v>
      </c>
      <c r="F770" s="7">
        <f>IFERROR(IF(Дата_КС2=S$3,Смета!Q752,0)+IF(Дата_КС2=S$4,Смета!T752,0)+IF(Дата_КС2=S$5,Смета!W752,0)+IF(Дата_КС2=S$6,Смета!Z752,0)+IF(Дата_КС2=S$7,Смета!AC752,0)+IF(Дата_КС2=S$8,Смета!AF752,0)+IF(Дата_КС2=S$9,Смета!AI752,0)+IF(Дата_КС2=S$10,Смета!AL752,0)+IF(Дата_КС2=S$11,Смета!AO752,0)+IF(Дата_КС2=S$12,Смета!AR752,0)+IF(Дата_КС2=S$13,Смета!AU752,0)+IF(Дата_КС2=S$14,Смета!AX752,0),0)</f>
        <v>0</v>
      </c>
      <c r="G770" s="7">
        <f>IF(Смета!E752&gt;0,Смета!E752,0)</f>
        <v>6950</v>
      </c>
      <c r="H770" s="7">
        <f>ROUND(F770*G770,2)</f>
        <v>0</v>
      </c>
      <c r="I770">
        <f>IF(J770=1,1,K770)</f>
        <v>0</v>
      </c>
      <c r="K770">
        <f>IF(AND(B770&gt;0,B770&lt;&gt;"ЗАГ"),1,IF(C770=0,SUM(B771:INDEX(B771:B$2002,INDEX(MATCH("ЗАГ",B771:B$2002&amp;"",),))),0))</f>
        <v>0</v>
      </c>
      <c r="R770" s="7">
        <f>IFERROR(IF(F770&gt;0,IF(IFERROR((Смета!H752*1),0)&gt;0,ROUND(F770*G770,2),0),0),0)</f>
        <v>0</v>
      </c>
      <c r="S770" s="7">
        <f>IFERROR(IF(F770&gt;0,IF(IFERROR((Смета!G752*1),0)&gt;0,ROUND(F770*G770,2),0),0),0)</f>
        <v>0</v>
      </c>
    </row>
    <row r="771" hidden="1">
      <c r="B771">
        <f>IFERROR(IF(F771&gt;0,MAX(B$26:B770)+1,IF(AND(D771&gt;0,C771=0),"ЗАГ",0)),0)</f>
        <v>0</v>
      </c>
      <c r="C771">
        <f>IF(Смета!B753&gt;0,Смета!B753,0)</f>
        <v>665</v>
      </c>
      <c r="D771" t="str">
        <f>IF(Смета!C753&gt;0,Смета!C753,0)</f>
        <v>Бра настенная</v>
      </c>
      <c r="E771" s="7" t="str">
        <f>IF(Смета!D753&gt;0,Смета!D753,0)</f>
        <v>шт</v>
      </c>
      <c r="F771" s="7">
        <f>IFERROR(IF(Дата_КС2=S$3,Смета!Q753,0)+IF(Дата_КС2=S$4,Смета!T753,0)+IF(Дата_КС2=S$5,Смета!W753,0)+IF(Дата_КС2=S$6,Смета!Z753,0)+IF(Дата_КС2=S$7,Смета!AC753,0)+IF(Дата_КС2=S$8,Смета!AF753,0)+IF(Дата_КС2=S$9,Смета!AI753,0)+IF(Дата_КС2=S$10,Смета!AL753,0)+IF(Дата_КС2=S$11,Смета!AO753,0)+IF(Дата_КС2=S$12,Смета!AR753,0)+IF(Дата_КС2=S$13,Смета!AU753,0)+IF(Дата_КС2=S$14,Смета!AX753,0),0)</f>
        <v>0</v>
      </c>
      <c r="G771" s="7">
        <f>IF(Смета!E753&gt;0,Смета!E753,0)</f>
        <v>1050</v>
      </c>
      <c r="H771" s="7">
        <f>ROUND(F771*G771,2)</f>
        <v>0</v>
      </c>
      <c r="I771">
        <f>IF(J771=1,1,K771)</f>
        <v>0</v>
      </c>
      <c r="K771">
        <f>IF(AND(B771&gt;0,B771&lt;&gt;"ЗАГ"),1,IF(C771=0,SUM(B772:INDEX(B772:B$2002,INDEX(MATCH("ЗАГ",B772:B$2002&amp;"",),))),0))</f>
        <v>0</v>
      </c>
      <c r="R771" s="7">
        <f>IFERROR(IF(F771&gt;0,IF(IFERROR((Смета!H753*1),0)&gt;0,ROUND(F771*G771,2),0),0),0)</f>
        <v>0</v>
      </c>
      <c r="S771" s="7">
        <f>IFERROR(IF(F771&gt;0,IF(IFERROR((Смета!G753*1),0)&gt;0,ROUND(F771*G771,2),0),0),0)</f>
        <v>0</v>
      </c>
    </row>
    <row r="772" hidden="1" ht="30" customHeight="1">
      <c r="B772">
        <f>IFERROR(IF(F772&gt;0,MAX(B$26:B771)+1,IF(AND(D772&gt;0,C772=0),"ЗАГ",0)),0)</f>
        <v>0</v>
      </c>
      <c r="C772">
        <f>IF(Смета!B754&gt;0,Смета!B754,0)</f>
        <v>666</v>
      </c>
      <c r="D772" t="str">
        <f>IF(Смета!C754&gt;0,Смета!C754,0)</f>
        <v>Светильник светодиодный SPO-950-3-40K-018 18Вт 4000К 1890Лм IP40 595х180х40 матовый</v>
      </c>
      <c r="E772" s="7" t="str">
        <f>IF(Смета!D754&gt;0,Смета!D754,0)</f>
        <v>шт</v>
      </c>
      <c r="F772" s="7">
        <f>IFERROR(IF(Дата_КС2=S$3,Смета!Q754,0)+IF(Дата_КС2=S$4,Смета!T754,0)+IF(Дата_КС2=S$5,Смета!W754,0)+IF(Дата_КС2=S$6,Смета!Z754,0)+IF(Дата_КС2=S$7,Смета!AC754,0)+IF(Дата_КС2=S$8,Смета!AF754,0)+IF(Дата_КС2=S$9,Смета!AI754,0)+IF(Дата_КС2=S$10,Смета!AL754,0)+IF(Дата_КС2=S$11,Смета!AO754,0)+IF(Дата_КС2=S$12,Смета!AR754,0)+IF(Дата_КС2=S$13,Смета!AU754,0)+IF(Дата_КС2=S$14,Смета!AX754,0),0)</f>
        <v>0</v>
      </c>
      <c r="G772" s="7">
        <f>IF(Смета!E754&gt;0,Смета!E754,0)</f>
        <v>1636.25</v>
      </c>
      <c r="H772" s="7">
        <f>ROUND(F772*G772,2)</f>
        <v>0</v>
      </c>
      <c r="I772">
        <f>IF(J772=1,1,K772)</f>
        <v>0</v>
      </c>
      <c r="K772">
        <f>IF(AND(B772&gt;0,B772&lt;&gt;"ЗАГ"),1,IF(C772=0,SUM(B773:INDEX(B773:B$2002,INDEX(MATCH("ЗАГ",B773:B$2002&amp;"",),))),0))</f>
        <v>0</v>
      </c>
      <c r="R772" s="7">
        <f>IFERROR(IF(F772&gt;0,IF(IFERROR((Смета!H754*1),0)&gt;0,ROUND(F772*G772,2),0),0),0)</f>
        <v>0</v>
      </c>
      <c r="S772" s="7">
        <f>IFERROR(IF(F772&gt;0,IF(IFERROR((Смета!G754*1),0)&gt;0,ROUND(F772*G772,2),0),0),0)</f>
        <v>0</v>
      </c>
    </row>
    <row r="773" hidden="1">
      <c r="B773">
        <f>IFERROR(IF(F773&gt;0,MAX(B$26:B772)+1,IF(AND(D773&gt;0,C773=0),"ЗАГ",0)),0)</f>
        <v>0</v>
      </c>
      <c r="C773">
        <f>IF(Смета!B755&gt;0,Смета!B755,0)</f>
        <v>667</v>
      </c>
      <c r="D773" t="str">
        <f>IF(Смета!C755&gt;0,Смета!C755,0)</f>
        <v>Монтаж и подключение светильника в армстронг</v>
      </c>
      <c r="E773" s="7" t="str">
        <f>IF(Смета!D755&gt;0,Смета!D755,0)</f>
        <v>шт</v>
      </c>
      <c r="F773" s="7">
        <f>IFERROR(IF(Дата_КС2=S$3,Смета!Q755,0)+IF(Дата_КС2=S$4,Смета!T755,0)+IF(Дата_КС2=S$5,Смета!W755,0)+IF(Дата_КС2=S$6,Смета!Z755,0)+IF(Дата_КС2=S$7,Смета!AC755,0)+IF(Дата_КС2=S$8,Смета!AF755,0)+IF(Дата_КС2=S$9,Смета!AI755,0)+IF(Дата_КС2=S$10,Смета!AL755,0)+IF(Дата_КС2=S$11,Смета!AO755,0)+IF(Дата_КС2=S$12,Смета!AR755,0)+IF(Дата_КС2=S$13,Смета!AU755,0)+IF(Дата_КС2=S$14,Смета!AX755,0),0)</f>
        <v>0</v>
      </c>
      <c r="G773" s="7">
        <f>IF(Смета!E755&gt;0,Смета!E755,0)</f>
        <v>400</v>
      </c>
      <c r="H773" s="7">
        <f>ROUND(F773*G773,2)</f>
        <v>0</v>
      </c>
      <c r="I773">
        <f>IF(J773=1,1,K773)</f>
        <v>0</v>
      </c>
      <c r="K773">
        <f>IF(AND(B773&gt;0,B773&lt;&gt;"ЗАГ"),1,IF(C773=0,SUM(B774:INDEX(B774:B$2002,INDEX(MATCH("ЗАГ",B774:B$2002&amp;"",),))),0))</f>
        <v>0</v>
      </c>
      <c r="R773" s="7">
        <f>IFERROR(IF(F773&gt;0,IF(IFERROR((Смета!H755*1),0)&gt;0,ROUND(F773*G773,2),0),0),0)</f>
        <v>0</v>
      </c>
      <c r="S773" s="7">
        <f>IFERROR(IF(F773&gt;0,IF(IFERROR((Смета!G755*1),0)&gt;0,ROUND(F773*G773,2),0),0),0)</f>
        <v>0</v>
      </c>
    </row>
    <row r="774" hidden="1" ht="30" customHeight="1">
      <c r="B774">
        <f>IFERROR(IF(F774&gt;0,MAX(B$26:B773)+1,IF(AND(D774&gt;0,C774=0),"ЗАГ",0)),0)</f>
        <v>0</v>
      </c>
      <c r="C774">
        <f>IF(Смета!B756&gt;0,Смета!B756,0)</f>
        <v>668</v>
      </c>
      <c r="D774" t="str">
        <f>IF(Смета!C756&gt;0,Смета!C756,0)</f>
        <v>Датчик движения ИК встраиваемый 1200w 360 гр. 6м IP20 белый (SEN86 бел.)</v>
      </c>
      <c r="E774" s="7" t="str">
        <f>IF(Смета!D756&gt;0,Смета!D756,0)</f>
        <v>шт</v>
      </c>
      <c r="F774" s="7">
        <f>IFERROR(IF(Дата_КС2=S$3,Смета!Q756,0)+IF(Дата_КС2=S$4,Смета!T756,0)+IF(Дата_КС2=S$5,Смета!W756,0)+IF(Дата_КС2=S$6,Смета!Z756,0)+IF(Дата_КС2=S$7,Смета!AC756,0)+IF(Дата_КС2=S$8,Смета!AF756,0)+IF(Дата_КС2=S$9,Смета!AI756,0)+IF(Дата_КС2=S$10,Смета!AL756,0)+IF(Дата_КС2=S$11,Смета!AO756,0)+IF(Дата_КС2=S$12,Смета!AR756,0)+IF(Дата_КС2=S$13,Смета!AU756,0)+IF(Дата_КС2=S$14,Смета!AX756,0),0)</f>
        <v>0</v>
      </c>
      <c r="G774" s="7">
        <f>IF(Смета!E756&gt;0,Смета!E756,0)</f>
        <v>450</v>
      </c>
      <c r="H774" s="7">
        <f>ROUND(F774*G774,2)</f>
        <v>0</v>
      </c>
      <c r="I774">
        <f>IF(J774=1,1,K774)</f>
        <v>0</v>
      </c>
      <c r="K774">
        <f>IF(AND(B774&gt;0,B774&lt;&gt;"ЗАГ"),1,IF(C774=0,SUM(B775:INDEX(B775:B$2002,INDEX(MATCH("ЗАГ",B775:B$2002&amp;"",),))),0))</f>
        <v>0</v>
      </c>
      <c r="R774" s="7">
        <f>IFERROR(IF(F774&gt;0,IF(IFERROR((Смета!H756*1),0)&gt;0,ROUND(F774*G774,2),0),0),0)</f>
        <v>0</v>
      </c>
      <c r="S774" s="7">
        <f>IFERROR(IF(F774&gt;0,IF(IFERROR((Смета!G756*1),0)&gt;0,ROUND(F774*G774,2),0),0),0)</f>
        <v>0</v>
      </c>
    </row>
    <row r="775" hidden="1">
      <c r="B775">
        <f>IFERROR(IF(F775&gt;0,MAX(B$26:B774)+1,IF(AND(D775&gt;0,C775=0),"ЗАГ",0)),0)</f>
        <v>0</v>
      </c>
      <c r="C775">
        <f>IF(Смета!B757&gt;0,Смета!B757,0)</f>
        <v>669</v>
      </c>
      <c r="D775" t="str">
        <f>IF(Смета!C757&gt;0,Смета!C757,0)</f>
        <v xml:space="preserve">Монтаж и подключение датчика движения </v>
      </c>
      <c r="E775" s="7" t="str">
        <f>IF(Смета!D757&gt;0,Смета!D757,0)</f>
        <v>шт</v>
      </c>
      <c r="F775" s="7">
        <f>IFERROR(IF(Дата_КС2=S$3,Смета!Q757,0)+IF(Дата_КС2=S$4,Смета!T757,0)+IF(Дата_КС2=S$5,Смета!W757,0)+IF(Дата_КС2=S$6,Смета!Z757,0)+IF(Дата_КС2=S$7,Смета!AC757,0)+IF(Дата_КС2=S$8,Смета!AF757,0)+IF(Дата_КС2=S$9,Смета!AI757,0)+IF(Дата_КС2=S$10,Смета!AL757,0)+IF(Дата_КС2=S$11,Смета!AO757,0)+IF(Дата_КС2=S$12,Смета!AR757,0)+IF(Дата_КС2=S$13,Смета!AU757,0)+IF(Дата_КС2=S$14,Смета!AX757,0),0)</f>
        <v>0</v>
      </c>
      <c r="G775" s="7">
        <f>IF(Смета!E757&gt;0,Смета!E757,0)</f>
        <v>360</v>
      </c>
      <c r="H775" s="7">
        <f>ROUND(F775*G775,2)</f>
        <v>0</v>
      </c>
      <c r="I775">
        <f>IF(J775=1,1,K775)</f>
        <v>0</v>
      </c>
      <c r="K775">
        <f>IF(AND(B775&gt;0,B775&lt;&gt;"ЗАГ"),1,IF(C775=0,SUM(B776:INDEX(B776:B$2002,INDEX(MATCH("ЗАГ",B776:B$2002&amp;"",),))),0))</f>
        <v>0</v>
      </c>
      <c r="R775" s="7">
        <f>IFERROR(IF(F775&gt;0,IF(IFERROR((Смета!H757*1),0)&gt;0,ROUND(F775*G775,2),0),0),0)</f>
        <v>0</v>
      </c>
      <c r="S775" s="7">
        <f>IFERROR(IF(F775&gt;0,IF(IFERROR((Смета!G757*1),0)&gt;0,ROUND(F775*G775,2),0),0),0)</f>
        <v>0</v>
      </c>
    </row>
    <row r="776" hidden="1" ht="30" customHeight="1">
      <c r="B776">
        <f>IFERROR(IF(F776&gt;0,MAX(B$26:B775)+1,IF(AND(D776&gt;0,C776=0),"ЗАГ",0)),0)</f>
        <v>0</v>
      </c>
      <c r="C776">
        <f>IF(Смета!B758&gt;0,Смета!B758,0)</f>
        <v>670</v>
      </c>
      <c r="D776" t="str">
        <f>IF(Смета!C758&gt;0,Смета!C758,0)</f>
        <v>Коробка распределительная 85х85х40мм для наружного монтажа IP55</v>
      </c>
      <c r="E776" s="7" t="str">
        <f>IF(Смета!D758&gt;0,Смета!D758,0)</f>
        <v>шт</v>
      </c>
      <c r="F776" s="7">
        <f>IFERROR(IF(Дата_КС2=S$3,Смета!Q758,0)+IF(Дата_КС2=S$4,Смета!T758,0)+IF(Дата_КС2=S$5,Смета!W758,0)+IF(Дата_КС2=S$6,Смета!Z758,0)+IF(Дата_КС2=S$7,Смета!AC758,0)+IF(Дата_КС2=S$8,Смета!AF758,0)+IF(Дата_КС2=S$9,Смета!AI758,0)+IF(Дата_КС2=S$10,Смета!AL758,0)+IF(Дата_КС2=S$11,Смета!AO758,0)+IF(Дата_КС2=S$12,Смета!AR758,0)+IF(Дата_КС2=S$13,Смета!AU758,0)+IF(Дата_КС2=S$14,Смета!AX758,0),0)</f>
        <v>0</v>
      </c>
      <c r="G776" s="7">
        <f>IF(Смета!E758&gt;0,Смета!E758,0)</f>
        <v>64.68</v>
      </c>
      <c r="H776" s="7">
        <f>ROUND(F776*G776,2)</f>
        <v>0</v>
      </c>
      <c r="I776">
        <f>IF(J776=1,1,K776)</f>
        <v>0</v>
      </c>
      <c r="K776">
        <f>IF(AND(B776&gt;0,B776&lt;&gt;"ЗАГ"),1,IF(C776=0,SUM(B777:INDEX(B777:B$2002,INDEX(MATCH("ЗАГ",B777:B$2002&amp;"",),))),0))</f>
        <v>0</v>
      </c>
      <c r="R776" s="7">
        <f>IFERROR(IF(F776&gt;0,IF(IFERROR((Смета!H758*1),0)&gt;0,ROUND(F776*G776,2),0),0),0)</f>
        <v>0</v>
      </c>
      <c r="S776" s="7">
        <f>IFERROR(IF(F776&gt;0,IF(IFERROR((Смета!G758*1),0)&gt;0,ROUND(F776*G776,2),0),0),0)</f>
        <v>0</v>
      </c>
    </row>
    <row r="777" hidden="1">
      <c r="B777">
        <f>IFERROR(IF(F777&gt;0,MAX(B$26:B776)+1,IF(AND(D777&gt;0,C777=0),"ЗАГ",0)),0)</f>
        <v>0</v>
      </c>
      <c r="C777">
        <f>IF(Смета!B759&gt;0,Смета!B759,0)</f>
        <v>671</v>
      </c>
      <c r="D777" t="str">
        <f>IF(Смета!C759&gt;0,Смета!C759,0)</f>
        <v>Монтаж и подключение распределительных коробок</v>
      </c>
      <c r="E777" s="7" t="str">
        <f>IF(Смета!D759&gt;0,Смета!D759,0)</f>
        <v>шт</v>
      </c>
      <c r="F777" s="7">
        <f>IFERROR(IF(Дата_КС2=S$3,Смета!Q759,0)+IF(Дата_КС2=S$4,Смета!T759,0)+IF(Дата_КС2=S$5,Смета!W759,0)+IF(Дата_КС2=S$6,Смета!Z759,0)+IF(Дата_КС2=S$7,Смета!AC759,0)+IF(Дата_КС2=S$8,Смета!AF759,0)+IF(Дата_КС2=S$9,Смета!AI759,0)+IF(Дата_КС2=S$10,Смета!AL759,0)+IF(Дата_КС2=S$11,Смета!AO759,0)+IF(Дата_КС2=S$12,Смета!AR759,0)+IF(Дата_КС2=S$13,Смета!AU759,0)+IF(Дата_КС2=S$14,Смета!AX759,0),0)</f>
        <v>0</v>
      </c>
      <c r="G777" s="7">
        <f>IF(Смета!E759&gt;0,Смета!E759,0)</f>
        <v>128.1</v>
      </c>
      <c r="H777" s="7">
        <f>ROUND(F777*G777,2)</f>
        <v>0</v>
      </c>
      <c r="I777">
        <f>IF(J777=1,1,K777)</f>
        <v>0</v>
      </c>
      <c r="K777">
        <f>IF(AND(B777&gt;0,B777&lt;&gt;"ЗАГ"),1,IF(C777=0,SUM(B778:INDEX(B778:B$2002,INDEX(MATCH("ЗАГ",B778:B$2002&amp;"",),))),0))</f>
        <v>0</v>
      </c>
      <c r="R777" s="7">
        <f>IFERROR(IF(F777&gt;0,IF(IFERROR((Смета!H759*1),0)&gt;0,ROUND(F777*G777,2),0),0),0)</f>
        <v>0</v>
      </c>
      <c r="S777" s="7">
        <f>IFERROR(IF(F777&gt;0,IF(IFERROR((Смета!G759*1),0)&gt;0,ROUND(F777*G777,2),0),0),0)</f>
        <v>0</v>
      </c>
    </row>
    <row r="778" hidden="1">
      <c r="B778" t="str">
        <f>IFERROR(IF(F778&gt;0,MAX(B$26:B777)+1,IF(AND(D778&gt;0,C778=0),"ЗАГ",0)),0)</f>
        <v>ЗАГ</v>
      </c>
      <c r="C778">
        <f>IF(Смета!B760&gt;0,Смета!B760,0)</f>
        <v>0</v>
      </c>
      <c r="D778" t="str">
        <f>IF(Смета!C760&gt;0,Смета!C760,0)</f>
        <v>Декоративная подсветка картины</v>
      </c>
      <c r="E778" s="7">
        <f>IF(Смета!D760&gt;0,Смета!D760,0)</f>
        <v>0</v>
      </c>
      <c r="F778" s="7">
        <f>IFERROR(IF(Дата_КС2=S$3,Смета!Q760,0)+IF(Дата_КС2=S$4,Смета!T760,0)+IF(Дата_КС2=S$5,Смета!W760,0)+IF(Дата_КС2=S$6,Смета!Z760,0)+IF(Дата_КС2=S$7,Смета!AC760,0)+IF(Дата_КС2=S$8,Смета!AF760,0)+IF(Дата_КС2=S$9,Смета!AI760,0)+IF(Дата_КС2=S$10,Смета!AL760,0)+IF(Дата_КС2=S$11,Смета!AO760,0)+IF(Дата_КС2=S$12,Смета!AR760,0)+IF(Дата_КС2=S$13,Смета!AU760,0)+IF(Дата_КС2=S$14,Смета!AX760,0),0)</f>
        <v>0</v>
      </c>
      <c r="G778" s="7">
        <f>IF(Смета!E760&gt;0,Смета!E760,0)</f>
        <v>0</v>
      </c>
      <c r="H778" s="7">
        <f>ROUND(F778*G778,2)</f>
        <v>0</v>
      </c>
      <c r="I778">
        <f>IF(J778=1,1,K778)</f>
        <v>0</v>
      </c>
      <c r="K778">
        <f>IF(AND(B778&gt;0,B778&lt;&gt;"ЗАГ"),1,IF(C778=0,SUM(B779:INDEX(B779:B$2002,INDEX(MATCH("ЗАГ",B779:B$2002&amp;"",),))),0))</f>
        <v>0</v>
      </c>
      <c r="R778" s="7">
        <f>IFERROR(IF(F778&gt;0,IF(IFERROR((Смета!H760*1),0)&gt;0,ROUND(F778*G778,2),0),0),0)</f>
        <v>0</v>
      </c>
      <c r="S778" s="7">
        <f>IFERROR(IF(F778&gt;0,IF(IFERROR((Смета!G760*1),0)&gt;0,ROUND(F778*G778,2),0),0),0)</f>
        <v>0</v>
      </c>
    </row>
    <row r="779" hidden="1">
      <c r="B779">
        <f>IFERROR(IF(F779&gt;0,MAX(B$26:B778)+1,IF(AND(D779&gt;0,C779=0),"ЗАГ",0)),0)</f>
        <v>0</v>
      </c>
      <c r="C779">
        <f>IF(Смета!B761&gt;0,Смета!B761,0)</f>
        <v>672</v>
      </c>
      <c r="D779" t="str">
        <f>IF(Смета!C761&gt;0,Смета!C761,0)</f>
        <v>Профиль SL-SLIM-H13M-F25-3000 ANOD ( Алюминий)</v>
      </c>
      <c r="E779" s="7" t="str">
        <f>IF(Смета!D761&gt;0,Смета!D761,0)</f>
        <v>м</v>
      </c>
      <c r="F779" s="7">
        <f>IFERROR(IF(Дата_КС2=S$3,Смета!Q761,0)+IF(Дата_КС2=S$4,Смета!T761,0)+IF(Дата_КС2=S$5,Смета!W761,0)+IF(Дата_КС2=S$6,Смета!Z761,0)+IF(Дата_КС2=S$7,Смета!AC761,0)+IF(Дата_КС2=S$8,Смета!AF761,0)+IF(Дата_КС2=S$9,Смета!AI761,0)+IF(Дата_КС2=S$10,Смета!AL761,0)+IF(Дата_КС2=S$11,Смета!AO761,0)+IF(Дата_КС2=S$12,Смета!AR761,0)+IF(Дата_КС2=S$13,Смета!AU761,0)+IF(Дата_КС2=S$14,Смета!AX761,0),0)</f>
        <v>0</v>
      </c>
      <c r="G779" s="7">
        <f>IF(Смета!E761&gt;0,Смета!E761,0)</f>
        <v>850</v>
      </c>
      <c r="H779" s="7">
        <f>ROUND(F779*G779,2)</f>
        <v>0</v>
      </c>
      <c r="I779">
        <f>IF(J779=1,1,K779)</f>
        <v>0</v>
      </c>
      <c r="K779">
        <f>IF(AND(B779&gt;0,B779&lt;&gt;"ЗАГ"),1,IF(C779=0,SUM(B780:INDEX(B780:B$2002,INDEX(MATCH("ЗАГ",B780:B$2002&amp;"",),))),0))</f>
        <v>0</v>
      </c>
      <c r="R779" s="7">
        <f>IFERROR(IF(F779&gt;0,IF(IFERROR((Смета!H761*1),0)&gt;0,ROUND(F779*G779,2),0),0),0)</f>
        <v>0</v>
      </c>
      <c r="S779" s="7">
        <f>IFERROR(IF(F779&gt;0,IF(IFERROR((Смета!G761*1),0)&gt;0,ROUND(F779*G779,2),0),0),0)</f>
        <v>0</v>
      </c>
    </row>
    <row r="780" hidden="1">
      <c r="B780">
        <f>IFERROR(IF(F780&gt;0,MAX(B$26:B779)+1,IF(AND(D780&gt;0,C780=0),"ЗАГ",0)),0)</f>
        <v>0</v>
      </c>
      <c r="C780">
        <f>IF(Смета!B762&gt;0,Смета!B762,0)</f>
        <v>673</v>
      </c>
      <c r="D780" t="str">
        <f>IF(Смета!C762&gt;0,Смета!C762,0)</f>
        <v>Монтаж профиля</v>
      </c>
      <c r="E780" s="7" t="str">
        <f>IF(Смета!D762&gt;0,Смета!D762,0)</f>
        <v>м</v>
      </c>
      <c r="F780" s="7">
        <f>IFERROR(IF(Дата_КС2=S$3,Смета!Q762,0)+IF(Дата_КС2=S$4,Смета!T762,0)+IF(Дата_КС2=S$5,Смета!W762,0)+IF(Дата_КС2=S$6,Смета!Z762,0)+IF(Дата_КС2=S$7,Смета!AC762,0)+IF(Дата_КС2=S$8,Смета!AF762,0)+IF(Дата_КС2=S$9,Смета!AI762,0)+IF(Дата_КС2=S$10,Смета!AL762,0)+IF(Дата_КС2=S$11,Смета!AO762,0)+IF(Дата_КС2=S$12,Смета!AR762,0)+IF(Дата_КС2=S$13,Смета!AU762,0)+IF(Дата_КС2=S$14,Смета!AX762,0),0)</f>
        <v>0</v>
      </c>
      <c r="G780" s="7">
        <f>IF(Смета!E762&gt;0,Смета!E762,0)</f>
        <v>800</v>
      </c>
      <c r="H780" s="7">
        <f>ROUND(F780*G780,2)</f>
        <v>0</v>
      </c>
      <c r="I780">
        <f>IF(J780=1,1,K780)</f>
        <v>0</v>
      </c>
      <c r="K780">
        <f>IF(AND(B780&gt;0,B780&lt;&gt;"ЗАГ"),1,IF(C780=0,SUM(B781:INDEX(B781:B$2002,INDEX(MATCH("ЗАГ",B781:B$2002&amp;"",),))),0))</f>
        <v>0</v>
      </c>
      <c r="R780" s="7">
        <f>IFERROR(IF(F780&gt;0,IF(IFERROR((Смета!H762*1),0)&gt;0,ROUND(F780*G780,2),0),0),0)</f>
        <v>0</v>
      </c>
      <c r="S780" s="7">
        <f>IFERROR(IF(F780&gt;0,IF(IFERROR((Смета!G762*1),0)&gt;0,ROUND(F780*G780,2),0),0),0)</f>
        <v>0</v>
      </c>
    </row>
    <row r="781" hidden="1" ht="30" customHeight="1">
      <c r="B781">
        <f>IFERROR(IF(F781&gt;0,MAX(B$26:B780)+1,IF(AND(D781&gt;0,C781=0),"ЗАГ",0)),0)</f>
        <v>0</v>
      </c>
      <c r="C781">
        <f>IF(Смета!B763&gt;0,Смета!B763,0)</f>
        <v>674</v>
      </c>
      <c r="D781" t="str">
        <f>IF(Смета!C763&gt;0,Смета!C763,0)</f>
        <v>Лента светодиодная 9,6 Вт/м 12В IP20 4000K 120LED/м RT/RTW-A120-8-11mm SMD 2835 5 м</v>
      </c>
      <c r="E781" s="7" t="str">
        <f>IF(Смета!D763&gt;0,Смета!D763,0)</f>
        <v>шт</v>
      </c>
      <c r="F781" s="7">
        <f>IFERROR(IF(Дата_КС2=S$3,Смета!Q763,0)+IF(Дата_КС2=S$4,Смета!T763,0)+IF(Дата_КС2=S$5,Смета!W763,0)+IF(Дата_КС2=S$6,Смета!Z763,0)+IF(Дата_КС2=S$7,Смета!AC763,0)+IF(Дата_КС2=S$8,Смета!AF763,0)+IF(Дата_КС2=S$9,Смета!AI763,0)+IF(Дата_КС2=S$10,Смета!AL763,0)+IF(Дата_КС2=S$11,Смета!AO763,0)+IF(Дата_КС2=S$12,Смета!AR763,0)+IF(Дата_КС2=S$13,Смета!AU763,0)+IF(Дата_КС2=S$14,Смета!AX763,0),0)</f>
        <v>0</v>
      </c>
      <c r="G781" s="7">
        <f>IF(Смета!E763&gt;0,Смета!E763,0)</f>
        <v>3150</v>
      </c>
      <c r="H781" s="7">
        <f>ROUND(F781*G781,2)</f>
        <v>0</v>
      </c>
      <c r="I781">
        <f>IF(J781=1,1,K781)</f>
        <v>0</v>
      </c>
      <c r="K781">
        <f>IF(AND(B781&gt;0,B781&lt;&gt;"ЗАГ"),1,IF(C781=0,SUM(B782:INDEX(B782:B$2002,INDEX(MATCH("ЗАГ",B782:B$2002&amp;"",),))),0))</f>
        <v>0</v>
      </c>
      <c r="R781" s="7">
        <f>IFERROR(IF(F781&gt;0,IF(IFERROR((Смета!H763*1),0)&gt;0,ROUND(F781*G781,2),0),0),0)</f>
        <v>0</v>
      </c>
      <c r="S781" s="7">
        <f>IFERROR(IF(F781&gt;0,IF(IFERROR((Смета!G763*1),0)&gt;0,ROUND(F781*G781,2),0),0),0)</f>
        <v>0</v>
      </c>
    </row>
    <row r="782" hidden="1">
      <c r="B782">
        <f>IFERROR(IF(F782&gt;0,MAX(B$26:B781)+1,IF(AND(D782&gt;0,C782=0),"ЗАГ",0)),0)</f>
        <v>0</v>
      </c>
      <c r="C782">
        <f>IF(Смета!B764&gt;0,Смета!B764,0)</f>
        <v>675</v>
      </c>
      <c r="D782" t="str">
        <f>IF(Смета!C764&gt;0,Смета!C764,0)</f>
        <v>Монтаж и подключение ленты</v>
      </c>
      <c r="E782" s="7" t="str">
        <f>IF(Смета!D764&gt;0,Смета!D764,0)</f>
        <v>м</v>
      </c>
      <c r="F782" s="7">
        <f>IFERROR(IF(Дата_КС2=S$3,Смета!Q764,0)+IF(Дата_КС2=S$4,Смета!T764,0)+IF(Дата_КС2=S$5,Смета!W764,0)+IF(Дата_КС2=S$6,Смета!Z764,0)+IF(Дата_КС2=S$7,Смета!AC764,0)+IF(Дата_КС2=S$8,Смета!AF764,0)+IF(Дата_КС2=S$9,Смета!AI764,0)+IF(Дата_КС2=S$10,Смета!AL764,0)+IF(Дата_КС2=S$11,Смета!AO764,0)+IF(Дата_КС2=S$12,Смета!AR764,0)+IF(Дата_КС2=S$13,Смета!AU764,0)+IF(Дата_КС2=S$14,Смета!AX764,0),0)</f>
        <v>0</v>
      </c>
      <c r="G782" s="7">
        <f>IF(Смета!E764&gt;0,Смета!E764,0)</f>
        <v>800</v>
      </c>
      <c r="H782" s="7">
        <f>ROUND(F782*G782,2)</f>
        <v>0</v>
      </c>
      <c r="I782">
        <f>IF(J782=1,1,K782)</f>
        <v>0</v>
      </c>
      <c r="K782">
        <f>IF(AND(B782&gt;0,B782&lt;&gt;"ЗАГ"),1,IF(C782=0,SUM(B783:INDEX(B783:B$2002,INDEX(MATCH("ЗАГ",B783:B$2002&amp;"",),))),0))</f>
        <v>0</v>
      </c>
      <c r="R782" s="7">
        <f>IFERROR(IF(F782&gt;0,IF(IFERROR((Смета!H764*1),0)&gt;0,ROUND(F782*G782,2),0),0),0)</f>
        <v>0</v>
      </c>
      <c r="S782" s="7">
        <f>IFERROR(IF(F782&gt;0,IF(IFERROR((Смета!G764*1),0)&gt;0,ROUND(F782*G782,2),0),0),0)</f>
        <v>0</v>
      </c>
    </row>
    <row r="783" hidden="1">
      <c r="B783">
        <f>IFERROR(IF(F783&gt;0,MAX(B$26:B782)+1,IF(AND(D783&gt;0,C783=0),"ЗАГ",0)),0)</f>
        <v>0</v>
      </c>
      <c r="C783">
        <f>IF(Смета!B765&gt;0,Смета!B765,0)</f>
        <v>676</v>
      </c>
      <c r="D783" t="str">
        <f>IF(Смета!C765&gt;0,Смета!C765,0)</f>
        <v>Блок питания ARS-150-12 (12V, 12.5A, 150W) (ARL, IP20 Сетка, 2 года)</v>
      </c>
      <c r="E783" s="7" t="str">
        <f>IF(Смета!D765&gt;0,Смета!D765,0)</f>
        <v>шт</v>
      </c>
      <c r="F783" s="7">
        <f>IFERROR(IF(Дата_КС2=S$3,Смета!Q765,0)+IF(Дата_КС2=S$4,Смета!T765,0)+IF(Дата_КС2=S$5,Смета!W765,0)+IF(Дата_КС2=S$6,Смета!Z765,0)+IF(Дата_КС2=S$7,Смета!AC765,0)+IF(Дата_КС2=S$8,Смета!AF765,0)+IF(Дата_КС2=S$9,Смета!AI765,0)+IF(Дата_КС2=S$10,Смета!AL765,0)+IF(Дата_КС2=S$11,Смета!AO765,0)+IF(Дата_КС2=S$12,Смета!AR765,0)+IF(Дата_КС2=S$13,Смета!AU765,0)+IF(Дата_КС2=S$14,Смета!AX765,0),0)</f>
        <v>0</v>
      </c>
      <c r="G783" s="7">
        <f>IF(Смета!E765&gt;0,Смета!E765,0)</f>
        <v>3320</v>
      </c>
      <c r="H783" s="7">
        <f>ROUND(F783*G783,2)</f>
        <v>0</v>
      </c>
      <c r="I783">
        <f>IF(J783=1,1,K783)</f>
        <v>0</v>
      </c>
      <c r="K783">
        <f>IF(AND(B783&gt;0,B783&lt;&gt;"ЗАГ"),1,IF(C783=0,SUM(B784:INDEX(B784:B$2002,INDEX(MATCH("ЗАГ",B784:B$2002&amp;"",),))),0))</f>
        <v>0</v>
      </c>
      <c r="R783" s="7">
        <f>IFERROR(IF(F783&gt;0,IF(IFERROR((Смета!H765*1),0)&gt;0,ROUND(F783*G783,2),0),0),0)</f>
        <v>0</v>
      </c>
      <c r="S783" s="7">
        <f>IFERROR(IF(F783&gt;0,IF(IFERROR((Смета!G765*1),0)&gt;0,ROUND(F783*G783,2),0),0),0)</f>
        <v>0</v>
      </c>
    </row>
    <row r="784" hidden="1">
      <c r="B784">
        <f>IFERROR(IF(F784&gt;0,MAX(B$26:B783)+1,IF(AND(D784&gt;0,C784=0),"ЗАГ",0)),0)</f>
        <v>0</v>
      </c>
      <c r="C784">
        <f>IF(Смета!B766&gt;0,Смета!B766,0)</f>
        <v>677</v>
      </c>
      <c r="D784" t="str">
        <f>IF(Смета!C766&gt;0,Смета!C766,0)</f>
        <v>Монтаж и подключение блоков питания</v>
      </c>
      <c r="E784" s="7" t="str">
        <f>IF(Смета!D766&gt;0,Смета!D766,0)</f>
        <v>шт</v>
      </c>
      <c r="F784" s="7">
        <f>IFERROR(IF(Дата_КС2=S$3,Смета!Q766,0)+IF(Дата_КС2=S$4,Смета!T766,0)+IF(Дата_КС2=S$5,Смета!W766,0)+IF(Дата_КС2=S$6,Смета!Z766,0)+IF(Дата_КС2=S$7,Смета!AC766,0)+IF(Дата_КС2=S$8,Смета!AF766,0)+IF(Дата_КС2=S$9,Смета!AI766,0)+IF(Дата_КС2=S$10,Смета!AL766,0)+IF(Дата_КС2=S$11,Смета!AO766,0)+IF(Дата_КС2=S$12,Смета!AR766,0)+IF(Дата_КС2=S$13,Смета!AU766,0)+IF(Дата_КС2=S$14,Смета!AX766,0),0)</f>
        <v>0</v>
      </c>
      <c r="G784" s="7">
        <f>IF(Смета!E766&gt;0,Смета!E766,0)</f>
        <v>500</v>
      </c>
      <c r="H784" s="7">
        <f>ROUND(F784*G784,2)</f>
        <v>0</v>
      </c>
      <c r="I784">
        <f>IF(J784=1,1,K784)</f>
        <v>0</v>
      </c>
      <c r="K784">
        <f>IF(AND(B784&gt;0,B784&lt;&gt;"ЗАГ"),1,IF(C784=0,SUM(B785:INDEX(B785:B$2002,INDEX(MATCH("ЗАГ",B785:B$2002&amp;"",),))),0))</f>
        <v>0</v>
      </c>
      <c r="R784" s="7">
        <f>IFERROR(IF(F784&gt;0,IF(IFERROR((Смета!H766*1),0)&gt;0,ROUND(F784*G784,2),0),0),0)</f>
        <v>0</v>
      </c>
      <c r="S784" s="7">
        <f>IFERROR(IF(F784&gt;0,IF(IFERROR((Смета!G766*1),0)&gt;0,ROUND(F784*G784,2),0),0),0)</f>
        <v>0</v>
      </c>
    </row>
    <row r="785" hidden="1">
      <c r="B785" t="str">
        <f>IFERROR(IF(F785&gt;0,MAX(B$26:B784)+1,IF(AND(D785&gt;0,C785=0),"ЗАГ",0)),0)</f>
        <v>ЗАГ</v>
      </c>
      <c r="C785">
        <f>IF(Смета!B767&gt;0,Смета!B767,0)</f>
        <v>0</v>
      </c>
      <c r="D785" t="str">
        <f>IF(Смета!C767&gt;0,Смета!C767,0)</f>
        <v>Декоративная подсветка зеркала</v>
      </c>
      <c r="E785" s="7">
        <f>IF(Смета!D767&gt;0,Смета!D767,0)</f>
        <v>0</v>
      </c>
      <c r="F785" s="7">
        <f>IFERROR(IF(Дата_КС2=S$3,Смета!Q767,0)+IF(Дата_КС2=S$4,Смета!T767,0)+IF(Дата_КС2=S$5,Смета!W767,0)+IF(Дата_КС2=S$6,Смета!Z767,0)+IF(Дата_КС2=S$7,Смета!AC767,0)+IF(Дата_КС2=S$8,Смета!AF767,0)+IF(Дата_КС2=S$9,Смета!AI767,0)+IF(Дата_КС2=S$10,Смета!AL767,0)+IF(Дата_КС2=S$11,Смета!AO767,0)+IF(Дата_КС2=S$12,Смета!AR767,0)+IF(Дата_КС2=S$13,Смета!AU767,0)+IF(Дата_КС2=S$14,Смета!AX767,0),0)</f>
        <v>0</v>
      </c>
      <c r="G785" s="7">
        <f>IF(Смета!E767&gt;0,Смета!E767,0)</f>
        <v>0</v>
      </c>
      <c r="H785" s="7">
        <f>ROUND(F785*G785,2)</f>
        <v>0</v>
      </c>
      <c r="I785">
        <f>IF(J785=1,1,K785)</f>
        <v>0</v>
      </c>
      <c r="K785">
        <f>IF(AND(B785&gt;0,B785&lt;&gt;"ЗАГ"),1,IF(C785=0,SUM(B786:INDEX(B786:B$2002,INDEX(MATCH("ЗАГ",B786:B$2002&amp;"",),))),0))</f>
        <v>0</v>
      </c>
      <c r="R785" s="7">
        <f>IFERROR(IF(F785&gt;0,IF(IFERROR((Смета!H767*1),0)&gt;0,ROUND(F785*G785,2),0),0),0)</f>
        <v>0</v>
      </c>
      <c r="S785" s="7">
        <f>IFERROR(IF(F785&gt;0,IF(IFERROR((Смета!G767*1),0)&gt;0,ROUND(F785*G785,2),0),0),0)</f>
        <v>0</v>
      </c>
    </row>
    <row r="786" hidden="1">
      <c r="B786">
        <f>IFERROR(IF(F786&gt;0,MAX(B$26:B785)+1,IF(AND(D786&gt;0,C786=0),"ЗАГ",0)),0)</f>
        <v>0</v>
      </c>
      <c r="C786">
        <f>IF(Смета!B768&gt;0,Смета!B768,0)</f>
        <v>678</v>
      </c>
      <c r="D786" t="str">
        <f>IF(Смета!C768&gt;0,Смета!C768,0)</f>
        <v>Профиль SL-SLIM-H13M-F25-3000 ANOD ( Алюминий)</v>
      </c>
      <c r="E786" s="7" t="str">
        <f>IF(Смета!D768&gt;0,Смета!D768,0)</f>
        <v>м</v>
      </c>
      <c r="F786" s="7">
        <f>IFERROR(IF(Дата_КС2=S$3,Смета!Q768,0)+IF(Дата_КС2=S$4,Смета!T768,0)+IF(Дата_КС2=S$5,Смета!W768,0)+IF(Дата_КС2=S$6,Смета!Z768,0)+IF(Дата_КС2=S$7,Смета!AC768,0)+IF(Дата_КС2=S$8,Смета!AF768,0)+IF(Дата_КС2=S$9,Смета!AI768,0)+IF(Дата_КС2=S$10,Смета!AL768,0)+IF(Дата_КС2=S$11,Смета!AO768,0)+IF(Дата_КС2=S$12,Смета!AR768,0)+IF(Дата_КС2=S$13,Смета!AU768,0)+IF(Дата_КС2=S$14,Смета!AX768,0),0)</f>
        <v>0</v>
      </c>
      <c r="G786" s="7">
        <f>IF(Смета!E768&gt;0,Смета!E768,0)</f>
        <v>850</v>
      </c>
      <c r="H786" s="7">
        <f>ROUND(F786*G786,2)</f>
        <v>0</v>
      </c>
      <c r="I786">
        <f>IF(J786=1,1,K786)</f>
        <v>0</v>
      </c>
      <c r="K786">
        <f>IF(AND(B786&gt;0,B786&lt;&gt;"ЗАГ"),1,IF(C786=0,SUM(B787:INDEX(B787:B$2002,INDEX(MATCH("ЗАГ",B787:B$2002&amp;"",),))),0))</f>
        <v>0</v>
      </c>
      <c r="R786" s="7">
        <f>IFERROR(IF(F786&gt;0,IF(IFERROR((Смета!H768*1),0)&gt;0,ROUND(F786*G786,2),0),0),0)</f>
        <v>0</v>
      </c>
      <c r="S786" s="7">
        <f>IFERROR(IF(F786&gt;0,IF(IFERROR((Смета!G768*1),0)&gt;0,ROUND(F786*G786,2),0),0),0)</f>
        <v>0</v>
      </c>
    </row>
    <row r="787" hidden="1">
      <c r="B787">
        <f>IFERROR(IF(F787&gt;0,MAX(B$26:B786)+1,IF(AND(D787&gt;0,C787=0),"ЗАГ",0)),0)</f>
        <v>0</v>
      </c>
      <c r="C787">
        <f>IF(Смета!B769&gt;0,Смета!B769,0)</f>
        <v>679</v>
      </c>
      <c r="D787" t="str">
        <f>IF(Смета!C769&gt;0,Смета!C769,0)</f>
        <v>Монтаж профиля</v>
      </c>
      <c r="E787" s="7" t="str">
        <f>IF(Смета!D769&gt;0,Смета!D769,0)</f>
        <v>м</v>
      </c>
      <c r="F787" s="7">
        <f>IFERROR(IF(Дата_КС2=S$3,Смета!Q769,0)+IF(Дата_КС2=S$4,Смета!T769,0)+IF(Дата_КС2=S$5,Смета!W769,0)+IF(Дата_КС2=S$6,Смета!Z769,0)+IF(Дата_КС2=S$7,Смета!AC769,0)+IF(Дата_КС2=S$8,Смета!AF769,0)+IF(Дата_КС2=S$9,Смета!AI769,0)+IF(Дата_КС2=S$10,Смета!AL769,0)+IF(Дата_КС2=S$11,Смета!AO769,0)+IF(Дата_КС2=S$12,Смета!AR769,0)+IF(Дата_КС2=S$13,Смета!AU769,0)+IF(Дата_КС2=S$14,Смета!AX769,0),0)</f>
        <v>0</v>
      </c>
      <c r="G787" s="7">
        <f>IF(Смета!E769&gt;0,Смета!E769,0)</f>
        <v>800</v>
      </c>
      <c r="H787" s="7">
        <f>ROUND(F787*G787,2)</f>
        <v>0</v>
      </c>
      <c r="I787">
        <f>IF(J787=1,1,K787)</f>
        <v>0</v>
      </c>
      <c r="K787">
        <f>IF(AND(B787&gt;0,B787&lt;&gt;"ЗАГ"),1,IF(C787=0,SUM(B788:INDEX(B788:B$2002,INDEX(MATCH("ЗАГ",B788:B$2002&amp;"",),))),0))</f>
        <v>0</v>
      </c>
      <c r="R787" s="7">
        <f>IFERROR(IF(F787&gt;0,IF(IFERROR((Смета!H769*1),0)&gt;0,ROUND(F787*G787,2),0),0),0)</f>
        <v>0</v>
      </c>
      <c r="S787" s="7">
        <f>IFERROR(IF(F787&gt;0,IF(IFERROR((Смета!G769*1),0)&gt;0,ROUND(F787*G787,2),0),0),0)</f>
        <v>0</v>
      </c>
    </row>
    <row r="788" hidden="1" ht="30" customHeight="1">
      <c r="B788">
        <f>IFERROR(IF(F788&gt;0,MAX(B$26:B787)+1,IF(AND(D788&gt;0,C788=0),"ЗАГ",0)),0)</f>
        <v>0</v>
      </c>
      <c r="C788">
        <f>IF(Смета!B770&gt;0,Смета!B770,0)</f>
        <v>680</v>
      </c>
      <c r="D788" t="str">
        <f>IF(Смета!C770&gt;0,Смета!C770,0)</f>
        <v>Лента светодиодная 9,6 Вт/м 12В IP20 4000K 120LED/м RT/RTW-A120-8-11mm SMD 2835 5 м</v>
      </c>
      <c r="E788" s="7" t="str">
        <f>IF(Смета!D770&gt;0,Смета!D770,0)</f>
        <v>шт</v>
      </c>
      <c r="F788" s="7">
        <f>IFERROR(IF(Дата_КС2=S$3,Смета!Q770,0)+IF(Дата_КС2=S$4,Смета!T770,0)+IF(Дата_КС2=S$5,Смета!W770,0)+IF(Дата_КС2=S$6,Смета!Z770,0)+IF(Дата_КС2=S$7,Смета!AC770,0)+IF(Дата_КС2=S$8,Смета!AF770,0)+IF(Дата_КС2=S$9,Смета!AI770,0)+IF(Дата_КС2=S$10,Смета!AL770,0)+IF(Дата_КС2=S$11,Смета!AO770,0)+IF(Дата_КС2=S$12,Смета!AR770,0)+IF(Дата_КС2=S$13,Смета!AU770,0)+IF(Дата_КС2=S$14,Смета!AX770,0),0)</f>
        <v>0</v>
      </c>
      <c r="G788" s="7">
        <f>IF(Смета!E770&gt;0,Смета!E770,0)</f>
        <v>3150</v>
      </c>
      <c r="H788" s="7">
        <f>ROUND(F788*G788,2)</f>
        <v>0</v>
      </c>
      <c r="I788">
        <f>IF(J788=1,1,K788)</f>
        <v>0</v>
      </c>
      <c r="K788">
        <f>IF(AND(B788&gt;0,B788&lt;&gt;"ЗАГ"),1,IF(C788=0,SUM(B789:INDEX(B789:B$2002,INDEX(MATCH("ЗАГ",B789:B$2002&amp;"",),))),0))</f>
        <v>0</v>
      </c>
      <c r="R788" s="7">
        <f>IFERROR(IF(F788&gt;0,IF(IFERROR((Смета!H770*1),0)&gt;0,ROUND(F788*G788,2),0),0),0)</f>
        <v>0</v>
      </c>
      <c r="S788" s="7">
        <f>IFERROR(IF(F788&gt;0,IF(IFERROR((Смета!G770*1),0)&gt;0,ROUND(F788*G788,2),0),0),0)</f>
        <v>0</v>
      </c>
    </row>
    <row r="789" hidden="1">
      <c r="B789">
        <f>IFERROR(IF(F789&gt;0,MAX(B$26:B788)+1,IF(AND(D789&gt;0,C789=0),"ЗАГ",0)),0)</f>
        <v>0</v>
      </c>
      <c r="C789">
        <f>IF(Смета!B771&gt;0,Смета!B771,0)</f>
        <v>681</v>
      </c>
      <c r="D789" t="str">
        <f>IF(Смета!C771&gt;0,Смета!C771,0)</f>
        <v>Монтаж и подключение ленты</v>
      </c>
      <c r="E789" s="7" t="str">
        <f>IF(Смета!D771&gt;0,Смета!D771,0)</f>
        <v>м</v>
      </c>
      <c r="F789" s="7">
        <f>IFERROR(IF(Дата_КС2=S$3,Смета!Q771,0)+IF(Дата_КС2=S$4,Смета!T771,0)+IF(Дата_КС2=S$5,Смета!W771,0)+IF(Дата_КС2=S$6,Смета!Z771,0)+IF(Дата_КС2=S$7,Смета!AC771,0)+IF(Дата_КС2=S$8,Смета!AF771,0)+IF(Дата_КС2=S$9,Смета!AI771,0)+IF(Дата_КС2=S$10,Смета!AL771,0)+IF(Дата_КС2=S$11,Смета!AO771,0)+IF(Дата_КС2=S$12,Смета!AR771,0)+IF(Дата_КС2=S$13,Смета!AU771,0)+IF(Дата_КС2=S$14,Смета!AX771,0),0)</f>
        <v>0</v>
      </c>
      <c r="G789" s="7">
        <f>IF(Смета!E771&gt;0,Смета!E771,0)</f>
        <v>800</v>
      </c>
      <c r="H789" s="7">
        <f>ROUND(F789*G789,2)</f>
        <v>0</v>
      </c>
      <c r="I789">
        <f>IF(J789=1,1,K789)</f>
        <v>0</v>
      </c>
      <c r="K789">
        <f>IF(AND(B789&gt;0,B789&lt;&gt;"ЗАГ"),1,IF(C789=0,SUM(B790:INDEX(B790:B$2002,INDEX(MATCH("ЗАГ",B790:B$2002&amp;"",),))),0))</f>
        <v>0</v>
      </c>
      <c r="R789" s="7">
        <f>IFERROR(IF(F789&gt;0,IF(IFERROR((Смета!H771*1),0)&gt;0,ROUND(F789*G789,2),0),0),0)</f>
        <v>0</v>
      </c>
      <c r="S789" s="7">
        <f>IFERROR(IF(F789&gt;0,IF(IFERROR((Смета!G771*1),0)&gt;0,ROUND(F789*G789,2),0),0),0)</f>
        <v>0</v>
      </c>
    </row>
    <row r="790" hidden="1">
      <c r="B790">
        <f>IFERROR(IF(F790&gt;0,MAX(B$26:B789)+1,IF(AND(D790&gt;0,C790=0),"ЗАГ",0)),0)</f>
        <v>0</v>
      </c>
      <c r="C790">
        <f>IF(Смета!B772&gt;0,Смета!B772,0)</f>
        <v>682</v>
      </c>
      <c r="D790" t="str">
        <f>IF(Смета!C772&gt;0,Смета!C772,0)</f>
        <v>Блок питания ARS-150-12 (12V, 12.5A, 150W) (ARL, IP20 Сетка, 2 года)</v>
      </c>
      <c r="E790" s="7" t="str">
        <f>IF(Смета!D772&gt;0,Смета!D772,0)</f>
        <v>шт</v>
      </c>
      <c r="F790" s="7">
        <f>IFERROR(IF(Дата_КС2=S$3,Смета!Q772,0)+IF(Дата_КС2=S$4,Смета!T772,0)+IF(Дата_КС2=S$5,Смета!W772,0)+IF(Дата_КС2=S$6,Смета!Z772,0)+IF(Дата_КС2=S$7,Смета!AC772,0)+IF(Дата_КС2=S$8,Смета!AF772,0)+IF(Дата_КС2=S$9,Смета!AI772,0)+IF(Дата_КС2=S$10,Смета!AL772,0)+IF(Дата_КС2=S$11,Смета!AO772,0)+IF(Дата_КС2=S$12,Смета!AR772,0)+IF(Дата_КС2=S$13,Смета!AU772,0)+IF(Дата_КС2=S$14,Смета!AX772,0),0)</f>
        <v>0</v>
      </c>
      <c r="G790" s="7">
        <f>IF(Смета!E772&gt;0,Смета!E772,0)</f>
        <v>3320</v>
      </c>
      <c r="H790" s="7">
        <f>ROUND(F790*G790,2)</f>
        <v>0</v>
      </c>
      <c r="I790">
        <f>IF(J790=1,1,K790)</f>
        <v>0</v>
      </c>
      <c r="K790">
        <f>IF(AND(B790&gt;0,B790&lt;&gt;"ЗАГ"),1,IF(C790=0,SUM(B791:INDEX(B791:B$2002,INDEX(MATCH("ЗАГ",B791:B$2002&amp;"",),))),0))</f>
        <v>0</v>
      </c>
      <c r="R790" s="7">
        <f>IFERROR(IF(F790&gt;0,IF(IFERROR((Смета!H772*1),0)&gt;0,ROUND(F790*G790,2),0),0),0)</f>
        <v>0</v>
      </c>
      <c r="S790" s="7">
        <f>IFERROR(IF(F790&gt;0,IF(IFERROR((Смета!G772*1),0)&gt;0,ROUND(F790*G790,2),0),0),0)</f>
        <v>0</v>
      </c>
    </row>
    <row r="791" hidden="1">
      <c r="B791">
        <f>IFERROR(IF(F791&gt;0,MAX(B$26:B790)+1,IF(AND(D791&gt;0,C791=0),"ЗАГ",0)),0)</f>
        <v>0</v>
      </c>
      <c r="C791">
        <f>IF(Смета!B773&gt;0,Смета!B773,0)</f>
        <v>683</v>
      </c>
      <c r="D791" t="str">
        <f>IF(Смета!C773&gt;0,Смета!C773,0)</f>
        <v>Монтаж и подключение блоков питания</v>
      </c>
      <c r="E791" s="7" t="str">
        <f>IF(Смета!D773&gt;0,Смета!D773,0)</f>
        <v>шт</v>
      </c>
      <c r="F791" s="7">
        <f>IFERROR(IF(Дата_КС2=S$3,Смета!Q773,0)+IF(Дата_КС2=S$4,Смета!T773,0)+IF(Дата_КС2=S$5,Смета!W773,0)+IF(Дата_КС2=S$6,Смета!Z773,0)+IF(Дата_КС2=S$7,Смета!AC773,0)+IF(Дата_КС2=S$8,Смета!AF773,0)+IF(Дата_КС2=S$9,Смета!AI773,0)+IF(Дата_КС2=S$10,Смета!AL773,0)+IF(Дата_КС2=S$11,Смета!AO773,0)+IF(Дата_КС2=S$12,Смета!AR773,0)+IF(Дата_КС2=S$13,Смета!AU773,0)+IF(Дата_КС2=S$14,Смета!AX773,0),0)</f>
        <v>0</v>
      </c>
      <c r="G791" s="7">
        <f>IF(Смета!E773&gt;0,Смета!E773,0)</f>
        <v>500</v>
      </c>
      <c r="H791" s="7">
        <f>ROUND(F791*G791,2)</f>
        <v>0</v>
      </c>
      <c r="I791">
        <f>IF(J791=1,1,K791)</f>
        <v>0</v>
      </c>
      <c r="K791">
        <f>IF(AND(B791&gt;0,B791&lt;&gt;"ЗАГ"),1,IF(C791=0,SUM(B792:INDEX(B792:B$2002,INDEX(MATCH("ЗАГ",B792:B$2002&amp;"",),))),0))</f>
        <v>0</v>
      </c>
      <c r="R791" s="7">
        <f>IFERROR(IF(F791&gt;0,IF(IFERROR((Смета!H773*1),0)&gt;0,ROUND(F791*G791,2),0),0),0)</f>
        <v>0</v>
      </c>
      <c r="S791" s="7">
        <f>IFERROR(IF(F791&gt;0,IF(IFERROR((Смета!G773*1),0)&gt;0,ROUND(F791*G791,2),0),0),0)</f>
        <v>0</v>
      </c>
    </row>
    <row r="792" hidden="1">
      <c r="B792" t="str">
        <f>IFERROR(IF(F792&gt;0,MAX(B$26:B791)+1,IF(AND(D792&gt;0,C792=0),"ЗАГ",0)),0)</f>
        <v>ЗАГ</v>
      </c>
      <c r="C792">
        <f>IF(Смета!B774&gt;0,Смета!B774,0)</f>
        <v>0</v>
      </c>
      <c r="D792" t="str">
        <f>IF(Смета!C774&gt;0,Смета!C774,0)</f>
        <v>3.Кабельные изделия</v>
      </c>
      <c r="E792" s="7">
        <f>IF(Смета!D774&gt;0,Смета!D774,0)</f>
        <v>0</v>
      </c>
      <c r="F792" s="7">
        <f>IFERROR(IF(Дата_КС2=S$3,Смета!Q774,0)+IF(Дата_КС2=S$4,Смета!T774,0)+IF(Дата_КС2=S$5,Смета!W774,0)+IF(Дата_КС2=S$6,Смета!Z774,0)+IF(Дата_КС2=S$7,Смета!AC774,0)+IF(Дата_КС2=S$8,Смета!AF774,0)+IF(Дата_КС2=S$9,Смета!AI774,0)+IF(Дата_КС2=S$10,Смета!AL774,0)+IF(Дата_КС2=S$11,Смета!AO774,0)+IF(Дата_КС2=S$12,Смета!AR774,0)+IF(Дата_КС2=S$13,Смета!AU774,0)+IF(Дата_КС2=S$14,Смета!AX774,0),0)</f>
        <v>0</v>
      </c>
      <c r="G792" s="7">
        <f>IF(Смета!E774&gt;0,Смета!E774,0)</f>
        <v>0</v>
      </c>
      <c r="H792" s="7">
        <f>ROUND(F792*G792,2)</f>
        <v>0</v>
      </c>
      <c r="I792">
        <f>IF(J792=1,1,K792)</f>
        <v>0</v>
      </c>
      <c r="K792">
        <f>IF(AND(B792&gt;0,B792&lt;&gt;"ЗАГ"),1,IF(C792=0,SUM(B793:INDEX(B793:B$2002,INDEX(MATCH("ЗАГ",B793:B$2002&amp;"",),))),0))</f>
        <v>0</v>
      </c>
      <c r="R792" s="7">
        <f>IFERROR(IF(F792&gt;0,IF(IFERROR((Смета!H774*1),0)&gt;0,ROUND(F792*G792,2),0),0),0)</f>
        <v>0</v>
      </c>
      <c r="S792" s="7">
        <f>IFERROR(IF(F792&gt;0,IF(IFERROR((Смета!G774*1),0)&gt;0,ROUND(F792*G792,2),0),0),0)</f>
        <v>0</v>
      </c>
    </row>
    <row r="793" hidden="1">
      <c r="B793">
        <f>IFERROR(IF(F793&gt;0,MAX(B$26:B792)+1,IF(AND(D793&gt;0,C793=0),"ЗАГ",0)),0)</f>
        <v>0</v>
      </c>
      <c r="C793">
        <f>IF(Смета!B775&gt;0,Смета!B775,0)</f>
        <v>684</v>
      </c>
      <c r="D793" t="str">
        <f>IF(Смета!C775&gt;0,Смета!C775,0)</f>
        <v>Кабель силовой ВВГ-Пнг(А) 3x1,5 ок(N, PE)-0.66 (100м)</v>
      </c>
      <c r="E793" s="7" t="str">
        <f>IF(Смета!D775&gt;0,Смета!D775,0)</f>
        <v>м</v>
      </c>
      <c r="F793" s="7">
        <f>IFERROR(IF(Дата_КС2=S$3,Смета!Q775,0)+IF(Дата_КС2=S$4,Смета!T775,0)+IF(Дата_КС2=S$5,Смета!W775,0)+IF(Дата_КС2=S$6,Смета!Z775,0)+IF(Дата_КС2=S$7,Смета!AC775,0)+IF(Дата_КС2=S$8,Смета!AF775,0)+IF(Дата_КС2=S$9,Смета!AI775,0)+IF(Дата_КС2=S$10,Смета!AL775,0)+IF(Дата_КС2=S$11,Смета!AO775,0)+IF(Дата_КС2=S$12,Смета!AR775,0)+IF(Дата_КС2=S$13,Смета!AU775,0)+IF(Дата_КС2=S$14,Смета!AX775,0),0)</f>
        <v>0</v>
      </c>
      <c r="G793" s="7">
        <f>IF(Смета!E775&gt;0,Смета!E775,0)</f>
        <v>59.91</v>
      </c>
      <c r="H793" s="7">
        <f>ROUND(F793*G793,2)</f>
        <v>0</v>
      </c>
      <c r="I793">
        <f>IF(J793=1,1,K793)</f>
        <v>0</v>
      </c>
      <c r="K793">
        <f>IF(AND(B793&gt;0,B793&lt;&gt;"ЗАГ"),1,IF(C793=0,SUM(B794:INDEX(B794:B$2002,INDEX(MATCH("ЗАГ",B794:B$2002&amp;"",),))),0))</f>
        <v>0</v>
      </c>
      <c r="R793" s="7">
        <f>IFERROR(IF(F793&gt;0,IF(IFERROR((Смета!H775*1),0)&gt;0,ROUND(F793*G793,2),0),0),0)</f>
        <v>0</v>
      </c>
      <c r="S793" s="7">
        <f>IFERROR(IF(F793&gt;0,IF(IFERROR((Смета!G775*1),0)&gt;0,ROUND(F793*G793,2),0),0),0)</f>
        <v>0</v>
      </c>
    </row>
    <row r="794" hidden="1">
      <c r="B794">
        <f>IFERROR(IF(F794&gt;0,MAX(B$26:B793)+1,IF(AND(D794&gt;0,C794=0),"ЗАГ",0)),0)</f>
        <v>0</v>
      </c>
      <c r="C794">
        <f>IF(Смета!B776&gt;0,Смета!B776,0)</f>
        <v>685</v>
      </c>
      <c r="D794" t="str">
        <f>IF(Смета!C776&gt;0,Смета!C776,0)</f>
        <v>Кабель силовой ВВГ-Пнг(А)-LS 3x2,5 ок(N, PE)-0.66 (100м)</v>
      </c>
      <c r="E794" s="7" t="str">
        <f>IF(Смета!D776&gt;0,Смета!D776,0)</f>
        <v>м</v>
      </c>
      <c r="F794" s="7">
        <f>IFERROR(IF(Дата_КС2=S$3,Смета!Q776,0)+IF(Дата_КС2=S$4,Смета!T776,0)+IF(Дата_КС2=S$5,Смета!W776,0)+IF(Дата_КС2=S$6,Смета!Z776,0)+IF(Дата_КС2=S$7,Смета!AC776,0)+IF(Дата_КС2=S$8,Смета!AF776,0)+IF(Дата_КС2=S$9,Смета!AI776,0)+IF(Дата_КС2=S$10,Смета!AL776,0)+IF(Дата_КС2=S$11,Смета!AO776,0)+IF(Дата_КС2=S$12,Смета!AR776,0)+IF(Дата_КС2=S$13,Смета!AU776,0)+IF(Дата_КС2=S$14,Смета!AX776,0),0)</f>
        <v>0</v>
      </c>
      <c r="G794" s="7">
        <f>IF(Смета!E776&gt;0,Смета!E776,0)</f>
        <v>98.21</v>
      </c>
      <c r="H794" s="7">
        <f>ROUND(F794*G794,2)</f>
        <v>0</v>
      </c>
      <c r="I794">
        <f>IF(J794=1,1,K794)</f>
        <v>0</v>
      </c>
      <c r="K794">
        <f>IF(AND(B794&gt;0,B794&lt;&gt;"ЗАГ"),1,IF(C794=0,SUM(B795:INDEX(B795:B$2002,INDEX(MATCH("ЗАГ",B795:B$2002&amp;"",),))),0))</f>
        <v>0</v>
      </c>
      <c r="R794" s="7">
        <f>IFERROR(IF(F794&gt;0,IF(IFERROR((Смета!H776*1),0)&gt;0,ROUND(F794*G794,2),0),0),0)</f>
        <v>0</v>
      </c>
      <c r="S794" s="7">
        <f>IFERROR(IF(F794&gt;0,IF(IFERROR((Смета!G776*1),0)&gt;0,ROUND(F794*G794,2),0),0),0)</f>
        <v>0</v>
      </c>
    </row>
    <row r="795" hidden="1" ht="30" customHeight="1">
      <c r="B795">
        <f>IFERROR(IF(F795&gt;0,MAX(B$26:B794)+1,IF(AND(D795&gt;0,C795=0),"ЗАГ",0)),0)</f>
        <v>0</v>
      </c>
      <c r="C795">
        <f>IF(Смета!B777&gt;0,Смета!B777,0)</f>
        <v>686</v>
      </c>
      <c r="D795" t="str">
        <f>IF(Смета!C777&gt;0,Смета!C777,0)</f>
        <v>Монтаж кабеля по кирпичной кладке и затягивание в трубы до 30мм2</v>
      </c>
      <c r="E795" s="7" t="str">
        <f>IF(Смета!D777&gt;0,Смета!D777,0)</f>
        <v>м</v>
      </c>
      <c r="F795" s="7">
        <f>IFERROR(IF(Дата_КС2=S$3,Смета!Q777,0)+IF(Дата_КС2=S$4,Смета!T777,0)+IF(Дата_КС2=S$5,Смета!W777,0)+IF(Дата_КС2=S$6,Смета!Z777,0)+IF(Дата_КС2=S$7,Смета!AC777,0)+IF(Дата_КС2=S$8,Смета!AF777,0)+IF(Дата_КС2=S$9,Смета!AI777,0)+IF(Дата_КС2=S$10,Смета!AL777,0)+IF(Дата_КС2=S$11,Смета!AO777,0)+IF(Дата_КС2=S$12,Смета!AR777,0)+IF(Дата_КС2=S$13,Смета!AU777,0)+IF(Дата_КС2=S$14,Смета!AX777,0),0)</f>
        <v>0</v>
      </c>
      <c r="G795" s="7">
        <f>IF(Смета!E777&gt;0,Смета!E777,0)</f>
        <v>88.07</v>
      </c>
      <c r="H795" s="7">
        <f>ROUND(F795*G795,2)</f>
        <v>0</v>
      </c>
      <c r="I795">
        <f>IF(J795=1,1,K795)</f>
        <v>0</v>
      </c>
      <c r="K795">
        <f>IF(AND(B795&gt;0,B795&lt;&gt;"ЗАГ"),1,IF(C795=0,SUM(B796:INDEX(B796:B$2002,INDEX(MATCH("ЗАГ",B796:B$2002&amp;"",),))),0))</f>
        <v>0</v>
      </c>
      <c r="R795" s="7">
        <f>IFERROR(IF(F795&gt;0,IF(IFERROR((Смета!H777*1),0)&gt;0,ROUND(F795*G795,2),0),0),0)</f>
        <v>0</v>
      </c>
      <c r="S795" s="7">
        <f>IFERROR(IF(F795&gt;0,IF(IFERROR((Смета!G777*1),0)&gt;0,ROUND(F795*G795,2),0),0),0)</f>
        <v>0</v>
      </c>
    </row>
    <row r="796" hidden="1">
      <c r="B796">
        <f>IFERROR(IF(F796&gt;0,MAX(B$26:B795)+1,IF(AND(D796&gt;0,C796=0),"ЗАГ",0)),0)</f>
        <v>0</v>
      </c>
      <c r="C796">
        <f>IF(Смета!B778&gt;0,Смета!B778,0)</f>
        <v>687</v>
      </c>
      <c r="D796" t="str">
        <f>IF(Смета!C778&gt;0,Смета!C778,0)</f>
        <v xml:space="preserve">Провод ПуВ нг(А)LS 1х6.0 </v>
      </c>
      <c r="E796" s="7" t="str">
        <f>IF(Смета!D778&gt;0,Смета!D778,0)</f>
        <v>м</v>
      </c>
      <c r="F796" s="7">
        <f>IFERROR(IF(Дата_КС2=S$3,Смета!Q778,0)+IF(Дата_КС2=S$4,Смета!T778,0)+IF(Дата_КС2=S$5,Смета!W778,0)+IF(Дата_КС2=S$6,Смета!Z778,0)+IF(Дата_КС2=S$7,Смета!AC778,0)+IF(Дата_КС2=S$8,Смета!AF778,0)+IF(Дата_КС2=S$9,Смета!AI778,0)+IF(Дата_КС2=S$10,Смета!AL778,0)+IF(Дата_КС2=S$11,Смета!AO778,0)+IF(Дата_КС2=S$12,Смета!AR778,0)+IF(Дата_КС2=S$13,Смета!AU778,0)+IF(Дата_КС2=S$14,Смета!AX778,0),0)</f>
        <v>0</v>
      </c>
      <c r="G796" s="7">
        <f>IF(Смета!E778&gt;0,Смета!E778,0)</f>
        <v>76.01</v>
      </c>
      <c r="H796" s="7">
        <f>ROUND(F796*G796,2)</f>
        <v>0</v>
      </c>
      <c r="I796">
        <f>IF(J796=1,1,K796)</f>
        <v>0</v>
      </c>
      <c r="K796">
        <f>IF(AND(B796&gt;0,B796&lt;&gt;"ЗАГ"),1,IF(C796=0,SUM(B797:INDEX(B797:B$2002,INDEX(MATCH("ЗАГ",B797:B$2002&amp;"",),))),0))</f>
        <v>0</v>
      </c>
      <c r="R796" s="7">
        <f>IFERROR(IF(F796&gt;0,IF(IFERROR((Смета!H778*1),0)&gt;0,ROUND(F796*G796,2),0),0),0)</f>
        <v>0</v>
      </c>
      <c r="S796" s="7">
        <f>IFERROR(IF(F796&gt;0,IF(IFERROR((Смета!G778*1),0)&gt;0,ROUND(F796*G796,2),0),0),0)</f>
        <v>0</v>
      </c>
    </row>
    <row r="797" hidden="1">
      <c r="B797">
        <f>IFERROR(IF(F797&gt;0,MAX(B$26:B796)+1,IF(AND(D797&gt;0,C797=0),"ЗАГ",0)),0)</f>
        <v>0</v>
      </c>
      <c r="C797">
        <f>IF(Смета!B779&gt;0,Смета!B779,0)</f>
        <v>688</v>
      </c>
      <c r="D797" t="str">
        <f>IF(Смета!C779&gt;0,Смета!C779,0)</f>
        <v>Кабель силовой ВВГнг(А)-LS 1х4 ок-0,66</v>
      </c>
      <c r="E797" s="7" t="str">
        <f>IF(Смета!D779&gt;0,Смета!D779,0)</f>
        <v>м</v>
      </c>
      <c r="F797" s="7">
        <f>IFERROR(IF(Дата_КС2=S$3,Смета!Q779,0)+IF(Дата_КС2=S$4,Смета!T779,0)+IF(Дата_КС2=S$5,Смета!W779,0)+IF(Дата_КС2=S$6,Смета!Z779,0)+IF(Дата_КС2=S$7,Смета!AC779,0)+IF(Дата_КС2=S$8,Смета!AF779,0)+IF(Дата_КС2=S$9,Смета!AI779,0)+IF(Дата_КС2=S$10,Смета!AL779,0)+IF(Дата_КС2=S$11,Смета!AO779,0)+IF(Дата_КС2=S$12,Смета!AR779,0)+IF(Дата_КС2=S$13,Смета!AU779,0)+IF(Дата_КС2=S$14,Смета!AX779,0),0)</f>
        <v>0</v>
      </c>
      <c r="G797" s="7">
        <f>IF(Смета!E779&gt;0,Смета!E779,0)</f>
        <v>52.48</v>
      </c>
      <c r="H797" s="7">
        <f>ROUND(F797*G797,2)</f>
        <v>0</v>
      </c>
      <c r="I797">
        <f>IF(J797=1,1,K797)</f>
        <v>0</v>
      </c>
      <c r="K797">
        <f>IF(AND(B797&gt;0,B797&lt;&gt;"ЗАГ"),1,IF(C797=0,SUM(B798:INDEX(B798:B$2002,INDEX(MATCH("ЗАГ",B798:B$2002&amp;"",),))),0))</f>
        <v>0</v>
      </c>
      <c r="R797" s="7">
        <f>IFERROR(IF(F797&gt;0,IF(IFERROR((Смета!H779*1),0)&gt;0,ROUND(F797*G797,2),0),0),0)</f>
        <v>0</v>
      </c>
      <c r="S797" s="7">
        <f>IFERROR(IF(F797&gt;0,IF(IFERROR((Смета!G779*1),0)&gt;0,ROUND(F797*G797,2),0),0),0)</f>
        <v>0</v>
      </c>
    </row>
    <row r="798" hidden="1">
      <c r="B798">
        <f>IFERROR(IF(F798&gt;0,MAX(B$26:B797)+1,IF(AND(D798&gt;0,C798=0),"ЗАГ",0)),0)</f>
        <v>0</v>
      </c>
      <c r="C798">
        <f>IF(Смета!B780&gt;0,Смета!B780,0)</f>
        <v>689</v>
      </c>
      <c r="D798" t="str">
        <f>IF(Смета!C780&gt;0,Смета!C780,0)</f>
        <v>Провод силовой ПуВнг(А)-LS 10</v>
      </c>
      <c r="E798" s="7" t="str">
        <f>IF(Смета!D780&gt;0,Смета!D780,0)</f>
        <v>м</v>
      </c>
      <c r="F798" s="7">
        <f>IFERROR(IF(Дата_КС2=S$3,Смета!Q780,0)+IF(Дата_КС2=S$4,Смета!T780,0)+IF(Дата_КС2=S$5,Смета!W780,0)+IF(Дата_КС2=S$6,Смета!Z780,0)+IF(Дата_КС2=S$7,Смета!AC780,0)+IF(Дата_КС2=S$8,Смета!AF780,0)+IF(Дата_КС2=S$9,Смета!AI780,0)+IF(Дата_КС2=S$10,Смета!AL780,0)+IF(Дата_КС2=S$11,Смета!AO780,0)+IF(Дата_КС2=S$12,Смета!AR780,0)+IF(Дата_КС2=S$13,Смета!AU780,0)+IF(Дата_КС2=S$14,Смета!AX780,0),0)</f>
        <v>0</v>
      </c>
      <c r="G798" s="7">
        <f>IF(Смета!E780&gt;0,Смета!E780,0)</f>
        <v>122.14</v>
      </c>
      <c r="H798" s="7">
        <f>ROUND(F798*G798,2)</f>
        <v>0</v>
      </c>
      <c r="I798">
        <f>IF(J798=1,1,K798)</f>
        <v>0</v>
      </c>
      <c r="K798">
        <f>IF(AND(B798&gt;0,B798&lt;&gt;"ЗАГ"),1,IF(C798=0,SUM(B799:INDEX(B799:B$2002,INDEX(MATCH("ЗАГ",B799:B$2002&amp;"",),))),0))</f>
        <v>0</v>
      </c>
      <c r="R798" s="7">
        <f>IFERROR(IF(F798&gt;0,IF(IFERROR((Смета!H780*1),0)&gt;0,ROUND(F798*G798,2),0),0),0)</f>
        <v>0</v>
      </c>
      <c r="S798" s="7">
        <f>IFERROR(IF(F798&gt;0,IF(IFERROR((Смета!G780*1),0)&gt;0,ROUND(F798*G798,2),0),0),0)</f>
        <v>0</v>
      </c>
    </row>
    <row r="799" hidden="1" ht="30" customHeight="1">
      <c r="B799">
        <f>IFERROR(IF(F799&gt;0,MAX(B$26:B798)+1,IF(AND(D799&gt;0,C799=0),"ЗАГ",0)),0)</f>
        <v>0</v>
      </c>
      <c r="C799">
        <f>IF(Смета!B781&gt;0,Смета!B781,0)</f>
        <v>690</v>
      </c>
      <c r="D799" t="str">
        <f>IF(Смета!C781&gt;0,Смета!C781,0)</f>
        <v>Монтаж кабеля по кирпичной кладке и затягивание в трубы до 30мм2</v>
      </c>
      <c r="E799" s="7" t="str">
        <f>IF(Смета!D781&gt;0,Смета!D781,0)</f>
        <v>м</v>
      </c>
      <c r="F799" s="7">
        <f>IFERROR(IF(Дата_КС2=S$3,Смета!Q781,0)+IF(Дата_КС2=S$4,Смета!T781,0)+IF(Дата_КС2=S$5,Смета!W781,0)+IF(Дата_КС2=S$6,Смета!Z781,0)+IF(Дата_КС2=S$7,Смета!AC781,0)+IF(Дата_КС2=S$8,Смета!AF781,0)+IF(Дата_КС2=S$9,Смета!AI781,0)+IF(Дата_КС2=S$10,Смета!AL781,0)+IF(Дата_КС2=S$11,Смета!AO781,0)+IF(Дата_КС2=S$12,Смета!AR781,0)+IF(Дата_КС2=S$13,Смета!AU781,0)+IF(Дата_КС2=S$14,Смета!AX781,0),0)</f>
        <v>0</v>
      </c>
      <c r="G799" s="7">
        <f>IF(Смета!E781&gt;0,Смета!E781,0)</f>
        <v>88.07</v>
      </c>
      <c r="H799" s="7">
        <f>ROUND(F799*G799,2)</f>
        <v>0</v>
      </c>
      <c r="I799">
        <f>IF(J799=1,1,K799)</f>
        <v>0</v>
      </c>
      <c r="K799">
        <f>IF(AND(B799&gt;0,B799&lt;&gt;"ЗАГ"),1,IF(C799=0,SUM(B800:INDEX(B800:B$2002,INDEX(MATCH("ЗАГ",B800:B$2002&amp;"",),))),0))</f>
        <v>0</v>
      </c>
      <c r="R799" s="7">
        <f>IFERROR(IF(F799&gt;0,IF(IFERROR((Смета!H781*1),0)&gt;0,ROUND(F799*G799,2),0),0),0)</f>
        <v>0</v>
      </c>
      <c r="S799" s="7">
        <f>IFERROR(IF(F799&gt;0,IF(IFERROR((Смета!G781*1),0)&gt;0,ROUND(F799*G799,2),0),0),0)</f>
        <v>0</v>
      </c>
    </row>
    <row r="800" hidden="1">
      <c r="B800">
        <f>IFERROR(IF(F800&gt;0,MAX(B$26:B799)+1,IF(AND(D800&gt;0,C800=0),"ЗАГ",0)),0)</f>
        <v>0</v>
      </c>
      <c r="C800">
        <f>IF(Смета!B782&gt;0,Смета!B782,0)</f>
        <v>691</v>
      </c>
      <c r="D800" t="str">
        <f>IF(Смета!C782&gt;0,Смета!C782,0)</f>
        <v>Кабель ВВГ -П нг(А)FRLS 3х1.5 0.66кВ (бухта)</v>
      </c>
      <c r="E800" s="7" t="str">
        <f>IF(Смета!D782&gt;0,Смета!D782,0)</f>
        <v>м</v>
      </c>
      <c r="F800" s="7">
        <f>IFERROR(IF(Дата_КС2=S$3,Смета!Q782,0)+IF(Дата_КС2=S$4,Смета!T782,0)+IF(Дата_КС2=S$5,Смета!W782,0)+IF(Дата_КС2=S$6,Смета!Z782,0)+IF(Дата_КС2=S$7,Смета!AC782,0)+IF(Дата_КС2=S$8,Смета!AF782,0)+IF(Дата_КС2=S$9,Смета!AI782,0)+IF(Дата_КС2=S$10,Смета!AL782,0)+IF(Дата_КС2=S$11,Смета!AO782,0)+IF(Дата_КС2=S$12,Смета!AR782,0)+IF(Дата_КС2=S$13,Смета!AU782,0)+IF(Дата_КС2=S$14,Смета!AX782,0),0)</f>
        <v>0</v>
      </c>
      <c r="G800" s="7">
        <f>IF(Смета!E782&gt;0,Смета!E782,0)</f>
        <v>74.73</v>
      </c>
      <c r="H800" s="7">
        <f>ROUND(F800*G800,2)</f>
        <v>0</v>
      </c>
      <c r="I800">
        <f>IF(J800=1,1,K800)</f>
        <v>0</v>
      </c>
      <c r="K800">
        <f>IF(AND(B800&gt;0,B800&lt;&gt;"ЗАГ"),1,IF(C800=0,SUM(B801:INDEX(B801:B$2002,INDEX(MATCH("ЗАГ",B801:B$2002&amp;"",),))),0))</f>
        <v>0</v>
      </c>
      <c r="R800" s="7">
        <f>IFERROR(IF(F800&gt;0,IF(IFERROR((Смета!H782*1),0)&gt;0,ROUND(F800*G800,2),0),0),0)</f>
        <v>0</v>
      </c>
      <c r="S800" s="7">
        <f>IFERROR(IF(F800&gt;0,IF(IFERROR((Смета!G782*1),0)&gt;0,ROUND(F800*G800,2),0),0),0)</f>
        <v>0</v>
      </c>
    </row>
    <row r="801" hidden="1" ht="30" customHeight="1">
      <c r="B801">
        <f>IFERROR(IF(F801&gt;0,MAX(B$26:B800)+1,IF(AND(D801&gt;0,C801=0),"ЗАГ",0)),0)</f>
        <v>0</v>
      </c>
      <c r="C801">
        <f>IF(Смета!B783&gt;0,Смета!B783,0)</f>
        <v>692</v>
      </c>
      <c r="D801" t="str">
        <f>IF(Смета!C783&gt;0,Смета!C783,0)</f>
        <v>Монтаж кабеля по кирпичной кладке и затягивание в трубы до 30мм2</v>
      </c>
      <c r="E801" s="7" t="str">
        <f>IF(Смета!D783&gt;0,Смета!D783,0)</f>
        <v>м</v>
      </c>
      <c r="F801" s="7">
        <f>IFERROR(IF(Дата_КС2=S$3,Смета!Q783,0)+IF(Дата_КС2=S$4,Смета!T783,0)+IF(Дата_КС2=S$5,Смета!W783,0)+IF(Дата_КС2=S$6,Смета!Z783,0)+IF(Дата_КС2=S$7,Смета!AC783,0)+IF(Дата_КС2=S$8,Смета!AF783,0)+IF(Дата_КС2=S$9,Смета!AI783,0)+IF(Дата_КС2=S$10,Смета!AL783,0)+IF(Дата_КС2=S$11,Смета!AO783,0)+IF(Дата_КС2=S$12,Смета!AR783,0)+IF(Дата_КС2=S$13,Смета!AU783,0)+IF(Дата_КС2=S$14,Смета!AX783,0),0)</f>
        <v>0</v>
      </c>
      <c r="G801" s="7">
        <f>IF(Смета!E783&gt;0,Смета!E783,0)</f>
        <v>88.07</v>
      </c>
      <c r="H801" s="7">
        <f>ROUND(F801*G801,2)</f>
        <v>0</v>
      </c>
      <c r="I801">
        <f>IF(J801=1,1,K801)</f>
        <v>0</v>
      </c>
      <c r="K801">
        <f>IF(AND(B801&gt;0,B801&lt;&gt;"ЗАГ"),1,IF(C801=0,SUM(B802:INDEX(B802:B$2002,INDEX(MATCH("ЗАГ",B802:B$2002&amp;"",),))),0))</f>
        <v>0</v>
      </c>
      <c r="R801" s="7">
        <f>IFERROR(IF(F801&gt;0,IF(IFERROR((Смета!H783*1),0)&gt;0,ROUND(F801*G801,2),0),0),0)</f>
        <v>0</v>
      </c>
      <c r="S801" s="7">
        <f>IFERROR(IF(F801&gt;0,IF(IFERROR((Смета!G783*1),0)&gt;0,ROUND(F801*G801,2),0),0),0)</f>
        <v>0</v>
      </c>
    </row>
    <row r="802" hidden="1">
      <c r="B802" t="str">
        <f>IFERROR(IF(F802&gt;0,MAX(B$26:B801)+1,IF(AND(D802&gt;0,C802=0),"ЗАГ",0)),0)</f>
        <v>ЗАГ</v>
      </c>
      <c r="C802">
        <f>IF(Смета!B784&gt;0,Смета!B784,0)</f>
        <v>0</v>
      </c>
      <c r="D802" t="str">
        <f>IF(Смета!C784&gt;0,Смета!C784,0)</f>
        <v>4.Электрортехнические изделия</v>
      </c>
      <c r="E802" s="7">
        <f>IF(Смета!D784&gt;0,Смета!D784,0)</f>
        <v>0</v>
      </c>
      <c r="F802" s="7">
        <f>IFERROR(IF(Дата_КС2=S$3,Смета!Q784,0)+IF(Дата_КС2=S$4,Смета!T784,0)+IF(Дата_КС2=S$5,Смета!W784,0)+IF(Дата_КС2=S$6,Смета!Z784,0)+IF(Дата_КС2=S$7,Смета!AC784,0)+IF(Дата_КС2=S$8,Смета!AF784,0)+IF(Дата_КС2=S$9,Смета!AI784,0)+IF(Дата_КС2=S$10,Смета!AL784,0)+IF(Дата_КС2=S$11,Смета!AO784,0)+IF(Дата_КС2=S$12,Смета!AR784,0)+IF(Дата_КС2=S$13,Смета!AU784,0)+IF(Дата_КС2=S$14,Смета!AX784,0),0)</f>
        <v>0</v>
      </c>
      <c r="G802" s="7">
        <f>IF(Смета!E784&gt;0,Смета!E784,0)</f>
        <v>0</v>
      </c>
      <c r="H802" s="7">
        <f>ROUND(F802*G802,2)</f>
        <v>0</v>
      </c>
      <c r="I802">
        <f>IF(J802=1,1,K802)</f>
        <v>0</v>
      </c>
      <c r="K802">
        <f>IF(AND(B802&gt;0,B802&lt;&gt;"ЗАГ"),1,IF(C802=0,SUM(B803:INDEX(B803:B$2002,INDEX(MATCH("ЗАГ",B803:B$2002&amp;"",),))),0))</f>
        <v>0</v>
      </c>
      <c r="R802" s="7">
        <f>IFERROR(IF(F802&gt;0,IF(IFERROR((Смета!H784*1),0)&gt;0,ROUND(F802*G802,2),0),0),0)</f>
        <v>0</v>
      </c>
      <c r="S802" s="7">
        <f>IFERROR(IF(F802&gt;0,IF(IFERROR((Смета!G784*1),0)&gt;0,ROUND(F802*G802,2),0),0),0)</f>
        <v>0</v>
      </c>
    </row>
    <row r="803" hidden="1" ht="30" customHeight="1">
      <c r="B803">
        <f>IFERROR(IF(F803&gt;0,MAX(B$26:B802)+1,IF(AND(D803&gt;0,C803=0),"ЗАГ",0)),0)</f>
        <v>0</v>
      </c>
      <c r="C803">
        <f>IF(Смета!B785&gt;0,Смета!B785,0)</f>
        <v>693</v>
      </c>
      <c r="D803" t="str">
        <f>IF(Смета!C785&gt;0,Смета!C785,0)</f>
        <v>BRITE Розетка двойная с заземлением с защитными шторками и крышкой 16А в сборе IP44 РСбш12-3-44-БрБ белый</v>
      </c>
      <c r="E803" s="7" t="str">
        <f>IF(Смета!D785&gt;0,Смета!D785,0)</f>
        <v>шт</v>
      </c>
      <c r="F803" s="7">
        <f>IFERROR(IF(Дата_КС2=S$3,Смета!Q785,0)+IF(Дата_КС2=S$4,Смета!T785,0)+IF(Дата_КС2=S$5,Смета!W785,0)+IF(Дата_КС2=S$6,Смета!Z785,0)+IF(Дата_КС2=S$7,Смета!AC785,0)+IF(Дата_КС2=S$8,Смета!AF785,0)+IF(Дата_КС2=S$9,Смета!AI785,0)+IF(Дата_КС2=S$10,Смета!AL785,0)+IF(Дата_КС2=S$11,Смета!AO785,0)+IF(Дата_КС2=S$12,Смета!AR785,0)+IF(Дата_КС2=S$13,Смета!AU785,0)+IF(Дата_КС2=S$14,Смета!AX785,0),0)</f>
        <v>0</v>
      </c>
      <c r="G803" s="7">
        <f>IF(Смета!E785&gt;0,Смета!E785,0)</f>
        <v>361</v>
      </c>
      <c r="H803" s="7">
        <f>ROUND(F803*G803,2)</f>
        <v>0</v>
      </c>
      <c r="I803">
        <f>IF(J803=1,1,K803)</f>
        <v>0</v>
      </c>
      <c r="K803">
        <f>IF(AND(B803&gt;0,B803&lt;&gt;"ЗАГ"),1,IF(C803=0,SUM(B804:INDEX(B804:B$2002,INDEX(MATCH("ЗАГ",B804:B$2002&amp;"",),))),0))</f>
        <v>0</v>
      </c>
      <c r="R803" s="7">
        <f>IFERROR(IF(F803&gt;0,IF(IFERROR((Смета!H785*1),0)&gt;0,ROUND(F803*G803,2),0),0),0)</f>
        <v>0</v>
      </c>
      <c r="S803" s="7">
        <f>IFERROR(IF(F803&gt;0,IF(IFERROR((Смета!G785*1),0)&gt;0,ROUND(F803*G803,2),0),0),0)</f>
        <v>0</v>
      </c>
    </row>
    <row r="804" hidden="1" ht="30" customHeight="1">
      <c r="B804">
        <f>IFERROR(IF(F804&gt;0,MAX(B$26:B803)+1,IF(AND(D804&gt;0,C804=0),"ЗАГ",0)),0)</f>
        <v>0</v>
      </c>
      <c r="C804">
        <f>IF(Смета!B786&gt;0,Смета!B786,0)</f>
        <v>694</v>
      </c>
      <c r="D804" t="str">
        <f>IF(Смета!C786&gt;0,Смета!C786,0)</f>
        <v>Розетка ATLASDESIGN двойная с заземлением со шторками 16А в сборе белый</v>
      </c>
      <c r="E804" s="7" t="str">
        <f>IF(Смета!D786&gt;0,Смета!D786,0)</f>
        <v>шт</v>
      </c>
      <c r="F804" s="7">
        <f>IFERROR(IF(Дата_КС2=S$3,Смета!Q786,0)+IF(Дата_КС2=S$4,Смета!T786,0)+IF(Дата_КС2=S$5,Смета!W786,0)+IF(Дата_КС2=S$6,Смета!Z786,0)+IF(Дата_КС2=S$7,Смета!AC786,0)+IF(Дата_КС2=S$8,Смета!AF786,0)+IF(Дата_КС2=S$9,Смета!AI786,0)+IF(Дата_КС2=S$10,Смета!AL786,0)+IF(Дата_КС2=S$11,Смета!AO786,0)+IF(Дата_КС2=S$12,Смета!AR786,0)+IF(Дата_КС2=S$13,Смета!AU786,0)+IF(Дата_КС2=S$14,Смета!AX786,0),0)</f>
        <v>0</v>
      </c>
      <c r="G804" s="7">
        <f>IF(Смета!E786&gt;0,Смета!E786,0)</f>
        <v>287.71</v>
      </c>
      <c r="H804" s="7">
        <f>ROUND(F804*G804,2)</f>
        <v>0</v>
      </c>
      <c r="I804">
        <f>IF(J804=1,1,K804)</f>
        <v>0</v>
      </c>
      <c r="K804">
        <f>IF(AND(B804&gt;0,B804&lt;&gt;"ЗАГ"),1,IF(C804=0,SUM(B805:INDEX(B805:B$2002,INDEX(MATCH("ЗАГ",B805:B$2002&amp;"",),))),0))</f>
        <v>0</v>
      </c>
      <c r="R804" s="7">
        <f>IFERROR(IF(F804&gt;0,IF(IFERROR((Смета!H786*1),0)&gt;0,ROUND(F804*G804,2),0),0),0)</f>
        <v>0</v>
      </c>
      <c r="S804" s="7">
        <f>IFERROR(IF(F804&gt;0,IF(IFERROR((Смета!G786*1),0)&gt;0,ROUND(F804*G804,2),0),0),0)</f>
        <v>0</v>
      </c>
    </row>
    <row r="805" hidden="1">
      <c r="B805">
        <f>IFERROR(IF(F805&gt;0,MAX(B$26:B804)+1,IF(AND(D805&gt;0,C805=0),"ЗАГ",0)),0)</f>
        <v>0</v>
      </c>
      <c r="C805">
        <f>IF(Смета!B787&gt;0,Смета!B787,0)</f>
        <v>695</v>
      </c>
      <c r="D805" t="str">
        <f>IF(Смета!C787&gt;0,Смета!C787,0)</f>
        <v>Монтаж и подключение розеток скрытой установки</v>
      </c>
      <c r="E805" s="7" t="str">
        <f>IF(Смета!D787&gt;0,Смета!D787,0)</f>
        <v>шт</v>
      </c>
      <c r="F805" s="7">
        <f>IFERROR(IF(Дата_КС2=S$3,Смета!Q787,0)+IF(Дата_КС2=S$4,Смета!T787,0)+IF(Дата_КС2=S$5,Смета!W787,0)+IF(Дата_КС2=S$6,Смета!Z787,0)+IF(Дата_КС2=S$7,Смета!AC787,0)+IF(Дата_КС2=S$8,Смета!AF787,0)+IF(Дата_КС2=S$9,Смета!AI787,0)+IF(Дата_КС2=S$10,Смета!AL787,0)+IF(Дата_КС2=S$11,Смета!AO787,0)+IF(Дата_КС2=S$12,Смета!AR787,0)+IF(Дата_КС2=S$13,Смета!AU787,0)+IF(Дата_КС2=S$14,Смета!AX787,0),0)</f>
        <v>0</v>
      </c>
      <c r="G805" s="7">
        <f>IF(Смета!E787&gt;0,Смета!E787,0)</f>
        <v>192.15</v>
      </c>
      <c r="H805" s="7">
        <f>ROUND(F805*G805,2)</f>
        <v>0</v>
      </c>
      <c r="I805">
        <f>IF(J805=1,1,K805)</f>
        <v>0</v>
      </c>
      <c r="K805">
        <f>IF(AND(B805&gt;0,B805&lt;&gt;"ЗАГ"),1,IF(C805=0,SUM(B806:INDEX(B806:B$2002,INDEX(MATCH("ЗАГ",B806:B$2002&amp;"",),))),0))</f>
        <v>0</v>
      </c>
      <c r="R805" s="7">
        <f>IFERROR(IF(F805&gt;0,IF(IFERROR((Смета!H787*1),0)&gt;0,ROUND(F805*G805,2),0),0),0)</f>
        <v>0</v>
      </c>
      <c r="S805" s="7">
        <f>IFERROR(IF(F805&gt;0,IF(IFERROR((Смета!G787*1),0)&gt;0,ROUND(F805*G805,2),0),0),0)</f>
        <v>0</v>
      </c>
    </row>
    <row r="806" hidden="1" ht="30" customHeight="1">
      <c r="B806">
        <f>IFERROR(IF(F806&gt;0,MAX(B$26:B805)+1,IF(AND(D806&gt;0,C806=0),"ЗАГ",0)),0)</f>
        <v>0</v>
      </c>
      <c r="C806">
        <f>IF(Смета!B788&gt;0,Смета!B788,0)</f>
        <v>696</v>
      </c>
      <c r="D806" t="str">
        <f>IF(Смета!C788&gt;0,Смета!C788,0)</f>
        <v>ЭТЮД Розетка наружная с заземлением со шторками белая (на роутер)</v>
      </c>
      <c r="E806" s="7" t="str">
        <f>IF(Смета!D788&gt;0,Смета!D788,0)</f>
        <v>шт</v>
      </c>
      <c r="F806" s="7">
        <f>IFERROR(IF(Дата_КС2=S$3,Смета!Q788,0)+IF(Дата_КС2=S$4,Смета!T788,0)+IF(Дата_КС2=S$5,Смета!W788,0)+IF(Дата_КС2=S$6,Смета!Z788,0)+IF(Дата_КС2=S$7,Смета!AC788,0)+IF(Дата_КС2=S$8,Смета!AF788,0)+IF(Дата_КС2=S$9,Смета!AI788,0)+IF(Дата_КС2=S$10,Смета!AL788,0)+IF(Дата_КС2=S$11,Смета!AO788,0)+IF(Дата_КС2=S$12,Смета!AR788,0)+IF(Дата_КС2=S$13,Смета!AU788,0)+IF(Дата_КС2=S$14,Смета!AX788,0),0)</f>
        <v>0</v>
      </c>
      <c r="G806" s="7">
        <f>IF(Смета!E788&gt;0,Смета!E788,0)</f>
        <v>170.8</v>
      </c>
      <c r="H806" s="7">
        <f>ROUND(F806*G806,2)</f>
        <v>0</v>
      </c>
      <c r="I806">
        <f>IF(J806=1,1,K806)</f>
        <v>0</v>
      </c>
      <c r="K806">
        <f>IF(AND(B806&gt;0,B806&lt;&gt;"ЗАГ"),1,IF(C806=0,SUM(B807:INDEX(B807:B$2002,INDEX(MATCH("ЗАГ",B807:B$2002&amp;"",),))),0))</f>
        <v>0</v>
      </c>
      <c r="R806" s="7">
        <f>IFERROR(IF(F806&gt;0,IF(IFERROR((Смета!H788*1),0)&gt;0,ROUND(F806*G806,2),0),0),0)</f>
        <v>0</v>
      </c>
      <c r="S806" s="7">
        <f>IFERROR(IF(F806&gt;0,IF(IFERROR((Смета!G788*1),0)&gt;0,ROUND(F806*G806,2),0),0),0)</f>
        <v>0</v>
      </c>
    </row>
    <row r="807" hidden="1" ht="30" customHeight="1">
      <c r="B807">
        <f>IFERROR(IF(F807&gt;0,MAX(B$26:B806)+1,IF(AND(D807&gt;0,C807=0),"ЗАГ",0)),0)</f>
        <v>0</v>
      </c>
      <c r="C807">
        <f>IF(Смета!B789&gt;0,Смета!B789,0)</f>
        <v>697</v>
      </c>
      <c r="D807" t="str">
        <f>IF(Смета!C789&gt;0,Смета!C789,0)</f>
        <v>Монтаж и подключение розеток и выключателей открытой установки</v>
      </c>
      <c r="E807" s="7" t="str">
        <f>IF(Смета!D789&gt;0,Смета!D789,0)</f>
        <v>шт</v>
      </c>
      <c r="F807" s="7">
        <f>IFERROR(IF(Дата_КС2=S$3,Смета!Q789,0)+IF(Дата_КС2=S$4,Смета!T789,0)+IF(Дата_КС2=S$5,Смета!W789,0)+IF(Дата_КС2=S$6,Смета!Z789,0)+IF(Дата_КС2=S$7,Смета!AC789,0)+IF(Дата_КС2=S$8,Смета!AF789,0)+IF(Дата_КС2=S$9,Смета!AI789,0)+IF(Дата_КС2=S$10,Смета!AL789,0)+IF(Дата_КС2=S$11,Смета!AO789,0)+IF(Дата_КС2=S$12,Смета!AR789,0)+IF(Дата_КС2=S$13,Смета!AU789,0)+IF(Дата_КС2=S$14,Смета!AX789,0),0)</f>
        <v>0</v>
      </c>
      <c r="G807" s="7">
        <f>IF(Смета!E789&gt;0,Смета!E789,0)</f>
        <v>256.2</v>
      </c>
      <c r="H807" s="7">
        <f>ROUND(F807*G807,2)</f>
        <v>0</v>
      </c>
      <c r="I807">
        <f>IF(J807=1,1,K807)</f>
        <v>0</v>
      </c>
      <c r="K807">
        <f>IF(AND(B807&gt;0,B807&lt;&gt;"ЗАГ"),1,IF(C807=0,SUM(B808:INDEX(B808:B$2002,INDEX(MATCH("ЗАГ",B808:B$2002&amp;"",),))),0))</f>
        <v>0</v>
      </c>
      <c r="R807" s="7">
        <f>IFERROR(IF(F807&gt;0,IF(IFERROR((Смета!H789*1),0)&gt;0,ROUND(F807*G807,2),0),0),0)</f>
        <v>0</v>
      </c>
      <c r="S807" s="7">
        <f>IFERROR(IF(F807&gt;0,IF(IFERROR((Смета!G789*1),0)&gt;0,ROUND(F807*G807,2),0),0),0)</f>
        <v>0</v>
      </c>
    </row>
    <row r="808" hidden="1">
      <c r="B808">
        <f>IFERROR(IF(F808&gt;0,MAX(B$26:B807)+1,IF(AND(D808&gt;0,C808=0),"ЗАГ",0)),0)</f>
        <v>0</v>
      </c>
      <c r="C808">
        <f>IF(Смета!B790&gt;0,Смета!B790,0)</f>
        <v>698</v>
      </c>
      <c r="D808" t="str">
        <f>IF(Смета!C790&gt;0,Смета!C790,0)</f>
        <v>Разъем РШ-ВШ 32А 250В 2P+PE(ОУ) пластиковый белый Simple</v>
      </c>
      <c r="E808" s="7" t="str">
        <f>IF(Смета!D790&gt;0,Смета!D790,0)</f>
        <v>шт</v>
      </c>
      <c r="F808" s="7">
        <f>IFERROR(IF(Дата_КС2=S$3,Смета!Q790,0)+IF(Дата_КС2=S$4,Смета!T790,0)+IF(Дата_КС2=S$5,Смета!W790,0)+IF(Дата_КС2=S$6,Смета!Z790,0)+IF(Дата_КС2=S$7,Смета!AC790,0)+IF(Дата_КС2=S$8,Смета!AF790,0)+IF(Дата_КС2=S$9,Смета!AI790,0)+IF(Дата_КС2=S$10,Смета!AL790,0)+IF(Дата_КС2=S$11,Смета!AO790,0)+IF(Дата_КС2=S$12,Смета!AR790,0)+IF(Дата_КС2=S$13,Смета!AU790,0)+IF(Дата_КС2=S$14,Смета!AX790,0),0)</f>
        <v>0</v>
      </c>
      <c r="G808" s="7">
        <f>IF(Смета!E790&gt;0,Смета!E790,0)</f>
        <v>278.79</v>
      </c>
      <c r="H808" s="7">
        <f>ROUND(F808*G808,2)</f>
        <v>0</v>
      </c>
      <c r="I808">
        <f>IF(J808=1,1,K808)</f>
        <v>0</v>
      </c>
      <c r="K808">
        <f>IF(AND(B808&gt;0,B808&lt;&gt;"ЗАГ"),1,IF(C808=0,SUM(B809:INDEX(B809:B$2002,INDEX(MATCH("ЗАГ",B809:B$2002&amp;"",),))),0))</f>
        <v>0</v>
      </c>
      <c r="R808" s="7">
        <f>IFERROR(IF(F808&gt;0,IF(IFERROR((Смета!H790*1),0)&gt;0,ROUND(F808*G808,2),0),0),0)</f>
        <v>0</v>
      </c>
      <c r="S808" s="7">
        <f>IFERROR(IF(F808&gt;0,IF(IFERROR((Смета!G790*1),0)&gt;0,ROUND(F808*G808,2),0),0),0)</f>
        <v>0</v>
      </c>
    </row>
    <row r="809" hidden="1">
      <c r="B809">
        <f>IFERROR(IF(F809&gt;0,MAX(B$26:B808)+1,IF(AND(D809&gt;0,C809=0),"ЗАГ",0)),0)</f>
        <v>0</v>
      </c>
      <c r="C809">
        <f>IF(Смета!B791&gt;0,Смета!B791,0)</f>
        <v>699</v>
      </c>
      <c r="D809" t="str">
        <f>IF(Смета!C791&gt;0,Смета!C791,0)</f>
        <v>Монтаж и подключение силовой розетки на электроплиту</v>
      </c>
      <c r="E809" s="7" t="str">
        <f>IF(Смета!D791&gt;0,Смета!D791,0)</f>
        <v>шт</v>
      </c>
      <c r="F809" s="7">
        <f>IFERROR(IF(Дата_КС2=S$3,Смета!Q791,0)+IF(Дата_КС2=S$4,Смета!T791,0)+IF(Дата_КС2=S$5,Смета!W791,0)+IF(Дата_КС2=S$6,Смета!Z791,0)+IF(Дата_КС2=S$7,Смета!AC791,0)+IF(Дата_КС2=S$8,Смета!AF791,0)+IF(Дата_КС2=S$9,Смета!AI791,0)+IF(Дата_КС2=S$10,Смета!AL791,0)+IF(Дата_КС2=S$11,Смета!AO791,0)+IF(Дата_КС2=S$12,Смета!AR791,0)+IF(Дата_КС2=S$13,Смета!AU791,0)+IF(Дата_КС2=S$14,Смета!AX791,0),0)</f>
        <v>0</v>
      </c>
      <c r="G809" s="7">
        <f>IF(Смета!E791&gt;0,Смета!E791,0)</f>
        <v>344.27</v>
      </c>
      <c r="H809" s="7">
        <f>ROUND(F809*G809,2)</f>
        <v>0</v>
      </c>
      <c r="I809">
        <f>IF(J809=1,1,K809)</f>
        <v>0</v>
      </c>
      <c r="K809">
        <f>IF(AND(B809&gt;0,B809&lt;&gt;"ЗАГ"),1,IF(C809=0,SUM(B810:INDEX(B810:B$2002,INDEX(MATCH("ЗАГ",B810:B$2002&amp;"",),))),0))</f>
        <v>0</v>
      </c>
      <c r="R809" s="7">
        <f>IFERROR(IF(F809&gt;0,IF(IFERROR((Смета!H791*1),0)&gt;0,ROUND(F809*G809,2),0),0),0)</f>
        <v>0</v>
      </c>
      <c r="S809" s="7">
        <f>IFERROR(IF(F809&gt;0,IF(IFERROR((Смета!G791*1),0)&gt;0,ROUND(F809*G809,2),0),0),0)</f>
        <v>0</v>
      </c>
    </row>
    <row r="810" hidden="1">
      <c r="B810">
        <f>IFERROR(IF(F810&gt;0,MAX(B$26:B809)+1,IF(AND(D810&gt;0,C810=0),"ЗАГ",0)),0)</f>
        <v>0</v>
      </c>
      <c r="C810">
        <f>IF(Смета!B792&gt;0,Смета!B792,0)</f>
        <v>700</v>
      </c>
      <c r="D810" t="str">
        <f>IF(Смета!C792&gt;0,Смета!C792,0)</f>
        <v>Гермес PLUS Розетка с заземлением наружная с крышкой IP54</v>
      </c>
      <c r="E810" s="7" t="str">
        <f>IF(Смета!D792&gt;0,Смета!D792,0)</f>
        <v>шт</v>
      </c>
      <c r="F810" s="7">
        <f>IFERROR(IF(Дата_КС2=S$3,Смета!Q792,0)+IF(Дата_КС2=S$4,Смета!T792,0)+IF(Дата_КС2=S$5,Смета!W792,0)+IF(Дата_КС2=S$6,Смета!Z792,0)+IF(Дата_КС2=S$7,Смета!AC792,0)+IF(Дата_КС2=S$8,Смета!AF792,0)+IF(Дата_КС2=S$9,Смета!AI792,0)+IF(Дата_КС2=S$10,Смета!AL792,0)+IF(Дата_КС2=S$11,Смета!AO792,0)+IF(Дата_КС2=S$12,Смета!AR792,0)+IF(Дата_КС2=S$13,Смета!AU792,0)+IF(Дата_КС2=S$14,Смета!AX792,0),0)</f>
        <v>0</v>
      </c>
      <c r="G810" s="7">
        <f>IF(Смета!E792&gt;0,Смета!E792,0)</f>
        <v>330.93</v>
      </c>
      <c r="H810" s="7">
        <f>ROUND(F810*G810,2)</f>
        <v>0</v>
      </c>
      <c r="I810">
        <f>IF(J810=1,1,K810)</f>
        <v>0</v>
      </c>
      <c r="K810">
        <f>IF(AND(B810&gt;0,B810&lt;&gt;"ЗАГ"),1,IF(C810=0,SUM(B811:INDEX(B811:B$2002,INDEX(MATCH("ЗАГ",B811:B$2002&amp;"",),))),0))</f>
        <v>0</v>
      </c>
      <c r="R810" s="7">
        <f>IFERROR(IF(F810&gt;0,IF(IFERROR((Смета!H792*1),0)&gt;0,ROUND(F810*G810,2),0),0),0)</f>
        <v>0</v>
      </c>
      <c r="S810" s="7">
        <f>IFERROR(IF(F810&gt;0,IF(IFERROR((Смета!G792*1),0)&gt;0,ROUND(F810*G810,2),0),0),0)</f>
        <v>0</v>
      </c>
    </row>
    <row r="811" hidden="1" ht="30" customHeight="1">
      <c r="B811">
        <f>IFERROR(IF(F811&gt;0,MAX(B$26:B810)+1,IF(AND(D811&gt;0,C811=0),"ЗАГ",0)),0)</f>
        <v>0</v>
      </c>
      <c r="C811">
        <f>IF(Смета!B793&gt;0,Смета!B793,0)</f>
        <v>701</v>
      </c>
      <c r="D811" t="str">
        <f>IF(Смета!C793&gt;0,Смета!C793,0)</f>
        <v>Монтаж и подключение розеток и выключателей открытой установки</v>
      </c>
      <c r="E811" s="7" t="str">
        <f>IF(Смета!D793&gt;0,Смета!D793,0)</f>
        <v>шт</v>
      </c>
      <c r="F811" s="7">
        <f>IFERROR(IF(Дата_КС2=S$3,Смета!Q793,0)+IF(Дата_КС2=S$4,Смета!T793,0)+IF(Дата_КС2=S$5,Смета!W793,0)+IF(Дата_КС2=S$6,Смета!Z793,0)+IF(Дата_КС2=S$7,Смета!AC793,0)+IF(Дата_КС2=S$8,Смета!AF793,0)+IF(Дата_КС2=S$9,Смета!AI793,0)+IF(Дата_КС2=S$10,Смета!AL793,0)+IF(Дата_КС2=S$11,Смета!AO793,0)+IF(Дата_КС2=S$12,Смета!AR793,0)+IF(Дата_КС2=S$13,Смета!AU793,0)+IF(Дата_КС2=S$14,Смета!AX793,0),0)</f>
        <v>0</v>
      </c>
      <c r="G811" s="7">
        <f>IF(Смета!E793&gt;0,Смета!E793,0)</f>
        <v>256.2</v>
      </c>
      <c r="H811" s="7">
        <f>ROUND(F811*G811,2)</f>
        <v>0</v>
      </c>
      <c r="I811">
        <f>IF(J811=1,1,K811)</f>
        <v>0</v>
      </c>
      <c r="K811">
        <f>IF(AND(B811&gt;0,B811&lt;&gt;"ЗАГ"),1,IF(C811=0,SUM(B812:INDEX(B812:B$2002,INDEX(MATCH("ЗАГ",B812:B$2002&amp;"",),))),0))</f>
        <v>0</v>
      </c>
      <c r="R811" s="7">
        <f>IFERROR(IF(F811&gt;0,IF(IFERROR((Смета!H793*1),0)&gt;0,ROUND(F811*G811,2),0),0),0)</f>
        <v>0</v>
      </c>
      <c r="S811" s="7">
        <f>IFERROR(IF(F811&gt;0,IF(IFERROR((Смета!G793*1),0)&gt;0,ROUND(F811*G811,2),0),0),0)</f>
        <v>0</v>
      </c>
    </row>
    <row r="812" hidden="1" ht="30" customHeight="1">
      <c r="B812">
        <f>IFERROR(IF(F812&gt;0,MAX(B$26:B811)+1,IF(AND(D812&gt;0,C812=0),"ЗАГ",0)),0)</f>
        <v>0</v>
      </c>
      <c r="C812">
        <f>IF(Смета!B794&gt;0,Смета!B794,0)</f>
        <v>702</v>
      </c>
      <c r="D812" t="str">
        <f>IF(Смета!C794&gt;0,Смета!C794,0)</f>
        <v>Выключатель одноклавишный ATLASDESIGN схема 1 10АХ механизм белый</v>
      </c>
      <c r="E812" s="7" t="str">
        <f>IF(Смета!D794&gt;0,Смета!D794,0)</f>
        <v>шт</v>
      </c>
      <c r="F812" s="7">
        <f>IFERROR(IF(Дата_КС2=S$3,Смета!Q794,0)+IF(Дата_КС2=S$4,Смета!T794,0)+IF(Дата_КС2=S$5,Смета!W794,0)+IF(Дата_КС2=S$6,Смета!Z794,0)+IF(Дата_КС2=S$7,Смета!AC794,0)+IF(Дата_КС2=S$8,Смета!AF794,0)+IF(Дата_КС2=S$9,Смета!AI794,0)+IF(Дата_КС2=S$10,Смета!AL794,0)+IF(Дата_КС2=S$11,Смета!AO794,0)+IF(Дата_КС2=S$12,Смета!AR794,0)+IF(Дата_КС2=S$13,Смета!AU794,0)+IF(Дата_КС2=S$14,Смета!AX794,0),0)</f>
        <v>0</v>
      </c>
      <c r="G812" s="7">
        <f>IF(Смета!E794&gt;0,Смета!E794,0)</f>
        <v>136.99</v>
      </c>
      <c r="H812" s="7">
        <f>ROUND(F812*G812,2)</f>
        <v>0</v>
      </c>
      <c r="I812">
        <f>IF(J812=1,1,K812)</f>
        <v>0</v>
      </c>
      <c r="K812">
        <f>IF(AND(B812&gt;0,B812&lt;&gt;"ЗАГ"),1,IF(C812=0,SUM(B813:INDEX(B813:B$2002,INDEX(MATCH("ЗАГ",B813:B$2002&amp;"",),))),0))</f>
        <v>0</v>
      </c>
      <c r="R812" s="7">
        <f>IFERROR(IF(F812&gt;0,IF(IFERROR((Смета!H794*1),0)&gt;0,ROUND(F812*G812,2),0),0),0)</f>
        <v>0</v>
      </c>
      <c r="S812" s="7">
        <f>IFERROR(IF(F812&gt;0,IF(IFERROR((Смета!G794*1),0)&gt;0,ROUND(F812*G812,2),0),0),0)</f>
        <v>0</v>
      </c>
    </row>
    <row r="813" hidden="1" ht="30" customHeight="1">
      <c r="B813">
        <f>IFERROR(IF(F813&gt;0,MAX(B$26:B812)+1,IF(AND(D813&gt;0,C813=0),"ЗАГ",0)),0)</f>
        <v>0</v>
      </c>
      <c r="C813">
        <f>IF(Смета!B795&gt;0,Смета!B795,0)</f>
        <v>703</v>
      </c>
      <c r="D813" t="str">
        <f>IF(Смета!C795&gt;0,Смета!C795,0)</f>
        <v>Выключатель двухклавишный ATLASDESIGN схема 5 10АХ механизм белый</v>
      </c>
      <c r="E813" s="7" t="str">
        <f>IF(Смета!D795&gt;0,Смета!D795,0)</f>
        <v>шт</v>
      </c>
      <c r="F813" s="7">
        <f>IFERROR(IF(Дата_КС2=S$3,Смета!Q795,0)+IF(Дата_КС2=S$4,Смета!T795,0)+IF(Дата_КС2=S$5,Смета!W795,0)+IF(Дата_КС2=S$6,Смета!Z795,0)+IF(Дата_КС2=S$7,Смета!AC795,0)+IF(Дата_КС2=S$8,Смета!AF795,0)+IF(Дата_КС2=S$9,Смета!AI795,0)+IF(Дата_КС2=S$10,Смета!AL795,0)+IF(Дата_КС2=S$11,Смета!AO795,0)+IF(Дата_КС2=S$12,Смета!AR795,0)+IF(Дата_КС2=S$13,Смета!AU795,0)+IF(Дата_КС2=S$14,Смета!AX795,0),0)</f>
        <v>0</v>
      </c>
      <c r="G813" s="7">
        <f>IF(Смета!E795&gt;0,Смета!E795,0)</f>
        <v>178.27</v>
      </c>
      <c r="H813" s="7">
        <f>ROUND(F813*G813,2)</f>
        <v>0</v>
      </c>
      <c r="I813">
        <f>IF(J813=1,1,K813)</f>
        <v>0</v>
      </c>
      <c r="K813">
        <f>IF(AND(B813&gt;0,B813&lt;&gt;"ЗАГ"),1,IF(C813=0,SUM(B814:INDEX(B814:B$2002,INDEX(MATCH("ЗАГ",B814:B$2002&amp;"",),))),0))</f>
        <v>0</v>
      </c>
      <c r="R813" s="7">
        <f>IFERROR(IF(F813&gt;0,IF(IFERROR((Смета!H795*1),0)&gt;0,ROUND(F813*G813,2),0),0),0)</f>
        <v>0</v>
      </c>
      <c r="S813" s="7">
        <f>IFERROR(IF(F813&gt;0,IF(IFERROR((Смета!G795*1),0)&gt;0,ROUND(F813*G813,2),0),0),0)</f>
        <v>0</v>
      </c>
    </row>
    <row r="814" hidden="1" ht="30" customHeight="1">
      <c r="B814">
        <f>IFERROR(IF(F814&gt;0,MAX(B$26:B813)+1,IF(AND(D814&gt;0,C814=0),"ЗАГ",0)),0)</f>
        <v>0</v>
      </c>
      <c r="C814">
        <f>IF(Смета!B796&gt;0,Смета!B796,0)</f>
        <v>704</v>
      </c>
      <c r="D814" t="str">
        <f>IF(Смета!C796&gt;0,Смета!C796,0)</f>
        <v>Выключатель трехклавишный ATLASDESIGN схема 1+1+1 10АХ механизм белый</v>
      </c>
      <c r="E814" s="7" t="str">
        <f>IF(Смета!D796&gt;0,Смета!D796,0)</f>
        <v>шт</v>
      </c>
      <c r="F814" s="7">
        <f>IFERROR(IF(Дата_КС2=S$3,Смета!Q796,0)+IF(Дата_КС2=S$4,Смета!T796,0)+IF(Дата_КС2=S$5,Смета!W796,0)+IF(Дата_КС2=S$6,Смета!Z796,0)+IF(Дата_КС2=S$7,Смета!AC796,0)+IF(Дата_КС2=S$8,Смета!AF796,0)+IF(Дата_КС2=S$9,Смета!AI796,0)+IF(Дата_КС2=S$10,Смета!AL796,0)+IF(Дата_КС2=S$11,Смета!AO796,0)+IF(Дата_КС2=S$12,Смета!AR796,0)+IF(Дата_КС2=S$13,Смета!AU796,0)+IF(Дата_КС2=S$14,Смета!AX796,0),0)</f>
        <v>0</v>
      </c>
      <c r="G814" s="7">
        <f>IF(Смета!E796&gt;0,Смета!E796,0)</f>
        <v>274</v>
      </c>
      <c r="H814" s="7">
        <f>ROUND(F814*G814,2)</f>
        <v>0</v>
      </c>
      <c r="I814">
        <f>IF(J814=1,1,K814)</f>
        <v>0</v>
      </c>
      <c r="K814">
        <f>IF(AND(B814&gt;0,B814&lt;&gt;"ЗАГ"),1,IF(C814=0,SUM(B815:INDEX(B815:B$2002,INDEX(MATCH("ЗАГ",B815:B$2002&amp;"",),))),0))</f>
        <v>0</v>
      </c>
      <c r="R814" s="7">
        <f>IFERROR(IF(F814&gt;0,IF(IFERROR((Смета!H796*1),0)&gt;0,ROUND(F814*G814,2),0),0),0)</f>
        <v>0</v>
      </c>
      <c r="S814" s="7">
        <f>IFERROR(IF(F814&gt;0,IF(IFERROR((Смета!G796*1),0)&gt;0,ROUND(F814*G814,2),0),0),0)</f>
        <v>0</v>
      </c>
    </row>
    <row r="815" hidden="1">
      <c r="B815">
        <f>IFERROR(IF(F815&gt;0,MAX(B$26:B814)+1,IF(AND(D815&gt;0,C815=0),"ЗАГ",0)),0)</f>
        <v>0</v>
      </c>
      <c r="C815">
        <f>IF(Смета!B797&gt;0,Смета!B797,0)</f>
        <v>705</v>
      </c>
      <c r="D815" t="str">
        <f>IF(Смета!C797&gt;0,Смета!C797,0)</f>
        <v>Рамка однопостовая ATLASDESIGN белый</v>
      </c>
      <c r="E815" s="7" t="str">
        <f>IF(Смета!D797&gt;0,Смета!D797,0)</f>
        <v>шт</v>
      </c>
      <c r="F815" s="7">
        <f>IFERROR(IF(Дата_КС2=S$3,Смета!Q797,0)+IF(Дата_КС2=S$4,Смета!T797,0)+IF(Дата_КС2=S$5,Смета!W797,0)+IF(Дата_КС2=S$6,Смета!Z797,0)+IF(Дата_КС2=S$7,Смета!AC797,0)+IF(Дата_КС2=S$8,Смета!AF797,0)+IF(Дата_КС2=S$9,Смета!AI797,0)+IF(Дата_КС2=S$10,Смета!AL797,0)+IF(Дата_КС2=S$11,Смета!AO797,0)+IF(Дата_КС2=S$12,Смета!AR797,0)+IF(Дата_КС2=S$13,Смета!AU797,0)+IF(Дата_КС2=S$14,Смета!AX797,0),0)</f>
        <v>0</v>
      </c>
      <c r="G815" s="7">
        <f>IF(Смета!E797&gt;0,Смета!E797,0)</f>
        <v>44.84</v>
      </c>
      <c r="H815" s="7">
        <f>ROUND(F815*G815,2)</f>
        <v>0</v>
      </c>
      <c r="I815">
        <f>IF(J815=1,1,K815)</f>
        <v>0</v>
      </c>
      <c r="K815">
        <f>IF(AND(B815&gt;0,B815&lt;&gt;"ЗАГ"),1,IF(C815=0,SUM(B816:INDEX(B816:B$2002,INDEX(MATCH("ЗАГ",B816:B$2002&amp;"",),))),0))</f>
        <v>0</v>
      </c>
      <c r="R815" s="7">
        <f>IFERROR(IF(F815&gt;0,IF(IFERROR((Смета!H797*1),0)&gt;0,ROUND(F815*G815,2),0),0),0)</f>
        <v>0</v>
      </c>
      <c r="S815" s="7">
        <f>IFERROR(IF(F815&gt;0,IF(IFERROR((Смета!G797*1),0)&gt;0,ROUND(F815*G815,2),0),0),0)</f>
        <v>0</v>
      </c>
    </row>
    <row r="816" hidden="1">
      <c r="B816">
        <f>IFERROR(IF(F816&gt;0,MAX(B$26:B815)+1,IF(AND(D816&gt;0,C816=0),"ЗАГ",0)),0)</f>
        <v>0</v>
      </c>
      <c r="C816">
        <f>IF(Смета!B798&gt;0,Смета!B798,0)</f>
        <v>706</v>
      </c>
      <c r="D816" t="str">
        <f>IF(Смета!C798&gt;0,Смета!C798,0)</f>
        <v>Монтаж и подключение выключателей скрытой установки</v>
      </c>
      <c r="E816" s="7" t="str">
        <f>IF(Смета!D798&gt;0,Смета!D798,0)</f>
        <v>шт</v>
      </c>
      <c r="F816" s="7">
        <f>IFERROR(IF(Дата_КС2=S$3,Смета!Q798,0)+IF(Дата_КС2=S$4,Смета!T798,0)+IF(Дата_КС2=S$5,Смета!W798,0)+IF(Дата_КС2=S$6,Смета!Z798,0)+IF(Дата_КС2=S$7,Смета!AC798,0)+IF(Дата_КС2=S$8,Смета!AF798,0)+IF(Дата_КС2=S$9,Смета!AI798,0)+IF(Дата_КС2=S$10,Смета!AL798,0)+IF(Дата_КС2=S$11,Смета!AO798,0)+IF(Дата_КС2=S$12,Смета!AR798,0)+IF(Дата_КС2=S$13,Смета!AU798,0)+IF(Дата_КС2=S$14,Смета!AX798,0),0)</f>
        <v>0</v>
      </c>
      <c r="G816" s="7">
        <f>IF(Смета!E798&gt;0,Смета!E798,0)</f>
        <v>192.15</v>
      </c>
      <c r="H816" s="7">
        <f>ROUND(F816*G816,2)</f>
        <v>0</v>
      </c>
      <c r="I816">
        <f>IF(J816=1,1,K816)</f>
        <v>0</v>
      </c>
      <c r="K816">
        <f>IF(AND(B816&gt;0,B816&lt;&gt;"ЗАГ"),1,IF(C816=0,SUM(B817:INDEX(B817:B$2002,INDEX(MATCH("ЗАГ",B817:B$2002&amp;"",),))),0))</f>
        <v>0</v>
      </c>
      <c r="R816" s="7">
        <f>IFERROR(IF(F816&gt;0,IF(IFERROR((Смета!H798*1),0)&gt;0,ROUND(F816*G816,2),0),0),0)</f>
        <v>0</v>
      </c>
      <c r="S816" s="7">
        <f>IFERROR(IF(F816&gt;0,IF(IFERROR((Смета!G798*1),0)&gt;0,ROUND(F816*G816,2),0),0),0)</f>
        <v>0</v>
      </c>
    </row>
    <row r="817" hidden="1">
      <c r="B817">
        <f>IFERROR(IF(F817&gt;0,MAX(B$26:B816)+1,IF(AND(D817&gt;0,C817=0),"ЗАГ",0)),0)</f>
        <v>0</v>
      </c>
      <c r="C817">
        <f>IF(Смета!B799&gt;0,Смета!B799,0)</f>
        <v>707</v>
      </c>
      <c r="D817" t="str">
        <f>IF(Смета!C799&gt;0,Смета!C799,0)</f>
        <v>КРЗ-0,4</v>
      </c>
      <c r="E817" s="7" t="str">
        <f>IF(Смета!D799&gt;0,Смета!D799,0)</f>
        <v>шт</v>
      </c>
      <c r="F817" s="7">
        <f>IFERROR(IF(Дата_КС2=S$3,Смета!Q799,0)+IF(Дата_КС2=S$4,Смета!T799,0)+IF(Дата_КС2=S$5,Смета!W799,0)+IF(Дата_КС2=S$6,Смета!Z799,0)+IF(Дата_КС2=S$7,Смета!AC799,0)+IF(Дата_КС2=S$8,Смета!AF799,0)+IF(Дата_КС2=S$9,Смета!AI799,0)+IF(Дата_КС2=S$10,Смета!AL799,0)+IF(Дата_КС2=S$11,Смета!AO799,0)+IF(Дата_КС2=S$12,Смета!AR799,0)+IF(Дата_КС2=S$13,Смета!AU799,0)+IF(Дата_КС2=S$14,Смета!AX799,0),0)</f>
        <v>0</v>
      </c>
      <c r="G817" s="7">
        <f>IF(Смета!E799&gt;0,Смета!E799,0)</f>
        <v>285.02</v>
      </c>
      <c r="H817" s="7">
        <f>ROUND(F817*G817,2)</f>
        <v>0</v>
      </c>
      <c r="I817">
        <f>IF(J817=1,1,K817)</f>
        <v>0</v>
      </c>
      <c r="K817">
        <f>IF(AND(B817&gt;0,B817&lt;&gt;"ЗАГ"),1,IF(C817=0,SUM(B818:INDEX(B818:B$2002,INDEX(MATCH("ЗАГ",B818:B$2002&amp;"",),))),0))</f>
        <v>0</v>
      </c>
      <c r="R817" s="7">
        <f>IFERROR(IF(F817&gt;0,IF(IFERROR((Смета!H799*1),0)&gt;0,ROUND(F817*G817,2),0),0),0)</f>
        <v>0</v>
      </c>
      <c r="S817" s="7">
        <f>IFERROR(IF(F817&gt;0,IF(IFERROR((Смета!G799*1),0)&gt;0,ROUND(F817*G817,2),0),0),0)</f>
        <v>0</v>
      </c>
    </row>
    <row r="818" hidden="1">
      <c r="B818">
        <f>IFERROR(IF(F818&gt;0,MAX(B$26:B817)+1,IF(AND(D818&gt;0,C818=0),"ЗАГ",0)),0)</f>
        <v>0</v>
      </c>
      <c r="C818">
        <f>IF(Смета!B800&gt;0,Смета!B800,0)</f>
        <v>708</v>
      </c>
      <c r="D818" t="str">
        <f>IF(Смета!C800&gt;0,Смета!C800,0)</f>
        <v>Монтаж и подключение коробки заземления КРЗ</v>
      </c>
      <c r="E818" s="7" t="str">
        <f>IF(Смета!D800&gt;0,Смета!D800,0)</f>
        <v>шт</v>
      </c>
      <c r="F818" s="7">
        <f>IFERROR(IF(Дата_КС2=S$3,Смета!Q800,0)+IF(Дата_КС2=S$4,Смета!T800,0)+IF(Дата_КС2=S$5,Смета!W800,0)+IF(Дата_КС2=S$6,Смета!Z800,0)+IF(Дата_КС2=S$7,Смета!AC800,0)+IF(Дата_КС2=S$8,Смета!AF800,0)+IF(Дата_КС2=S$9,Смета!AI800,0)+IF(Дата_КС2=S$10,Смета!AL800,0)+IF(Дата_КС2=S$11,Смета!AO800,0)+IF(Дата_КС2=S$12,Смета!AR800,0)+IF(Дата_КС2=S$13,Смета!AU800,0)+IF(Дата_КС2=S$14,Смета!AX800,0),0)</f>
        <v>0</v>
      </c>
      <c r="G818" s="7">
        <f>IF(Смета!E800&gt;0,Смета!E800,0)</f>
        <v>343.74</v>
      </c>
      <c r="H818" s="7">
        <f>ROUND(F818*G818,2)</f>
        <v>0</v>
      </c>
      <c r="I818">
        <f>IF(J818=1,1,K818)</f>
        <v>0</v>
      </c>
      <c r="K818">
        <f>IF(AND(B818&gt;0,B818&lt;&gt;"ЗАГ"),1,IF(C818=0,SUM(B819:INDEX(B819:B$2002,INDEX(MATCH("ЗАГ",B819:B$2002&amp;"",),))),0))</f>
        <v>0</v>
      </c>
      <c r="R818" s="7">
        <f>IFERROR(IF(F818&gt;0,IF(IFERROR((Смета!H800*1),0)&gt;0,ROUND(F818*G818,2),0),0),0)</f>
        <v>0</v>
      </c>
      <c r="S818" s="7">
        <f>IFERROR(IF(F818&gt;0,IF(IFERROR((Смета!G800*1),0)&gt;0,ROUND(F818*G818,2),0),0),0)</f>
        <v>0</v>
      </c>
    </row>
    <row r="819" hidden="1" ht="30" customHeight="1">
      <c r="B819">
        <f>IFERROR(IF(F819&gt;0,MAX(B$26:B818)+1,IF(AND(D819&gt;0,C819=0),"ЗАГ",0)),0)</f>
        <v>0</v>
      </c>
      <c r="C819">
        <f>IF(Смета!B801&gt;0,Смета!B801,0)</f>
        <v>709</v>
      </c>
      <c r="D819" t="str">
        <f>IF(Смета!C801&gt;0,Смета!C801,0)</f>
        <v>Звонок Зуммер-1-04 (2ТК) двухтональный без кнопки пластик АБС проводной 220В (Зуммер-1-04 (2ТК))</v>
      </c>
      <c r="E819" s="7" t="str">
        <f>IF(Смета!D801&gt;0,Смета!D801,0)</f>
        <v>шт</v>
      </c>
      <c r="F819" s="7">
        <f>IFERROR(IF(Дата_КС2=S$3,Смета!Q801,0)+IF(Дата_КС2=S$4,Смета!T801,0)+IF(Дата_КС2=S$5,Смета!W801,0)+IF(Дата_КС2=S$6,Смета!Z801,0)+IF(Дата_КС2=S$7,Смета!AC801,0)+IF(Дата_КС2=S$8,Смета!AF801,0)+IF(Дата_КС2=S$9,Смета!AI801,0)+IF(Дата_КС2=S$10,Смета!AL801,0)+IF(Дата_КС2=S$11,Смета!AO801,0)+IF(Дата_КС2=S$12,Смета!AR801,0)+IF(Дата_КС2=S$13,Смета!AU801,0)+IF(Дата_КС2=S$14,Смета!AX801,0),0)</f>
        <v>0</v>
      </c>
      <c r="G819" s="7">
        <f>IF(Смета!E801&gt;0,Смета!E801,0)</f>
        <v>261.54</v>
      </c>
      <c r="H819" s="7">
        <f>ROUND(F819*G819,2)</f>
        <v>0</v>
      </c>
      <c r="I819">
        <f>IF(J819=1,1,K819)</f>
        <v>0</v>
      </c>
      <c r="K819">
        <f>IF(AND(B819&gt;0,B819&lt;&gt;"ЗАГ"),1,IF(C819=0,SUM(B820:INDEX(B820:B$2002,INDEX(MATCH("ЗАГ",B820:B$2002&amp;"",),))),0))</f>
        <v>0</v>
      </c>
      <c r="R819" s="7">
        <f>IFERROR(IF(F819&gt;0,IF(IFERROR((Смета!H801*1),0)&gt;0,ROUND(F819*G819,2),0),0),0)</f>
        <v>0</v>
      </c>
      <c r="S819" s="7">
        <f>IFERROR(IF(F819&gt;0,IF(IFERROR((Смета!G801*1),0)&gt;0,ROUND(F819*G819,2),0),0),0)</f>
        <v>0</v>
      </c>
    </row>
    <row r="820" hidden="1">
      <c r="B820">
        <f>IFERROR(IF(F820&gt;0,MAX(B$26:B819)+1,IF(AND(D820&gt;0,C820=0),"ЗАГ",0)),0)</f>
        <v>0</v>
      </c>
      <c r="C820">
        <f>IF(Смета!B802&gt;0,Смета!B802,0)</f>
        <v>710</v>
      </c>
      <c r="D820" t="str">
        <f>IF(Смета!C802&gt;0,Смета!C802,0)</f>
        <v>Беларусь Кнопка для звонков</v>
      </c>
      <c r="E820" s="7" t="str">
        <f>IF(Смета!D802&gt;0,Смета!D802,0)</f>
        <v>шт</v>
      </c>
      <c r="F820" s="7">
        <f>IFERROR(IF(Дата_КС2=S$3,Смета!Q802,0)+IF(Дата_КС2=S$4,Смета!T802,0)+IF(Дата_КС2=S$5,Смета!W802,0)+IF(Дата_КС2=S$6,Смета!Z802,0)+IF(Дата_КС2=S$7,Смета!AC802,0)+IF(Дата_КС2=S$8,Смета!AF802,0)+IF(Дата_КС2=S$9,Смета!AI802,0)+IF(Дата_КС2=S$10,Смета!AL802,0)+IF(Дата_КС2=S$11,Смета!AO802,0)+IF(Дата_КС2=S$12,Смета!AR802,0)+IF(Дата_КС2=S$13,Смета!AU802,0)+IF(Дата_КС2=S$14,Смета!AX802,0),0)</f>
        <v>0</v>
      </c>
      <c r="G820" s="7">
        <f>IF(Смета!E802&gt;0,Смета!E802,0)</f>
        <v>74.73</v>
      </c>
      <c r="H820" s="7">
        <f>ROUND(F820*G820,2)</f>
        <v>0</v>
      </c>
      <c r="I820">
        <f>IF(J820=1,1,K820)</f>
        <v>0</v>
      </c>
      <c r="K820">
        <f>IF(AND(B820&gt;0,B820&lt;&gt;"ЗАГ"),1,IF(C820=0,SUM(B821:INDEX(B821:B$2002,INDEX(MATCH("ЗАГ",B821:B$2002&amp;"",),))),0))</f>
        <v>0</v>
      </c>
      <c r="R820" s="7">
        <f>IFERROR(IF(F820&gt;0,IF(IFERROR((Смета!H802*1),0)&gt;0,ROUND(F820*G820,2),0),0),0)</f>
        <v>0</v>
      </c>
      <c r="S820" s="7">
        <f>IFERROR(IF(F820&gt;0,IF(IFERROR((Смета!G802*1),0)&gt;0,ROUND(F820*G820,2),0),0),0)</f>
        <v>0</v>
      </c>
    </row>
    <row r="821" hidden="1">
      <c r="B821">
        <f>IFERROR(IF(F821&gt;0,MAX(B$26:B820)+1,IF(AND(D821&gt;0,C821=0),"ЗАГ",0)),0)</f>
        <v>0</v>
      </c>
      <c r="C821">
        <f>IF(Смета!B803&gt;0,Смета!B803,0)</f>
        <v>711</v>
      </c>
      <c r="D821" t="str">
        <f>IF(Смета!C803&gt;0,Смета!C803,0)</f>
        <v>Монтаж и подключение звонка</v>
      </c>
      <c r="E821" s="7" t="str">
        <f>IF(Смета!D803&gt;0,Смета!D803,0)</f>
        <v>шт</v>
      </c>
      <c r="F821" s="7">
        <f>IFERROR(IF(Дата_КС2=S$3,Смета!Q803,0)+IF(Дата_КС2=S$4,Смета!T803,0)+IF(Дата_КС2=S$5,Смета!W803,0)+IF(Дата_КС2=S$6,Смета!Z803,0)+IF(Дата_КС2=S$7,Смета!AC803,0)+IF(Дата_КС2=S$8,Смета!AF803,0)+IF(Дата_КС2=S$9,Смета!AI803,0)+IF(Дата_КС2=S$10,Смета!AL803,0)+IF(Дата_КС2=S$11,Смета!AO803,0)+IF(Дата_КС2=S$12,Смета!AR803,0)+IF(Дата_КС2=S$13,Смета!AU803,0)+IF(Дата_КС2=S$14,Смета!AX803,0),0)</f>
        <v>0</v>
      </c>
      <c r="G821" s="7">
        <f>IF(Смета!E803&gt;0,Смета!E803,0)</f>
        <v>160.13</v>
      </c>
      <c r="H821" s="7">
        <f>ROUND(F821*G821,2)</f>
        <v>0</v>
      </c>
      <c r="I821">
        <f>IF(J821=1,1,K821)</f>
        <v>0</v>
      </c>
      <c r="K821">
        <f>IF(AND(B821&gt;0,B821&lt;&gt;"ЗАГ"),1,IF(C821=0,SUM(B822:INDEX(B822:B$2002,INDEX(MATCH("ЗАГ",B822:B$2002&amp;"",),))),0))</f>
        <v>0</v>
      </c>
      <c r="R821" s="7">
        <f>IFERROR(IF(F821&gt;0,IF(IFERROR((Смета!H803*1),0)&gt;0,ROUND(F821*G821,2),0),0),0)</f>
        <v>0</v>
      </c>
      <c r="S821" s="7">
        <f>IFERROR(IF(F821&gt;0,IF(IFERROR((Смета!G803*1),0)&gt;0,ROUND(F821*G821,2),0),0),0)</f>
        <v>0</v>
      </c>
    </row>
    <row r="822" hidden="1">
      <c r="B822">
        <f>IFERROR(IF(F822&gt;0,MAX(B$26:B821)+1,IF(AND(D822&gt;0,C822=0),"ЗАГ",0)),0)</f>
        <v>0</v>
      </c>
      <c r="C822">
        <f>IF(Смета!B804&gt;0,Смета!B804,0)</f>
        <v>712</v>
      </c>
      <c r="D822" t="str">
        <f>IF(Смета!C804&gt;0,Смета!C804,0)</f>
        <v>Монтаж и подключение кнопки звонка</v>
      </c>
      <c r="E822" s="7" t="str">
        <f>IF(Смета!D804&gt;0,Смета!D804,0)</f>
        <v>шт</v>
      </c>
      <c r="F822" s="7">
        <f>IFERROR(IF(Дата_КС2=S$3,Смета!Q804,0)+IF(Дата_КС2=S$4,Смета!T804,0)+IF(Дата_КС2=S$5,Смета!W804,0)+IF(Дата_КС2=S$6,Смета!Z804,0)+IF(Дата_КС2=S$7,Смета!AC804,0)+IF(Дата_КС2=S$8,Смета!AF804,0)+IF(Дата_КС2=S$9,Смета!AI804,0)+IF(Дата_КС2=S$10,Смета!AL804,0)+IF(Дата_КС2=S$11,Смета!AO804,0)+IF(Дата_КС2=S$12,Смета!AR804,0)+IF(Дата_КС2=S$13,Смета!AU804,0)+IF(Дата_КС2=S$14,Смета!AX804,0),0)</f>
        <v>0</v>
      </c>
      <c r="G822" s="7">
        <f>IF(Смета!E804&gt;0,Смета!E804,0)</f>
        <v>160.13</v>
      </c>
      <c r="H822" s="7">
        <f>ROUND(F822*G822,2)</f>
        <v>0</v>
      </c>
      <c r="I822">
        <f>IF(J822=1,1,K822)</f>
        <v>0</v>
      </c>
      <c r="K822">
        <f>IF(AND(B822&gt;0,B822&lt;&gt;"ЗАГ"),1,IF(C822=0,SUM(B823:INDEX(B823:B$2002,INDEX(MATCH("ЗАГ",B823:B$2002&amp;"",),))),0))</f>
        <v>0</v>
      </c>
      <c r="R822" s="7">
        <f>IFERROR(IF(F822&gt;0,IF(IFERROR((Смета!H804*1),0)&gt;0,ROUND(F822*G822,2),0),0),0)</f>
        <v>0</v>
      </c>
      <c r="S822" s="7">
        <f>IFERROR(IF(F822&gt;0,IF(IFERROR((Смета!G804*1),0)&gt;0,ROUND(F822*G822,2),0),0),0)</f>
        <v>0</v>
      </c>
    </row>
    <row r="823" hidden="1">
      <c r="B823" t="str">
        <f>IFERROR(IF(F823&gt;0,MAX(B$26:B822)+1,IF(AND(D823&gt;0,C823=0),"ЗАГ",0)),0)</f>
        <v>ЗАГ</v>
      </c>
      <c r="C823">
        <f>IF(Смета!B805&gt;0,Смета!B805,0)</f>
        <v>0</v>
      </c>
      <c r="D823" t="str">
        <f>IF(Смета!C805&gt;0,Смета!C805,0)</f>
        <v>5.Электромонтажные изделия</v>
      </c>
      <c r="E823" s="7">
        <f>IF(Смета!D805&gt;0,Смета!D805,0)</f>
        <v>0</v>
      </c>
      <c r="F823" s="7">
        <f>IFERROR(IF(Дата_КС2=S$3,Смета!Q805,0)+IF(Дата_КС2=S$4,Смета!T805,0)+IF(Дата_КС2=S$5,Смета!W805,0)+IF(Дата_КС2=S$6,Смета!Z805,0)+IF(Дата_КС2=S$7,Смета!AC805,0)+IF(Дата_КС2=S$8,Смета!AF805,0)+IF(Дата_КС2=S$9,Смета!AI805,0)+IF(Дата_КС2=S$10,Смета!AL805,0)+IF(Дата_КС2=S$11,Смета!AO805,0)+IF(Дата_КС2=S$12,Смета!AR805,0)+IF(Дата_КС2=S$13,Смета!AU805,0)+IF(Дата_КС2=S$14,Смета!AX805,0),0)</f>
        <v>0</v>
      </c>
      <c r="G823" s="7">
        <f>IF(Смета!E805&gt;0,Смета!E805,0)</f>
        <v>0</v>
      </c>
      <c r="H823" s="7">
        <f>ROUND(F823*G823,2)</f>
        <v>0</v>
      </c>
      <c r="I823">
        <f>IF(J823=1,1,K823)</f>
        <v>0</v>
      </c>
      <c r="K823">
        <f>IF(AND(B823&gt;0,B823&lt;&gt;"ЗАГ"),1,IF(C823=0,SUM(B824:INDEX(B824:B$2002,INDEX(MATCH("ЗАГ",B824:B$2002&amp;"",),))),0))</f>
        <v>0</v>
      </c>
      <c r="R823" s="7">
        <f>IFERROR(IF(F823&gt;0,IF(IFERROR((Смета!H805*1),0)&gt;0,ROUND(F823*G823,2),0),0),0)</f>
        <v>0</v>
      </c>
      <c r="S823" s="7">
        <f>IFERROR(IF(F823&gt;0,IF(IFERROR((Смета!G805*1),0)&gt;0,ROUND(F823*G823,2),0),0),0)</f>
        <v>0</v>
      </c>
    </row>
    <row r="824" hidden="1">
      <c r="B824">
        <f>IFERROR(IF(F824&gt;0,MAX(B$26:B823)+1,IF(AND(D824&gt;0,C824=0),"ЗАГ",0)),0)</f>
        <v>0</v>
      </c>
      <c r="C824">
        <f>IF(Смета!B806&gt;0,Смета!B806,0)</f>
        <v>713</v>
      </c>
      <c r="D824" t="str">
        <f>IF(Смета!C806&gt;0,Смета!C806,0)</f>
        <v>Скрутка СИЗ-1 2.5-4.5мм желтая</v>
      </c>
      <c r="E824" s="7" t="str">
        <f>IF(Смета!D806&gt;0,Смета!D806,0)</f>
        <v>шт</v>
      </c>
      <c r="F824" s="7">
        <f>IFERROR(IF(Дата_КС2=S$3,Смета!Q806,0)+IF(Дата_КС2=S$4,Смета!T806,0)+IF(Дата_КС2=S$5,Смета!W806,0)+IF(Дата_КС2=S$6,Смета!Z806,0)+IF(Дата_КС2=S$7,Смета!AC806,0)+IF(Дата_КС2=S$8,Смета!AF806,0)+IF(Дата_КС2=S$9,Смета!AI806,0)+IF(Дата_КС2=S$10,Смета!AL806,0)+IF(Дата_КС2=S$11,Смета!AO806,0)+IF(Дата_КС2=S$12,Смета!AR806,0)+IF(Дата_КС2=S$13,Смета!AU806,0)+IF(Дата_КС2=S$14,Смета!AX806,0),0)</f>
        <v>0</v>
      </c>
      <c r="G824" s="7">
        <f>IF(Смета!E806&gt;0,Смета!E806,0)</f>
        <v>4.06</v>
      </c>
      <c r="H824" s="7">
        <f>ROUND(F824*G824,2)</f>
        <v>0</v>
      </c>
      <c r="I824">
        <f>IF(J824=1,1,K824)</f>
        <v>0</v>
      </c>
      <c r="K824">
        <f>IF(AND(B824&gt;0,B824&lt;&gt;"ЗАГ"),1,IF(C824=0,SUM(B825:INDEX(B825:B$2002,INDEX(MATCH("ЗАГ",B825:B$2002&amp;"",),))),0))</f>
        <v>0</v>
      </c>
      <c r="R824" s="7">
        <f>IFERROR(IF(F824&gt;0,IF(IFERROR((Смета!H806*1),0)&gt;0,ROUND(F824*G824,2),0),0),0)</f>
        <v>0</v>
      </c>
      <c r="S824" s="7">
        <f>IFERROR(IF(F824&gt;0,IF(IFERROR((Смета!G806*1),0)&gt;0,ROUND(F824*G824,2),0),0),0)</f>
        <v>0</v>
      </c>
    </row>
    <row r="825" hidden="1">
      <c r="B825">
        <f>IFERROR(IF(F825&gt;0,MAX(B$26:B824)+1,IF(AND(D825&gt;0,C825=0),"ЗАГ",0)),0)</f>
        <v>0</v>
      </c>
      <c r="C825">
        <f>IF(Смета!B807&gt;0,Смета!B807,0)</f>
        <v>714</v>
      </c>
      <c r="D825" t="str">
        <f>IF(Смета!C807&gt;0,Смета!C807,0)</f>
        <v>Скрутка СИЗ-1 4-11мм красная</v>
      </c>
      <c r="E825" s="7" t="str">
        <f>IF(Смета!D807&gt;0,Смета!D807,0)</f>
        <v>шт</v>
      </c>
      <c r="F825" s="7">
        <f>IFERROR(IF(Дата_КС2=S$3,Смета!Q807,0)+IF(Дата_КС2=S$4,Смета!T807,0)+IF(Дата_КС2=S$5,Смета!W807,0)+IF(Дата_КС2=S$6,Смета!Z807,0)+IF(Дата_КС2=S$7,Смета!AC807,0)+IF(Дата_КС2=S$8,Смета!AF807,0)+IF(Дата_КС2=S$9,Смета!AI807,0)+IF(Дата_КС2=S$10,Смета!AL807,0)+IF(Дата_КС2=S$11,Смета!AO807,0)+IF(Дата_КС2=S$12,Смета!AR807,0)+IF(Дата_КС2=S$13,Смета!AU807,0)+IF(Дата_КС2=S$14,Смета!AX807,0),0)</f>
        <v>0</v>
      </c>
      <c r="G825" s="7">
        <f>IF(Смета!E807&gt;0,Смета!E807,0)</f>
        <v>5.34</v>
      </c>
      <c r="H825" s="7">
        <f>ROUND(F825*G825,2)</f>
        <v>0</v>
      </c>
      <c r="I825">
        <f>IF(J825=1,1,K825)</f>
        <v>0</v>
      </c>
      <c r="K825">
        <f>IF(AND(B825&gt;0,B825&lt;&gt;"ЗАГ"),1,IF(C825=0,SUM(B826:INDEX(B826:B$2002,INDEX(MATCH("ЗАГ",B826:B$2002&amp;"",),))),0))</f>
        <v>0</v>
      </c>
      <c r="R825" s="7">
        <f>IFERROR(IF(F825&gt;0,IF(IFERROR((Смета!H807*1),0)&gt;0,ROUND(F825*G825,2),0),0),0)</f>
        <v>0</v>
      </c>
      <c r="S825" s="7">
        <f>IFERROR(IF(F825&gt;0,IF(IFERROR((Смета!G807*1),0)&gt;0,ROUND(F825*G825,2),0),0),0)</f>
        <v>0</v>
      </c>
    </row>
    <row r="826" hidden="1">
      <c r="B826">
        <f>IFERROR(IF(F826&gt;0,MAX(B$26:B825)+1,IF(AND(D826&gt;0,C826=0),"ЗАГ",0)),0)</f>
        <v>0</v>
      </c>
      <c r="C826">
        <f>IF(Смета!B808&gt;0,Смета!B808,0)</f>
        <v>715</v>
      </c>
      <c r="D826" t="str">
        <f>IF(Смета!C808&gt;0,Смета!C808,0)</f>
        <v>Бирка кабельная У-134 квадрат 55х55 мм</v>
      </c>
      <c r="E826" s="7" t="str">
        <f>IF(Смета!D808&gt;0,Смета!D808,0)</f>
        <v>шт</v>
      </c>
      <c r="F826" s="7">
        <f>IFERROR(IF(Дата_КС2=S$3,Смета!Q808,0)+IF(Дата_КС2=S$4,Смета!T808,0)+IF(Дата_КС2=S$5,Смета!W808,0)+IF(Дата_КС2=S$6,Смета!Z808,0)+IF(Дата_КС2=S$7,Смета!AC808,0)+IF(Дата_КС2=S$8,Смета!AF808,0)+IF(Дата_КС2=S$9,Смета!AI808,0)+IF(Дата_КС2=S$10,Смета!AL808,0)+IF(Дата_КС2=S$11,Смета!AO808,0)+IF(Дата_КС2=S$12,Смета!AR808,0)+IF(Дата_КС2=S$13,Смета!AU808,0)+IF(Дата_КС2=S$14,Смета!AX808,0),0)</f>
        <v>0</v>
      </c>
      <c r="G826" s="7">
        <f>IF(Смета!E808&gt;0,Смета!E808,0)</f>
        <v>2.46</v>
      </c>
      <c r="H826" s="7">
        <f>ROUND(F826*G826,2)</f>
        <v>0</v>
      </c>
      <c r="I826">
        <f>IF(J826=1,1,K826)</f>
        <v>0</v>
      </c>
      <c r="K826">
        <f>IF(AND(B826&gt;0,B826&lt;&gt;"ЗАГ"),1,IF(C826=0,SUM(B827:INDEX(B827:B$2002,INDEX(MATCH("ЗАГ",B827:B$2002&amp;"",),))),0))</f>
        <v>0</v>
      </c>
      <c r="R826" s="7">
        <f>IFERROR(IF(F826&gt;0,IF(IFERROR((Смета!H808*1),0)&gt;0,ROUND(F826*G826,2),0),0),0)</f>
        <v>0</v>
      </c>
      <c r="S826" s="7">
        <f>IFERROR(IF(F826&gt;0,IF(IFERROR((Смета!G808*1),0)&gt;0,ROUND(F826*G826,2),0),0),0)</f>
        <v>0</v>
      </c>
    </row>
    <row r="827" hidden="1">
      <c r="B827">
        <f>IFERROR(IF(F827&gt;0,MAX(B$26:B826)+1,IF(AND(D827&gt;0,C827=0),"ЗАГ",0)),0)</f>
        <v>0</v>
      </c>
      <c r="C827">
        <f>IF(Смета!B809&gt;0,Смета!B809,0)</f>
        <v>716</v>
      </c>
      <c r="D827" t="str">
        <f>IF(Смета!C809&gt;0,Смета!C809,0)</f>
        <v>Коробка установочная 68мм (С3М2)</v>
      </c>
      <c r="E827" s="7" t="str">
        <f>IF(Смета!D809&gt;0,Смета!D809,0)</f>
        <v>шт</v>
      </c>
      <c r="F827" s="7">
        <f>IFERROR(IF(Дата_КС2=S$3,Смета!Q809,0)+IF(Дата_КС2=S$4,Смета!T809,0)+IF(Дата_КС2=S$5,Смета!W809,0)+IF(Дата_КС2=S$6,Смета!Z809,0)+IF(Дата_КС2=S$7,Смета!AC809,0)+IF(Дата_КС2=S$8,Смета!AF809,0)+IF(Дата_КС2=S$9,Смета!AI809,0)+IF(Дата_КС2=S$10,Смета!AL809,0)+IF(Дата_КС2=S$11,Смета!AO809,0)+IF(Дата_КС2=S$12,Смета!AR809,0)+IF(Дата_КС2=S$13,Смета!AU809,0)+IF(Дата_КС2=S$14,Смета!AX809,0),0)</f>
        <v>0</v>
      </c>
      <c r="G827" s="7">
        <f>IF(Смета!E809&gt;0,Смета!E809,0)</f>
        <v>12.81</v>
      </c>
      <c r="H827" s="7">
        <f>ROUND(F827*G827,2)</f>
        <v>0</v>
      </c>
      <c r="I827">
        <f>IF(J827=1,1,K827)</f>
        <v>0</v>
      </c>
      <c r="K827">
        <f>IF(AND(B827&gt;0,B827&lt;&gt;"ЗАГ"),1,IF(C827=0,SUM(B828:INDEX(B828:B$2002,INDEX(MATCH("ЗАГ",B828:B$2002&amp;"",),))),0))</f>
        <v>0</v>
      </c>
      <c r="R827" s="7">
        <f>IFERROR(IF(F827&gt;0,IF(IFERROR((Смета!H809*1),0)&gt;0,ROUND(F827*G827,2),0),0),0)</f>
        <v>0</v>
      </c>
      <c r="S827" s="7">
        <f>IFERROR(IF(F827&gt;0,IF(IFERROR((Смета!G809*1),0)&gt;0,ROUND(F827*G827,2),0),0),0)</f>
        <v>0</v>
      </c>
    </row>
    <row r="828" hidden="1" ht="30" customHeight="1">
      <c r="B828">
        <f>IFERROR(IF(F828&gt;0,MAX(B$26:B827)+1,IF(AND(D828&gt;0,C828=0),"ЗАГ",0)),0)</f>
        <v>0</v>
      </c>
      <c r="C828">
        <f>IF(Смета!B810&gt;0,Смета!B810,0)</f>
        <v>717</v>
      </c>
      <c r="D828" t="str">
        <f>IF(Смета!C810&gt;0,Смета!C810,0)</f>
        <v>Высверливание отверстия в кирпиче и вмазывание установочной коробки</v>
      </c>
      <c r="E828" s="7" t="str">
        <f>IF(Смета!D810&gt;0,Смета!D810,0)</f>
        <v>шт</v>
      </c>
      <c r="F828" s="7">
        <f>IFERROR(IF(Дата_КС2=S$3,Смета!Q810,0)+IF(Дата_КС2=S$4,Смета!T810,0)+IF(Дата_КС2=S$5,Смета!W810,0)+IF(Дата_КС2=S$6,Смета!Z810,0)+IF(Дата_КС2=S$7,Смета!AC810,0)+IF(Дата_КС2=S$8,Смета!AF810,0)+IF(Дата_КС2=S$9,Смета!AI810,0)+IF(Дата_КС2=S$10,Смета!AL810,0)+IF(Дата_КС2=S$11,Смета!AO810,0)+IF(Дата_КС2=S$12,Смета!AR810,0)+IF(Дата_КС2=S$13,Смета!AU810,0)+IF(Дата_КС2=S$14,Смета!AX810,0),0)</f>
        <v>0</v>
      </c>
      <c r="G828" s="7">
        <f>IF(Смета!E810&gt;0,Смета!E810,0)</f>
        <v>320.25</v>
      </c>
      <c r="H828" s="7">
        <f>ROUND(F828*G828,2)</f>
        <v>0</v>
      </c>
      <c r="I828">
        <f>IF(J828=1,1,K828)</f>
        <v>0</v>
      </c>
      <c r="K828">
        <f>IF(AND(B828&gt;0,B828&lt;&gt;"ЗАГ"),1,IF(C828=0,SUM(B829:INDEX(B829:B$2002,INDEX(MATCH("ЗАГ",B829:B$2002&amp;"",),))),0))</f>
        <v>0</v>
      </c>
      <c r="R828" s="7">
        <f>IFERROR(IF(F828&gt;0,IF(IFERROR((Смета!H810*1),0)&gt;0,ROUND(F828*G828,2),0),0),0)</f>
        <v>0</v>
      </c>
      <c r="S828" s="7">
        <f>IFERROR(IF(F828&gt;0,IF(IFERROR((Смета!G810*1),0)&gt;0,ROUND(F828*G828,2),0),0),0)</f>
        <v>0</v>
      </c>
    </row>
    <row r="829" hidden="1">
      <c r="B829">
        <f>IFERROR(IF(F829&gt;0,MAX(B$26:B828)+1,IF(AND(D829&gt;0,C829=0),"ЗАГ",0)),0)</f>
        <v>0</v>
      </c>
      <c r="C829">
        <f>IF(Смета!B811&gt;0,Смета!B811,0)</f>
        <v>718</v>
      </c>
      <c r="D829" t="str">
        <f>IF(Смета!C811&gt;0,Смета!C811,0)</f>
        <v>Крышка КОН-1М-04</v>
      </c>
      <c r="E829" s="7" t="str">
        <f>IF(Смета!D811&gt;0,Смета!D811,0)</f>
        <v>шт</v>
      </c>
      <c r="F829" s="7">
        <f>IFERROR(IF(Дата_КС2=S$3,Смета!Q811,0)+IF(Дата_КС2=S$4,Смета!T811,0)+IF(Дата_КС2=S$5,Смета!W811,0)+IF(Дата_КС2=S$6,Смета!Z811,0)+IF(Дата_КС2=S$7,Смета!AC811,0)+IF(Дата_КС2=S$8,Смета!AF811,0)+IF(Дата_КС2=S$9,Смета!AI811,0)+IF(Дата_КС2=S$10,Смета!AL811,0)+IF(Дата_КС2=S$11,Смета!AO811,0)+IF(Дата_КС2=S$12,Смета!AR811,0)+IF(Дата_КС2=S$13,Смета!AU811,0)+IF(Дата_КС2=S$14,Смета!AX811,0),0)</f>
        <v>0</v>
      </c>
      <c r="G829" s="7">
        <f>IF(Смета!E811&gt;0,Смета!E811,0)</f>
        <v>58.21</v>
      </c>
      <c r="H829" s="7">
        <f>ROUND(F829*G829,2)</f>
        <v>0</v>
      </c>
      <c r="I829">
        <f>IF(J829=1,1,K829)</f>
        <v>0</v>
      </c>
      <c r="K829">
        <f>IF(AND(B829&gt;0,B829&lt;&gt;"ЗАГ"),1,IF(C829=0,SUM(B830:INDEX(B830:B$2002,INDEX(MATCH("ЗАГ",B830:B$2002&amp;"",),))),0))</f>
        <v>0</v>
      </c>
      <c r="R829" s="7">
        <f>IFERROR(IF(F829&gt;0,IF(IFERROR((Смета!H811*1),0)&gt;0,ROUND(F829*G829,2),0),0),0)</f>
        <v>0</v>
      </c>
      <c r="S829" s="7">
        <f>IFERROR(IF(F829&gt;0,IF(IFERROR((Смета!G811*1),0)&gt;0,ROUND(F829*G829,2),0),0),0)</f>
        <v>0</v>
      </c>
    </row>
    <row r="830" hidden="1">
      <c r="B830">
        <f>IFERROR(IF(F830&gt;0,MAX(B$26:B829)+1,IF(AND(D830&gt;0,C830=0),"ЗАГ",0)),0)</f>
        <v>0</v>
      </c>
      <c r="C830">
        <f>IF(Смета!B812&gt;0,Смета!B812,0)</f>
        <v>719</v>
      </c>
      <c r="D830" t="str">
        <f>IF(Смета!C812&gt;0,Смета!C812,0)</f>
        <v>Монтаж крышки КОН-1М-04</v>
      </c>
      <c r="E830" s="7" t="str">
        <f>IF(Смета!D812&gt;0,Смета!D812,0)</f>
        <v>шт</v>
      </c>
      <c r="F830" s="7">
        <f>IFERROR(IF(Дата_КС2=S$3,Смета!Q812,0)+IF(Дата_КС2=S$4,Смета!T812,0)+IF(Дата_КС2=S$5,Смета!W812,0)+IF(Дата_КС2=S$6,Смета!Z812,0)+IF(Дата_КС2=S$7,Смета!AC812,0)+IF(Дата_КС2=S$8,Смета!AF812,0)+IF(Дата_КС2=S$9,Смета!AI812,0)+IF(Дата_КС2=S$10,Смета!AL812,0)+IF(Дата_КС2=S$11,Смета!AO812,0)+IF(Дата_КС2=S$12,Смета!AR812,0)+IF(Дата_КС2=S$13,Смета!AU812,0)+IF(Дата_КС2=S$14,Смета!AX812,0),0)</f>
        <v>0</v>
      </c>
      <c r="G830" s="7">
        <f>IF(Смета!E812&gt;0,Смета!E812,0)</f>
        <v>80.06</v>
      </c>
      <c r="H830" s="7">
        <f>ROUND(F830*G830,2)</f>
        <v>0</v>
      </c>
      <c r="I830">
        <f>IF(J830=1,1,K830)</f>
        <v>0</v>
      </c>
      <c r="K830">
        <f>IF(AND(B830&gt;0,B830&lt;&gt;"ЗАГ"),1,IF(C830=0,SUM(B831:INDEX(B831:B$2002,INDEX(MATCH("ЗАГ",B831:B$2002&amp;"",),))),0))</f>
        <v>0</v>
      </c>
      <c r="R830" s="7">
        <f>IFERROR(IF(F830&gt;0,IF(IFERROR((Смета!H812*1),0)&gt;0,ROUND(F830*G830,2),0),0),0)</f>
        <v>0</v>
      </c>
      <c r="S830" s="7">
        <f>IFERROR(IF(F830&gt;0,IF(IFERROR((Смета!G812*1),0)&gt;0,ROUND(F830*G830,2),0),0),0)</f>
        <v>0</v>
      </c>
    </row>
    <row r="831" hidden="1">
      <c r="B831">
        <f>IFERROR(IF(F831&gt;0,MAX(B$26:B830)+1,IF(AND(D831&gt;0,C831=0),"ЗАГ",0)),0)</f>
        <v>0</v>
      </c>
      <c r="C831">
        <f>IF(Смета!B813&gt;0,Смета!B813,0)</f>
        <v>720</v>
      </c>
      <c r="D831" t="str">
        <f>IF(Смета!C813&gt;0,Смета!C813,0)</f>
        <v>Подрозетник Ф65мм</v>
      </c>
      <c r="E831" s="7" t="str">
        <f>IF(Смета!D813&gt;0,Смета!D813,0)</f>
        <v>шт</v>
      </c>
      <c r="F831" s="7">
        <f>IFERROR(IF(Дата_КС2=S$3,Смета!Q813,0)+IF(Дата_КС2=S$4,Смета!T813,0)+IF(Дата_КС2=S$5,Смета!W813,0)+IF(Дата_КС2=S$6,Смета!Z813,0)+IF(Дата_КС2=S$7,Смета!AC813,0)+IF(Дата_КС2=S$8,Смета!AF813,0)+IF(Дата_КС2=S$9,Смета!AI813,0)+IF(Дата_КС2=S$10,Смета!AL813,0)+IF(Дата_КС2=S$11,Смета!AO813,0)+IF(Дата_КС2=S$12,Смета!AR813,0)+IF(Дата_КС2=S$13,Смета!AU813,0)+IF(Дата_КС2=S$14,Смета!AX813,0),0)</f>
        <v>0</v>
      </c>
      <c r="G831" s="7">
        <f>IF(Смета!E813&gt;0,Смета!E813,0)</f>
        <v>53.38</v>
      </c>
      <c r="H831" s="7">
        <f>ROUND(F831*G831,2)</f>
        <v>0</v>
      </c>
      <c r="I831">
        <f>IF(J831=1,1,K831)</f>
        <v>0</v>
      </c>
      <c r="K831">
        <f>IF(AND(B831&gt;0,B831&lt;&gt;"ЗАГ"),1,IF(C831=0,SUM(B832:INDEX(B832:B$2002,INDEX(MATCH("ЗАГ",B832:B$2002&amp;"",),))),0))</f>
        <v>0</v>
      </c>
      <c r="R831" s="7">
        <f>IFERROR(IF(F831&gt;0,IF(IFERROR((Смета!H813*1),0)&gt;0,ROUND(F831*G831,2),0),0),0)</f>
        <v>0</v>
      </c>
      <c r="S831" s="7">
        <f>IFERROR(IF(F831&gt;0,IF(IFERROR((Смета!G813*1),0)&gt;0,ROUND(F831*G831,2),0),0),0)</f>
        <v>0</v>
      </c>
    </row>
    <row r="832" hidden="1">
      <c r="B832">
        <f>IFERROR(IF(F832&gt;0,MAX(B$26:B831)+1,IF(AND(D832&gt;0,C832=0),"ЗАГ",0)),0)</f>
        <v>0</v>
      </c>
      <c r="C832">
        <f>IF(Смета!B814&gt;0,Смета!B814,0)</f>
        <v>721</v>
      </c>
      <c r="D832" t="str">
        <f>IF(Смета!C814&gt;0,Смета!C814,0)</f>
        <v>Подрозетник Ф100мм</v>
      </c>
      <c r="E832" s="7" t="str">
        <f>IF(Смета!D814&gt;0,Смета!D814,0)</f>
        <v>шт</v>
      </c>
      <c r="F832" s="7">
        <f>IFERROR(IF(Дата_КС2=S$3,Смета!Q814,0)+IF(Дата_КС2=S$4,Смета!T814,0)+IF(Дата_КС2=S$5,Смета!W814,0)+IF(Дата_КС2=S$6,Смета!Z814,0)+IF(Дата_КС2=S$7,Смета!AC814,0)+IF(Дата_КС2=S$8,Смета!AF814,0)+IF(Дата_КС2=S$9,Смета!AI814,0)+IF(Дата_КС2=S$10,Смета!AL814,0)+IF(Дата_КС2=S$11,Смета!AO814,0)+IF(Дата_КС2=S$12,Смета!AR814,0)+IF(Дата_КС2=S$13,Смета!AU814,0)+IF(Дата_КС2=S$14,Смета!AX814,0),0)</f>
        <v>0</v>
      </c>
      <c r="G832" s="7">
        <f>IF(Смета!E814&gt;0,Смета!E814,0)</f>
        <v>64.05</v>
      </c>
      <c r="H832" s="7">
        <f>ROUND(F832*G832,2)</f>
        <v>0</v>
      </c>
      <c r="I832">
        <f>IF(J832=1,1,K832)</f>
        <v>0</v>
      </c>
      <c r="K832">
        <f>IF(AND(B832&gt;0,B832&lt;&gt;"ЗАГ"),1,IF(C832=0,SUM(B833:INDEX(B833:B$2002,INDEX(MATCH("ЗАГ",B833:B$2002&amp;"",),))),0))</f>
        <v>0</v>
      </c>
      <c r="R832" s="7">
        <f>IFERROR(IF(F832&gt;0,IF(IFERROR((Смета!H814*1),0)&gt;0,ROUND(F832*G832,2),0),0),0)</f>
        <v>0</v>
      </c>
      <c r="S832" s="7">
        <f>IFERROR(IF(F832&gt;0,IF(IFERROR((Смета!G814*1),0)&gt;0,ROUND(F832*G832,2),0),0),0)</f>
        <v>0</v>
      </c>
    </row>
    <row r="833" hidden="1">
      <c r="B833">
        <f>IFERROR(IF(F833&gt;0,MAX(B$26:B832)+1,IF(AND(D833&gt;0,C833=0),"ЗАГ",0)),0)</f>
        <v>0</v>
      </c>
      <c r="C833">
        <f>IF(Смета!B815&gt;0,Смета!B815,0)</f>
        <v>722</v>
      </c>
      <c r="D833" t="str">
        <f>IF(Смета!C815&gt;0,Смета!C815,0)</f>
        <v>Монтаж подрозетника</v>
      </c>
      <c r="E833" s="7" t="str">
        <f>IF(Смета!D815&gt;0,Смета!D815,0)</f>
        <v>шт</v>
      </c>
      <c r="F833" s="7">
        <f>IFERROR(IF(Дата_КС2=S$3,Смета!Q815,0)+IF(Дата_КС2=S$4,Смета!T815,0)+IF(Дата_КС2=S$5,Смета!W815,0)+IF(Дата_КС2=S$6,Смета!Z815,0)+IF(Дата_КС2=S$7,Смета!AC815,0)+IF(Дата_КС2=S$8,Смета!AF815,0)+IF(Дата_КС2=S$9,Смета!AI815,0)+IF(Дата_КС2=S$10,Смета!AL815,0)+IF(Дата_КС2=S$11,Смета!AO815,0)+IF(Дата_КС2=S$12,Смета!AR815,0)+IF(Дата_КС2=S$13,Смета!AU815,0)+IF(Дата_КС2=S$14,Смета!AX815,0),0)</f>
        <v>0</v>
      </c>
      <c r="G833" s="7">
        <f>IF(Смета!E815&gt;0,Смета!E815,0)</f>
        <v>80.06</v>
      </c>
      <c r="H833" s="7">
        <f>ROUND(F833*G833,2)</f>
        <v>0</v>
      </c>
      <c r="I833">
        <f>IF(J833=1,1,K833)</f>
        <v>0</v>
      </c>
      <c r="K833">
        <f>IF(AND(B833&gt;0,B833&lt;&gt;"ЗАГ"),1,IF(C833=0,SUM(B834:INDEX(B834:B$2002,INDEX(MATCH("ЗАГ",B834:B$2002&amp;"",),))),0))</f>
        <v>0</v>
      </c>
      <c r="R833" s="7">
        <f>IFERROR(IF(F833&gt;0,IF(IFERROR((Смета!H815*1),0)&gt;0,ROUND(F833*G833,2),0),0),0)</f>
        <v>0</v>
      </c>
      <c r="S833" s="7">
        <f>IFERROR(IF(F833&gt;0,IF(IFERROR((Смета!G815*1),0)&gt;0,ROUND(F833*G833,2),0),0),0)</f>
        <v>0</v>
      </c>
    </row>
    <row r="834" hidden="1">
      <c r="B834" t="str">
        <f>IFERROR(IF(F834&gt;0,MAX(B$26:B833)+1,IF(AND(D834&gt;0,C834=0),"ЗАГ",0)),0)</f>
        <v>ЗАГ</v>
      </c>
      <c r="C834">
        <f>IF(Смета!B816&gt;0,Смета!B816,0)</f>
        <v>0</v>
      </c>
      <c r="D834" t="str">
        <f>IF(Смета!C816&gt;0,Смета!C816,0)</f>
        <v>6. Материалы</v>
      </c>
      <c r="E834" s="7">
        <f>IF(Смета!D816&gt;0,Смета!D816,0)</f>
        <v>0</v>
      </c>
      <c r="F834" s="7">
        <f>IFERROR(IF(Дата_КС2=S$3,Смета!Q816,0)+IF(Дата_КС2=S$4,Смета!T816,0)+IF(Дата_КС2=S$5,Смета!W816,0)+IF(Дата_КС2=S$6,Смета!Z816,0)+IF(Дата_КС2=S$7,Смета!AC816,0)+IF(Дата_КС2=S$8,Смета!AF816,0)+IF(Дата_КС2=S$9,Смета!AI816,0)+IF(Дата_КС2=S$10,Смета!AL816,0)+IF(Дата_КС2=S$11,Смета!AO816,0)+IF(Дата_КС2=S$12,Смета!AR816,0)+IF(Дата_КС2=S$13,Смета!AU816,0)+IF(Дата_КС2=S$14,Смета!AX816,0),0)</f>
        <v>0</v>
      </c>
      <c r="G834" s="7">
        <f>IF(Смета!E816&gt;0,Смета!E816,0)</f>
        <v>0</v>
      </c>
      <c r="H834" s="7">
        <f>ROUND(F834*G834,2)</f>
        <v>0</v>
      </c>
      <c r="I834">
        <f>IF(J834=1,1,K834)</f>
        <v>0</v>
      </c>
      <c r="K834">
        <f>IF(AND(B834&gt;0,B834&lt;&gt;"ЗАГ"),1,IF(C834=0,SUM(B835:INDEX(B835:B$2002,INDEX(MATCH("ЗАГ",B835:B$2002&amp;"",),))),0))</f>
        <v>0</v>
      </c>
      <c r="R834" s="7">
        <f>IFERROR(IF(F834&gt;0,IF(IFERROR((Смета!H816*1),0)&gt;0,ROUND(F834*G834,2),0),0),0)</f>
        <v>0</v>
      </c>
      <c r="S834" s="7">
        <f>IFERROR(IF(F834&gt;0,IF(IFERROR((Смета!G816*1),0)&gt;0,ROUND(F834*G834,2),0),0),0)</f>
        <v>0</v>
      </c>
    </row>
    <row r="835" hidden="1">
      <c r="B835">
        <f>IFERROR(IF(F835&gt;0,MAX(B$26:B834)+1,IF(AND(D835&gt;0,C835=0),"ЗАГ",0)),0)</f>
        <v>0</v>
      </c>
      <c r="C835">
        <f>IF(Смета!B817&gt;0,Смета!B817,0)</f>
        <v>723</v>
      </c>
      <c r="D835" t="str">
        <f>IF(Смета!C817&gt;0,Смета!C817,0)</f>
        <v>Пена монтажная Roof Complect огнеупорная (890гр)</v>
      </c>
      <c r="E835" s="7" t="str">
        <f>IF(Смета!D817&gt;0,Смета!D817,0)</f>
        <v>шт</v>
      </c>
      <c r="F835" s="7">
        <f>IFERROR(IF(Дата_КС2=S$3,Смета!Q817,0)+IF(Дата_КС2=S$4,Смета!T817,0)+IF(Дата_КС2=S$5,Смета!W817,0)+IF(Дата_КС2=S$6,Смета!Z817,0)+IF(Дата_КС2=S$7,Смета!AC817,0)+IF(Дата_КС2=S$8,Смета!AF817,0)+IF(Дата_КС2=S$9,Смета!AI817,0)+IF(Дата_КС2=S$10,Смета!AL817,0)+IF(Дата_КС2=S$11,Смета!AO817,0)+IF(Дата_КС2=S$12,Смета!AR817,0)+IF(Дата_КС2=S$13,Смета!AU817,0)+IF(Дата_КС2=S$14,Смета!AX817,0),0)</f>
        <v>0</v>
      </c>
      <c r="G835" s="7">
        <f>IF(Смета!E817&gt;0,Смета!E817,0)</f>
        <v>640.5</v>
      </c>
      <c r="H835" s="7">
        <f>ROUND(F835*G835,2)</f>
        <v>0</v>
      </c>
      <c r="I835">
        <f>IF(J835=1,1,K835)</f>
        <v>0</v>
      </c>
      <c r="K835">
        <f>IF(AND(B835&gt;0,B835&lt;&gt;"ЗАГ"),1,IF(C835=0,SUM(B836:INDEX(B836:B$2002,INDEX(MATCH("ЗАГ",B836:B$2002&amp;"",),))),0))</f>
        <v>0</v>
      </c>
      <c r="R835" s="7">
        <f>IFERROR(IF(F835&gt;0,IF(IFERROR((Смета!H817*1),0)&gt;0,ROUND(F835*G835,2),0),0),0)</f>
        <v>0</v>
      </c>
      <c r="S835" s="7">
        <f>IFERROR(IF(F835&gt;0,IF(IFERROR((Смета!G817*1),0)&gt;0,ROUND(F835*G835,2),0),0),0)</f>
        <v>0</v>
      </c>
    </row>
    <row r="836" hidden="1">
      <c r="B836">
        <f>IFERROR(IF(F836&gt;0,MAX(B$26:B835)+1,IF(AND(D836&gt;0,C836=0),"ЗАГ",0)),0)</f>
        <v>0</v>
      </c>
      <c r="C836">
        <f>IF(Смета!B818&gt;0,Смета!B818,0)</f>
        <v>724</v>
      </c>
      <c r="D836" t="str">
        <f>IF(Смета!C818&gt;0,Смета!C818,0)</f>
        <v>Герметик огнезащитный ведро 10кг</v>
      </c>
      <c r="E836" s="7" t="str">
        <f>IF(Смета!D818&gt;0,Смета!D818,0)</f>
        <v>шт</v>
      </c>
      <c r="F836" s="7">
        <f>IFERROR(IF(Дата_КС2=S$3,Смета!Q818,0)+IF(Дата_КС2=S$4,Смета!T818,0)+IF(Дата_КС2=S$5,Смета!W818,0)+IF(Дата_КС2=S$6,Смета!Z818,0)+IF(Дата_КС2=S$7,Смета!AC818,0)+IF(Дата_КС2=S$8,Смета!AF818,0)+IF(Дата_КС2=S$9,Смета!AI818,0)+IF(Дата_КС2=S$10,Смета!AL818,0)+IF(Дата_КС2=S$11,Смета!AO818,0)+IF(Дата_КС2=S$12,Смета!AR818,0)+IF(Дата_КС2=S$13,Смета!AU818,0)+IF(Дата_КС2=S$14,Смета!AX818,0),0)</f>
        <v>0</v>
      </c>
      <c r="G836" s="7">
        <f>IF(Смета!E818&gt;0,Смета!E818,0)</f>
        <v>2028.25</v>
      </c>
      <c r="H836" s="7">
        <f>ROUND(F836*G836,2)</f>
        <v>0</v>
      </c>
      <c r="I836">
        <f>IF(J836=1,1,K836)</f>
        <v>0</v>
      </c>
      <c r="K836">
        <f>IF(AND(B836&gt;0,B836&lt;&gt;"ЗАГ"),1,IF(C836=0,SUM(B837:INDEX(B837:B$2002,INDEX(MATCH("ЗАГ",B837:B$2002&amp;"",),))),0))</f>
        <v>0</v>
      </c>
      <c r="R836" s="7">
        <f>IFERROR(IF(F836&gt;0,IF(IFERROR((Смета!H818*1),0)&gt;0,ROUND(F836*G836,2),0),0),0)</f>
        <v>0</v>
      </c>
      <c r="S836" s="7">
        <f>IFERROR(IF(F836&gt;0,IF(IFERROR((Смета!G818*1),0)&gt;0,ROUND(F836*G836,2),0),0),0)</f>
        <v>0</v>
      </c>
    </row>
    <row r="837">
      <c r="B837" t="str">
        <f>IFERROR(IF(F837&gt;0,MAX(B$26:B836)+1,IF(AND(D837&gt;0,C837=0),"ЗАГ",0)),0)</f>
        <v>ЗАГ</v>
      </c>
      <c r="C837">
        <f>IF(Смета!B819&gt;0,Смета!B819,0)</f>
        <v>0</v>
      </c>
      <c r="D837" t="str">
        <f>IF(Смета!C819&gt;0,Смета!C819,0)</f>
        <v>Ось 20-21/Д-Е (4.БС33М секция №8)</v>
      </c>
      <c r="E837" s="7">
        <f>IF(Смета!D819&gt;0,Смета!D819,0)</f>
        <v>0</v>
      </c>
      <c r="F837" s="7">
        <f>IFERROR(IF(Дата_КС2=S$3,Смета!Q819,0)+IF(Дата_КС2=S$4,Смета!T819,0)+IF(Дата_КС2=S$5,Смета!W819,0)+IF(Дата_КС2=S$6,Смета!Z819,0)+IF(Дата_КС2=S$7,Смета!AC819,0)+IF(Дата_КС2=S$8,Смета!AF819,0)+IF(Дата_КС2=S$9,Смета!AI819,0)+IF(Дата_КС2=S$10,Смета!AL819,0)+IF(Дата_КС2=S$11,Смета!AO819,0)+IF(Дата_КС2=S$12,Смета!AR819,0)+IF(Дата_КС2=S$13,Смета!AU819,0)+IF(Дата_КС2=S$14,Смета!AX819,0),0)</f>
        <v>0</v>
      </c>
      <c r="G837" s="7">
        <f>IF(Смета!E819&gt;0,Смета!E819,0)</f>
        <v>0</v>
      </c>
      <c r="H837" s="7">
        <f>ROUND(F837*G837,2)</f>
        <v>0</v>
      </c>
      <c r="I837">
        <f>IF(J837=1,1,K837)</f>
        <v>1</v>
      </c>
      <c r="J837">
        <v>1</v>
      </c>
      <c r="K837">
        <f>IF(AND(B837&gt;0,B837&lt;&gt;"ЗАГ"),1,IF(C837=0,SUM(B838:INDEX(B838:B$2002,INDEX(MATCH("ЗАГ",B838:B$2002&amp;"",),))),0))</f>
        <v>0</v>
      </c>
      <c r="R837" s="7">
        <f>IFERROR(IF(F837&gt;0,IF(IFERROR((Смета!H819*1),0)&gt;0,ROUND(F837*G837,2),0),0),0)</f>
        <v>0</v>
      </c>
      <c r="S837" s="7">
        <f>IFERROR(IF(F837&gt;0,IF(IFERROR((Смета!G819*1),0)&gt;0,ROUND(F837*G837,2),0),0),0)</f>
        <v>0</v>
      </c>
    </row>
    <row r="838">
      <c r="B838" t="str">
        <f>IFERROR(IF(F838&gt;0,MAX(B$26:B837)+1,IF(AND(D838&gt;0,C838=0),"ЗАГ",0)),0)</f>
        <v>ЗАГ</v>
      </c>
      <c r="C838">
        <f>IF(Смета!B820&gt;0,Смета!B820,0)</f>
        <v>0</v>
      </c>
      <c r="D838" t="str">
        <f>IF(Смета!C820&gt;0,Смета!C820,0)</f>
        <v>1.Низковольтное оборудование</v>
      </c>
      <c r="E838" s="7">
        <f>IF(Смета!D820&gt;0,Смета!D820,0)</f>
        <v>0</v>
      </c>
      <c r="F838" s="7">
        <f>IFERROR(IF(Дата_КС2=S$3,Смета!Q820,0)+IF(Дата_КС2=S$4,Смета!T820,0)+IF(Дата_КС2=S$5,Смета!W820,0)+IF(Дата_КС2=S$6,Смета!Z820,0)+IF(Дата_КС2=S$7,Смета!AC820,0)+IF(Дата_КС2=S$8,Смета!AF820,0)+IF(Дата_КС2=S$9,Смета!AI820,0)+IF(Дата_КС2=S$10,Смета!AL820,0)+IF(Дата_КС2=S$11,Смета!AO820,0)+IF(Дата_КС2=S$12,Смета!AR820,0)+IF(Дата_КС2=S$13,Смета!AU820,0)+IF(Дата_КС2=S$14,Смета!AX820,0),0)</f>
        <v>0</v>
      </c>
      <c r="G838" s="7">
        <f>IF(Смета!E820&gt;0,Смета!E820,0)</f>
        <v>0</v>
      </c>
      <c r="H838" s="7">
        <f>ROUND(F838*G838,2)</f>
        <v>0</v>
      </c>
      <c r="I838">
        <f>IF(J838=1,1,K838)</f>
        <v>338</v>
      </c>
      <c r="K838">
        <f>IF(AND(B838&gt;0,B838&lt;&gt;"ЗАГ"),1,IF(C838=0,SUM(B839:INDEX(B839:B$2002,INDEX(MATCH("ЗАГ",B839:B$2002&amp;"",),))),0))</f>
        <v>338</v>
      </c>
      <c r="R838" s="7">
        <f>IFERROR(IF(F838&gt;0,IF(IFERROR((Смета!H820*1),0)&gt;0,ROUND(F838*G838,2),0),0),0)</f>
        <v>0</v>
      </c>
      <c r="S838" s="7">
        <f>IFERROR(IF(F838&gt;0,IF(IFERROR((Смета!G820*1),0)&gt;0,ROUND(F838*G838,2),0),0),0)</f>
        <v>0</v>
      </c>
    </row>
    <row r="839" hidden="1">
      <c r="B839">
        <f>IFERROR(IF(F839&gt;0,MAX(B$26:B838)+1,IF(AND(D839&gt;0,C839=0),"ЗАГ",0)),0)</f>
        <v>0</v>
      </c>
      <c r="C839">
        <f>IF(Смета!B821&gt;0,Смета!B821,0)</f>
        <v>725</v>
      </c>
      <c r="D839" t="str">
        <f>IF(Смета!C821&gt;0,Смета!C821,0)</f>
        <v>ЩК в комплекте</v>
      </c>
      <c r="E839" s="7" t="str">
        <f>IF(Смета!D821&gt;0,Смета!D821,0)</f>
        <v>шт</v>
      </c>
      <c r="F839" s="7">
        <f>IFERROR(IF(Дата_КС2=S$3,Смета!Q821,0)+IF(Дата_КС2=S$4,Смета!T821,0)+IF(Дата_КС2=S$5,Смета!W821,0)+IF(Дата_КС2=S$6,Смета!Z821,0)+IF(Дата_КС2=S$7,Смета!AC821,0)+IF(Дата_КС2=S$8,Смета!AF821,0)+IF(Дата_КС2=S$9,Смета!AI821,0)+IF(Дата_КС2=S$10,Смета!AL821,0)+IF(Дата_КС2=S$11,Смета!AO821,0)+IF(Дата_КС2=S$12,Смета!AR821,0)+IF(Дата_КС2=S$13,Смета!AU821,0)+IF(Дата_КС2=S$14,Смета!AX821,0),0)</f>
        <v>0</v>
      </c>
      <c r="G839" s="7">
        <f>IF(Смета!E821&gt;0,Смета!E821,0)</f>
        <v>6351.63</v>
      </c>
      <c r="H839" s="7">
        <f>ROUND(F839*G839,2)</f>
        <v>0</v>
      </c>
      <c r="I839">
        <f>IF(J839=1,1,K839)</f>
        <v>0</v>
      </c>
      <c r="K839">
        <f>IF(AND(B839&gt;0,B839&lt;&gt;"ЗАГ"),1,IF(C839=0,SUM(B840:INDEX(B840:B$2002,INDEX(MATCH("ЗАГ",B840:B$2002&amp;"",),))),0))</f>
        <v>0</v>
      </c>
      <c r="R839" s="7">
        <f>IFERROR(IF(F839&gt;0,IF(IFERROR((Смета!H821*1),0)&gt;0,ROUND(F839*G839,2),0),0),0)</f>
        <v>0</v>
      </c>
      <c r="S839" s="7">
        <f>IFERROR(IF(F839&gt;0,IF(IFERROR((Смета!G821*1),0)&gt;0,ROUND(F839*G839,2),0),0),0)</f>
        <v>0</v>
      </c>
    </row>
    <row r="840" hidden="1" ht="30" customHeight="1">
      <c r="B840">
        <f>IFERROR(IF(F840&gt;0,MAX(B$26:B839)+1,IF(AND(D840&gt;0,C840=0),"ЗАГ",0)),0)</f>
        <v>0</v>
      </c>
      <c r="C840">
        <f>IF(Смета!B822&gt;0,Смета!B822,0)</f>
        <v>726</v>
      </c>
      <c r="D840" t="str">
        <f>IF(Смета!C822&gt;0,Смета!C822,0)</f>
        <v>Счетчик электронный, 230В, 5(80)А, 1/2 кл.точности СЕ207 R7 849.2.ОА.QUVLF SPds</v>
      </c>
      <c r="E840" s="7" t="str">
        <f>IF(Смета!D822&gt;0,Смета!D822,0)</f>
        <v>шт</v>
      </c>
      <c r="F840" s="7">
        <f>IFERROR(IF(Дата_КС2=S$3,Смета!Q822,0)+IF(Дата_КС2=S$4,Смета!T822,0)+IF(Дата_КС2=S$5,Смета!W822,0)+IF(Дата_КС2=S$6,Смета!Z822,0)+IF(Дата_КС2=S$7,Смета!AC822,0)+IF(Дата_КС2=S$8,Смета!AF822,0)+IF(Дата_КС2=S$9,Смета!AI822,0)+IF(Дата_КС2=S$10,Смета!AL822,0)+IF(Дата_КС2=S$11,Смета!AO822,0)+IF(Дата_КС2=S$12,Смета!AR822,0)+IF(Дата_КС2=S$13,Смета!AU822,0)+IF(Дата_КС2=S$14,Смета!AX822,0),0)</f>
        <v>0</v>
      </c>
      <c r="G840" s="7">
        <f>IF(Смета!E822&gt;0,Смета!E822,0)</f>
        <v>0</v>
      </c>
      <c r="H840" s="7">
        <f>ROUND(F840*G840,2)</f>
        <v>0</v>
      </c>
      <c r="I840">
        <f>IF(J840=1,1,K840)</f>
        <v>0</v>
      </c>
      <c r="K840">
        <f>IF(AND(B840&gt;0,B840&lt;&gt;"ЗАГ"),1,IF(C840=0,SUM(B841:INDEX(B841:B$2002,INDEX(MATCH("ЗАГ",B841:B$2002&amp;"",),))),0))</f>
        <v>0</v>
      </c>
      <c r="R840" s="7">
        <f>IFERROR(IF(F840&gt;0,IF(IFERROR((Смета!H822*1),0)&gt;0,ROUND(F840*G840,2),0),0),0)</f>
        <v>0</v>
      </c>
      <c r="S840" s="7">
        <f>IFERROR(IF(F840&gt;0,IF(IFERROR((Смета!G822*1),0)&gt;0,ROUND(F840*G840,2),0),0),0)</f>
        <v>0</v>
      </c>
    </row>
    <row r="841" hidden="1">
      <c r="B841">
        <f>IFERROR(IF(F841&gt;0,MAX(B$26:B840)+1,IF(AND(D841&gt;0,C841=0),"ЗАГ",0)),0)</f>
        <v>0</v>
      </c>
      <c r="C841">
        <f>IF(Смета!B823&gt;0,Смета!B823,0)</f>
        <v>727</v>
      </c>
      <c r="D841" t="str">
        <f>IF(Смета!C823&gt;0,Смета!C823,0)</f>
        <v>Монтаж и подключение ЩК</v>
      </c>
      <c r="E841" s="7" t="str">
        <f>IF(Смета!D823&gt;0,Смета!D823,0)</f>
        <v>шт</v>
      </c>
      <c r="F841" s="7">
        <f>IFERROR(IF(Дата_КС2=S$3,Смета!Q823,0)+IF(Дата_КС2=S$4,Смета!T823,0)+IF(Дата_КС2=S$5,Смета!W823,0)+IF(Дата_КС2=S$6,Смета!Z823,0)+IF(Дата_КС2=S$7,Смета!AC823,0)+IF(Дата_КС2=S$8,Смета!AF823,0)+IF(Дата_КС2=S$9,Смета!AI823,0)+IF(Дата_КС2=S$10,Смета!AL823,0)+IF(Дата_КС2=S$11,Смета!AO823,0)+IF(Дата_КС2=S$12,Смета!AR823,0)+IF(Дата_КС2=S$13,Смета!AU823,0)+IF(Дата_КС2=S$14,Смета!AX823,0),0)</f>
        <v>0</v>
      </c>
      <c r="G841" s="7">
        <f>IF(Смета!E823&gt;0,Смета!E823,0)</f>
        <v>2668.75</v>
      </c>
      <c r="H841" s="7">
        <f>ROUND(F841*G841,2)</f>
        <v>0</v>
      </c>
      <c r="I841">
        <f>IF(J841=1,1,K841)</f>
        <v>0</v>
      </c>
      <c r="K841">
        <f>IF(AND(B841&gt;0,B841&lt;&gt;"ЗАГ"),1,IF(C841=0,SUM(B842:INDEX(B842:B$2002,INDEX(MATCH("ЗАГ",B842:B$2002&amp;"",),))),0))</f>
        <v>0</v>
      </c>
      <c r="R841" s="7">
        <f>IFERROR(IF(F841&gt;0,IF(IFERROR((Смета!H823*1),0)&gt;0,ROUND(F841*G841,2),0),0),0)</f>
        <v>0</v>
      </c>
      <c r="S841" s="7">
        <f>IFERROR(IF(F841&gt;0,IF(IFERROR((Смета!G823*1),0)&gt;0,ROUND(F841*G841,2),0),0),0)</f>
        <v>0</v>
      </c>
    </row>
    <row r="842" hidden="1">
      <c r="B842">
        <f>IFERROR(IF(F842&gt;0,MAX(B$26:B841)+1,IF(AND(D842&gt;0,C842=0),"ЗАГ",0)),0)</f>
        <v>0</v>
      </c>
      <c r="C842">
        <f>IF(Смета!B824&gt;0,Смета!B824,0)</f>
        <v>728</v>
      </c>
      <c r="D842" t="str">
        <f>IF(Смета!C824&gt;0,Смета!C824,0)</f>
        <v>Кабель-канал 60х40 ЭЛЕКОР белый (18м) IEK</v>
      </c>
      <c r="E842" s="7" t="str">
        <f>IF(Смета!D824&gt;0,Смета!D824,0)</f>
        <v>м</v>
      </c>
      <c r="F842" s="7">
        <f>IFERROR(IF(Дата_КС2=S$3,Смета!Q824,0)+IF(Дата_КС2=S$4,Смета!T824,0)+IF(Дата_КС2=S$5,Смета!W824,0)+IF(Дата_КС2=S$6,Смета!Z824,0)+IF(Дата_КС2=S$7,Смета!AC824,0)+IF(Дата_КС2=S$8,Смета!AF824,0)+IF(Дата_КС2=S$9,Смета!AI824,0)+IF(Дата_КС2=S$10,Смета!AL824,0)+IF(Дата_КС2=S$11,Смета!AO824,0)+IF(Дата_КС2=S$12,Смета!AR824,0)+IF(Дата_КС2=S$13,Смета!AU824,0)+IF(Дата_КС2=S$14,Смета!AX824,0),0)</f>
        <v>0</v>
      </c>
      <c r="G842" s="7">
        <f>IF(Смета!E824&gt;0,Смета!E824,0)</f>
        <v>264.6</v>
      </c>
      <c r="H842" s="7">
        <f>ROUND(F842*G842,2)</f>
        <v>0</v>
      </c>
      <c r="I842">
        <f>IF(J842=1,1,K842)</f>
        <v>0</v>
      </c>
      <c r="K842">
        <f>IF(AND(B842&gt;0,B842&lt;&gt;"ЗАГ"),1,IF(C842=0,SUM(B843:INDEX(B843:B$2002,INDEX(MATCH("ЗАГ",B843:B$2002&amp;"",),))),0))</f>
        <v>0</v>
      </c>
      <c r="R842" s="7">
        <f>IFERROR(IF(F842&gt;0,IF(IFERROR((Смета!H824*1),0)&gt;0,ROUND(F842*G842,2),0),0),0)</f>
        <v>0</v>
      </c>
      <c r="S842" s="7">
        <f>IFERROR(IF(F842&gt;0,IF(IFERROR((Смета!G824*1),0)&gt;0,ROUND(F842*G842,2),0),0),0)</f>
        <v>0</v>
      </c>
    </row>
    <row r="843" hidden="1">
      <c r="B843">
        <f>IFERROR(IF(F843&gt;0,MAX(B$26:B842)+1,IF(AND(D843&gt;0,C843=0),"ЗАГ",0)),0)</f>
        <v>0</v>
      </c>
      <c r="C843">
        <f>IF(Смета!B825&gt;0,Смета!B825,0)</f>
        <v>729</v>
      </c>
      <c r="D843" t="str">
        <f>IF(Смета!C825&gt;0,Смета!C825,0)</f>
        <v>Монтаж кабель-канала</v>
      </c>
      <c r="E843" s="7" t="str">
        <f>IF(Смета!D825&gt;0,Смета!D825,0)</f>
        <v>м</v>
      </c>
      <c r="F843" s="7">
        <f>IFERROR(IF(Дата_КС2=S$3,Смета!Q825,0)+IF(Дата_КС2=S$4,Смета!T825,0)+IF(Дата_КС2=S$5,Смета!W825,0)+IF(Дата_КС2=S$6,Смета!Z825,0)+IF(Дата_КС2=S$7,Смета!AC825,0)+IF(Дата_КС2=S$8,Смета!AF825,0)+IF(Дата_КС2=S$9,Смета!AI825,0)+IF(Дата_КС2=S$10,Смета!AL825,0)+IF(Дата_КС2=S$11,Смета!AO825,0)+IF(Дата_КС2=S$12,Смета!AR825,0)+IF(Дата_КС2=S$13,Смета!AU825,0)+IF(Дата_КС2=S$14,Смета!AX825,0),0)</f>
        <v>0</v>
      </c>
      <c r="G843" s="7">
        <f>IF(Смета!E825&gt;0,Смета!E825,0)</f>
        <v>330.75</v>
      </c>
      <c r="H843" s="7">
        <f>ROUND(F843*G843,2)</f>
        <v>0</v>
      </c>
      <c r="I843">
        <f>IF(J843=1,1,K843)</f>
        <v>0</v>
      </c>
      <c r="K843">
        <f>IF(AND(B843&gt;0,B843&lt;&gt;"ЗАГ"),1,IF(C843=0,SUM(B844:INDEX(B844:B$2002,INDEX(MATCH("ЗАГ",B844:B$2002&amp;"",),))),0))</f>
        <v>0</v>
      </c>
      <c r="R843" s="7">
        <f>IFERROR(IF(F843&gt;0,IF(IFERROR((Смета!H825*1),0)&gt;0,ROUND(F843*G843,2),0),0),0)</f>
        <v>0</v>
      </c>
      <c r="S843" s="7">
        <f>IFERROR(IF(F843&gt;0,IF(IFERROR((Смета!G825*1),0)&gt;0,ROUND(F843*G843,2),0),0),0)</f>
        <v>0</v>
      </c>
    </row>
    <row r="844">
      <c r="B844">
        <f>IFERROR(IF(F844&gt;0,MAX(B$26:B843)+1,IF(AND(D844&gt;0,C844=0),"ЗАГ",0)),0)</f>
        <v>83</v>
      </c>
      <c r="C844">
        <f>IF(Смета!B826&gt;0,Смета!B826,0)</f>
        <v>730</v>
      </c>
      <c r="D844" t="str">
        <f>IF(Смета!C826&gt;0,Смета!C826,0)</f>
        <v>Корпус щита этажного ЩЭ</v>
      </c>
      <c r="E844" s="7" t="str">
        <f>IF(Смета!D826&gt;0,Смета!D826,0)</f>
        <v>шт</v>
      </c>
      <c r="F844" s="7">
        <f>IFERROR(IF(Дата_КС2=S$3,Смета!Q826,0)+IF(Дата_КС2=S$4,Смета!T826,0)+IF(Дата_КС2=S$5,Смета!W826,0)+IF(Дата_КС2=S$6,Смета!Z826,0)+IF(Дата_КС2=S$7,Смета!AC826,0)+IF(Дата_КС2=S$8,Смета!AF826,0)+IF(Дата_КС2=S$9,Смета!AI826,0)+IF(Дата_КС2=S$10,Смета!AL826,0)+IF(Дата_КС2=S$11,Смета!AO826,0)+IF(Дата_КС2=S$12,Смета!AR826,0)+IF(Дата_КС2=S$13,Смета!AU826,0)+IF(Дата_КС2=S$14,Смета!AX826,0),0)</f>
        <v>8</v>
      </c>
      <c r="G844" s="7">
        <f>IF(Смета!E826&gt;0,Смета!E826,0)</f>
        <v>8486.63</v>
      </c>
      <c r="H844" s="7">
        <f>ROUND(F844*G844,2)</f>
        <v>67893.04</v>
      </c>
      <c r="I844">
        <f>IF(J844=1,1,K844)</f>
        <v>1</v>
      </c>
      <c r="K844">
        <f>IF(AND(B844&gt;0,B844&lt;&gt;"ЗАГ"),1,IF(C844=0,SUM(B845:INDEX(B845:B$2002,INDEX(MATCH("ЗАГ",B845:B$2002&amp;"",),))),0))</f>
        <v>1</v>
      </c>
      <c r="R844" s="7">
        <f>IFERROR(IF(F844&gt;0,IF(IFERROR((Смета!H826*1),0)&gt;0,ROUND(F844*G844,2),0),0),0)</f>
        <v>0</v>
      </c>
      <c r="S844" s="7">
        <f>IFERROR(IF(F844&gt;0,IF(IFERROR((Смета!G826*1),0)&gt;0,ROUND(F844*G844,2),0),0),0)</f>
        <v>67893.04</v>
      </c>
    </row>
    <row r="845">
      <c r="B845">
        <f>IFERROR(IF(F845&gt;0,MAX(B$26:B844)+1,IF(AND(D845&gt;0,C845=0),"ЗАГ",0)),0)</f>
        <v>84</v>
      </c>
      <c r="C845">
        <f>IF(Смета!B827&gt;0,Смета!B827,0)</f>
        <v>731</v>
      </c>
      <c r="D845" t="str">
        <f>IF(Смета!C827&gt;0,Смета!C827,0)</f>
        <v>Монтаж Корпуса щита этажного</v>
      </c>
      <c r="E845" s="7" t="str">
        <f>IF(Смета!D827&gt;0,Смета!D827,0)</f>
        <v>шт</v>
      </c>
      <c r="F845" s="7">
        <f>IFERROR(IF(Дата_КС2=S$3,Смета!Q827,0)+IF(Дата_КС2=S$4,Смета!T827,0)+IF(Дата_КС2=S$5,Смета!W827,0)+IF(Дата_КС2=S$6,Смета!Z827,0)+IF(Дата_КС2=S$7,Смета!AC827,0)+IF(Дата_КС2=S$8,Смета!AF827,0)+IF(Дата_КС2=S$9,Смета!AI827,0)+IF(Дата_КС2=S$10,Смета!AL827,0)+IF(Дата_КС2=S$11,Смета!AO827,0)+IF(Дата_КС2=S$12,Смета!AR827,0)+IF(Дата_КС2=S$13,Смета!AU827,0)+IF(Дата_КС2=S$14,Смета!AX827,0),0)</f>
        <v>8</v>
      </c>
      <c r="G845" s="7">
        <f>IF(Смета!E827&gt;0,Смета!E827,0)</f>
        <v>918.05</v>
      </c>
      <c r="H845" s="7">
        <f>ROUND(F845*G845,2)</f>
        <v>7344.4</v>
      </c>
      <c r="I845">
        <f>IF(J845=1,1,K845)</f>
        <v>1</v>
      </c>
      <c r="K845">
        <f>IF(AND(B845&gt;0,B845&lt;&gt;"ЗАГ"),1,IF(C845=0,SUM(B846:INDEX(B846:B$2002,INDEX(MATCH("ЗАГ",B846:B$2002&amp;"",),))),0))</f>
        <v>1</v>
      </c>
      <c r="R845" s="7">
        <f>IFERROR(IF(F845&gt;0,IF(IFERROR((Смета!H827*1),0)&gt;0,ROUND(F845*G845,2),0),0),0)</f>
        <v>7344.4</v>
      </c>
      <c r="S845" s="7">
        <f>IFERROR(IF(F845&gt;0,IF(IFERROR((Смета!G827*1),0)&gt;0,ROUND(F845*G845,2),0),0),0)</f>
        <v>0</v>
      </c>
    </row>
    <row r="846">
      <c r="B846">
        <f>IFERROR(IF(F846&gt;0,MAX(B$26:B845)+1,IF(AND(D846&gt;0,C846=0),"ЗАГ",0)),0)</f>
        <v>85</v>
      </c>
      <c r="C846">
        <f>IF(Смета!B828&gt;0,Смета!B828,0)</f>
        <v>732</v>
      </c>
      <c r="D846" t="str">
        <f>IF(Смета!C828&gt;0,Смета!C828,0)</f>
        <v>Панель из листовой стали 330х980</v>
      </c>
      <c r="E846" s="7" t="str">
        <f>IF(Смета!D828&gt;0,Смета!D828,0)</f>
        <v>шт</v>
      </c>
      <c r="F846" s="7">
        <f>IFERROR(IF(Дата_КС2=S$3,Смета!Q828,0)+IF(Дата_КС2=S$4,Смета!T828,0)+IF(Дата_КС2=S$5,Смета!W828,0)+IF(Дата_КС2=S$6,Смета!Z828,0)+IF(Дата_КС2=S$7,Смета!AC828,0)+IF(Дата_КС2=S$8,Смета!AF828,0)+IF(Дата_КС2=S$9,Смета!AI828,0)+IF(Дата_КС2=S$10,Смета!AL828,0)+IF(Дата_КС2=S$11,Смета!AO828,0)+IF(Дата_КС2=S$12,Смета!AR828,0)+IF(Дата_КС2=S$13,Смета!AU828,0)+IF(Дата_КС2=S$14,Смета!AX828,0),0)</f>
        <v>8</v>
      </c>
      <c r="G846" s="7">
        <f>IF(Смета!E828&gt;0,Смета!E828,0)</f>
        <v>1761.38</v>
      </c>
      <c r="H846" s="7">
        <f>ROUND(F846*G846,2)</f>
        <v>14091.04</v>
      </c>
      <c r="I846">
        <f>IF(J846=1,1,K846)</f>
        <v>1</v>
      </c>
      <c r="K846">
        <f>IF(AND(B846&gt;0,B846&lt;&gt;"ЗАГ"),1,IF(C846=0,SUM(B847:INDEX(B847:B$2002,INDEX(MATCH("ЗАГ",B847:B$2002&amp;"",),))),0))</f>
        <v>1</v>
      </c>
      <c r="R846" s="7">
        <f>IFERROR(IF(F846&gt;0,IF(IFERROR((Смета!H828*1),0)&gt;0,ROUND(F846*G846,2),0),0),0)</f>
        <v>0</v>
      </c>
      <c r="S846" s="7">
        <f>IFERROR(IF(F846&gt;0,IF(IFERROR((Смета!G828*1),0)&gt;0,ROUND(F846*G846,2),0),0),0)</f>
        <v>14091.04</v>
      </c>
    </row>
    <row r="847">
      <c r="B847">
        <f>IFERROR(IF(F847&gt;0,MAX(B$26:B846)+1,IF(AND(D847&gt;0,C847=0),"ЗАГ",0)),0)</f>
        <v>86</v>
      </c>
      <c r="C847">
        <f>IF(Смета!B829&gt;0,Смета!B829,0)</f>
        <v>733</v>
      </c>
      <c r="D847" t="str">
        <f>IF(Смета!C829&gt;0,Смета!C829,0)</f>
        <v>Монтаж панели</v>
      </c>
      <c r="E847" s="7" t="str">
        <f>IF(Смета!D829&gt;0,Смета!D829,0)</f>
        <v>шт</v>
      </c>
      <c r="F847" s="7">
        <f>IFERROR(IF(Дата_КС2=S$3,Смета!Q829,0)+IF(Дата_КС2=S$4,Смета!T829,0)+IF(Дата_КС2=S$5,Смета!W829,0)+IF(Дата_КС2=S$6,Смета!Z829,0)+IF(Дата_КС2=S$7,Смета!AC829,0)+IF(Дата_КС2=S$8,Смета!AF829,0)+IF(Дата_КС2=S$9,Смета!AI829,0)+IF(Дата_КС2=S$10,Смета!AL829,0)+IF(Дата_КС2=S$11,Смета!AO829,0)+IF(Дата_КС2=S$12,Смета!AR829,0)+IF(Дата_КС2=S$13,Смета!AU829,0)+IF(Дата_КС2=S$14,Смета!AX829,0),0)</f>
        <v>8</v>
      </c>
      <c r="G847" s="7">
        <f>IF(Смета!E829&gt;0,Смета!E829,0)</f>
        <v>560.44</v>
      </c>
      <c r="H847" s="7">
        <f>ROUND(F847*G847,2)</f>
        <v>4483.52</v>
      </c>
      <c r="I847">
        <f>IF(J847=1,1,K847)</f>
        <v>1</v>
      </c>
      <c r="K847">
        <f>IF(AND(B847&gt;0,B847&lt;&gt;"ЗАГ"),1,IF(C847=0,SUM(B848:INDEX(B848:B$2002,INDEX(MATCH("ЗАГ",B848:B$2002&amp;"",),))),0))</f>
        <v>1</v>
      </c>
      <c r="R847" s="7">
        <f>IFERROR(IF(F847&gt;0,IF(IFERROR((Смета!H829*1),0)&gt;0,ROUND(F847*G847,2),0),0),0)</f>
        <v>4483.52</v>
      </c>
      <c r="S847" s="7">
        <f>IFERROR(IF(F847&gt;0,IF(IFERROR((Смета!G829*1),0)&gt;0,ROUND(F847*G847,2),0),0),0)</f>
        <v>0</v>
      </c>
    </row>
    <row r="848" hidden="1">
      <c r="B848" t="str">
        <f>IFERROR(IF(F848&gt;0,MAX(B$26:B847)+1,IF(AND(D848&gt;0,C848=0),"ЗАГ",0)),0)</f>
        <v>ЗАГ</v>
      </c>
      <c r="C848">
        <f>IF(Смета!B830&gt;0,Смета!B830,0)</f>
        <v>0</v>
      </c>
      <c r="D848" t="str">
        <f>IF(Смета!C830&gt;0,Смета!C830,0)</f>
        <v>Щит этажный на 3 квартиры состоит (на 4 ЩЭ):</v>
      </c>
      <c r="E848" s="7">
        <f>IF(Смета!D830&gt;0,Смета!D830,0)</f>
        <v>0</v>
      </c>
      <c r="F848" s="7">
        <f>IFERROR(IF(Дата_КС2=S$3,Смета!Q830,0)+IF(Дата_КС2=S$4,Смета!T830,0)+IF(Дата_КС2=S$5,Смета!W830,0)+IF(Дата_КС2=S$6,Смета!Z830,0)+IF(Дата_КС2=S$7,Смета!AC830,0)+IF(Дата_КС2=S$8,Смета!AF830,0)+IF(Дата_КС2=S$9,Смета!AI830,0)+IF(Дата_КС2=S$10,Смета!AL830,0)+IF(Дата_КС2=S$11,Смета!AO830,0)+IF(Дата_КС2=S$12,Смета!AR830,0)+IF(Дата_КС2=S$13,Смета!AU830,0)+IF(Дата_КС2=S$14,Смета!AX830,0),0)</f>
        <v>0</v>
      </c>
      <c r="G848" s="7">
        <f>IF(Смета!E830&gt;0,Смета!E830,0)</f>
        <v>0</v>
      </c>
      <c r="H848" s="7">
        <f>ROUND(F848*G848,2)</f>
        <v>0</v>
      </c>
      <c r="I848">
        <f>IF(J848=1,1,K848)</f>
        <v>0</v>
      </c>
      <c r="K848">
        <f>IF(AND(B848&gt;0,B848&lt;&gt;"ЗАГ"),1,IF(C848=0,SUM(B849:INDEX(B849:B$2002,INDEX(MATCH("ЗАГ",B849:B$2002&amp;"",),))),0))</f>
        <v>0</v>
      </c>
      <c r="R848" s="7">
        <f>IFERROR(IF(F848&gt;0,IF(IFERROR((Смета!H830*1),0)&gt;0,ROUND(F848*G848,2),0),0),0)</f>
        <v>0</v>
      </c>
      <c r="S848" s="7">
        <f>IFERROR(IF(F848&gt;0,IF(IFERROR((Смета!G830*1),0)&gt;0,ROUND(F848*G848,2),0),0),0)</f>
        <v>0</v>
      </c>
    </row>
    <row r="849" hidden="1" ht="30" customHeight="1">
      <c r="B849">
        <f>IFERROR(IF(F849&gt;0,MAX(B$26:B848)+1,IF(AND(D849&gt;0,C849=0),"ЗАГ",0)),0)</f>
        <v>0</v>
      </c>
      <c r="C849">
        <f>IF(Смета!B831&gt;0,Смета!B831,0)</f>
        <v>734</v>
      </c>
      <c r="D849" t="str">
        <f>IF(Смета!C831&gt;0,Смета!C831,0)</f>
        <v>Выключатель автоматический двухполюсный 50А С ВА47-29 4.5кА (MVA20-2-050-C)</v>
      </c>
      <c r="E849" s="7" t="str">
        <f>IF(Смета!D831&gt;0,Смета!D831,0)</f>
        <v>шт</v>
      </c>
      <c r="F849" s="7">
        <f>IFERROR(IF(Дата_КС2=S$3,Смета!Q831,0)+IF(Дата_КС2=S$4,Смета!T831,0)+IF(Дата_КС2=S$5,Смета!W831,0)+IF(Дата_КС2=S$6,Смета!Z831,0)+IF(Дата_КС2=S$7,Смета!AC831,0)+IF(Дата_КС2=S$8,Смета!AF831,0)+IF(Дата_КС2=S$9,Смета!AI831,0)+IF(Дата_КС2=S$10,Смета!AL831,0)+IF(Дата_КС2=S$11,Смета!AO831,0)+IF(Дата_КС2=S$12,Смета!AR831,0)+IF(Дата_КС2=S$13,Смета!AU831,0)+IF(Дата_КС2=S$14,Смета!AX831,0),0)</f>
        <v>0</v>
      </c>
      <c r="G849" s="7">
        <f>IF(Смета!E831&gt;0,Смета!E831,0)</f>
        <v>461.93</v>
      </c>
      <c r="H849" s="7">
        <f>ROUND(F849*G849,2)</f>
        <v>0</v>
      </c>
      <c r="I849">
        <f>IF(J849=1,1,K849)</f>
        <v>0</v>
      </c>
      <c r="K849">
        <f>IF(AND(B849&gt;0,B849&lt;&gt;"ЗАГ"),1,IF(C849=0,SUM(B850:INDEX(B850:B$2002,INDEX(MATCH("ЗАГ",B850:B$2002&amp;"",),))),0))</f>
        <v>0</v>
      </c>
      <c r="R849" s="7">
        <f>IFERROR(IF(F849&gt;0,IF(IFERROR((Смета!H831*1),0)&gt;0,ROUND(F849*G849,2),0),0),0)</f>
        <v>0</v>
      </c>
      <c r="S849" s="7">
        <f>IFERROR(IF(F849&gt;0,IF(IFERROR((Смета!G831*1),0)&gt;0,ROUND(F849*G849,2),0),0),0)</f>
        <v>0</v>
      </c>
    </row>
    <row r="850" hidden="1">
      <c r="B850">
        <f>IFERROR(IF(F850&gt;0,MAX(B$26:B849)+1,IF(AND(D850&gt;0,C850=0),"ЗАГ",0)),0)</f>
        <v>0</v>
      </c>
      <c r="C850">
        <f>IF(Смета!B832&gt;0,Смета!B832,0)</f>
        <v>735</v>
      </c>
      <c r="D850" t="str">
        <f>IF(Смета!C832&gt;0,Смета!C832,0)</f>
        <v>Сжим ответвительный У-859 м50-70/о4-35 (У-859МУ3)</v>
      </c>
      <c r="E850" s="7" t="str">
        <f>IF(Смета!D832&gt;0,Смета!D832,0)</f>
        <v>шт</v>
      </c>
      <c r="F850" s="7">
        <f>IFERROR(IF(Дата_КС2=S$3,Смета!Q832,0)+IF(Дата_КС2=S$4,Смета!T832,0)+IF(Дата_КС2=S$5,Смета!W832,0)+IF(Дата_КС2=S$6,Смета!Z832,0)+IF(Дата_КС2=S$7,Смета!AC832,0)+IF(Дата_КС2=S$8,Смета!AF832,0)+IF(Дата_КС2=S$9,Смета!AI832,0)+IF(Дата_КС2=S$10,Смета!AL832,0)+IF(Дата_КС2=S$11,Смета!AO832,0)+IF(Дата_КС2=S$12,Смета!AR832,0)+IF(Дата_КС2=S$13,Смета!AU832,0)+IF(Дата_КС2=S$14,Смета!AX832,0),0)</f>
        <v>0</v>
      </c>
      <c r="G850" s="7">
        <f>IF(Смета!E832&gt;0,Смета!E832,0)</f>
        <v>98.61</v>
      </c>
      <c r="H850" s="7">
        <f>ROUND(F850*G850,2)</f>
        <v>0</v>
      </c>
      <c r="I850">
        <f>IF(J850=1,1,K850)</f>
        <v>0</v>
      </c>
      <c r="K850">
        <f>IF(AND(B850&gt;0,B850&lt;&gt;"ЗАГ"),1,IF(C850=0,SUM(B851:INDEX(B851:B$2002,INDEX(MATCH("ЗАГ",B851:B$2002&amp;"",),))),0))</f>
        <v>0</v>
      </c>
      <c r="R850" s="7">
        <f>IFERROR(IF(F850&gt;0,IF(IFERROR((Смета!H832*1),0)&gt;0,ROUND(F850*G850,2),0),0),0)</f>
        <v>0</v>
      </c>
      <c r="S850" s="7">
        <f>IFERROR(IF(F850&gt;0,IF(IFERROR((Смета!G832*1),0)&gt;0,ROUND(F850*G850,2),0),0),0)</f>
        <v>0</v>
      </c>
    </row>
    <row r="851" hidden="1">
      <c r="B851">
        <f>IFERROR(IF(F851&gt;0,MAX(B$26:B850)+1,IF(AND(D851&gt;0,C851=0),"ЗАГ",0)),0)</f>
        <v>0</v>
      </c>
      <c r="C851">
        <f>IF(Смета!B833&gt;0,Смета!B833,0)</f>
        <v>736</v>
      </c>
      <c r="D851" t="str">
        <f>IF(Смета!C833&gt;0,Смета!C833,0)</f>
        <v>Расключение щита этажного ЩЭ</v>
      </c>
      <c r="E851" s="7" t="str">
        <f>IF(Смета!D833&gt;0,Смета!D833,0)</f>
        <v>шт</v>
      </c>
      <c r="F851" s="7">
        <f>IFERROR(IF(Дата_КС2=S$3,Смета!Q833,0)+IF(Дата_КС2=S$4,Смета!T833,0)+IF(Дата_КС2=S$5,Смета!W833,0)+IF(Дата_КС2=S$6,Смета!Z833,0)+IF(Дата_КС2=S$7,Смета!AC833,0)+IF(Дата_КС2=S$8,Смета!AF833,0)+IF(Дата_КС2=S$9,Смета!AI833,0)+IF(Дата_КС2=S$10,Смета!AL833,0)+IF(Дата_КС2=S$11,Смета!AO833,0)+IF(Дата_КС2=S$12,Смета!AR833,0)+IF(Дата_КС2=S$13,Смета!AU833,0)+IF(Дата_КС2=S$14,Смета!AX833,0),0)</f>
        <v>0</v>
      </c>
      <c r="G851" s="7">
        <f>IF(Смета!E833&gt;0,Смета!E833,0)</f>
        <v>2701.88</v>
      </c>
      <c r="H851" s="7">
        <f>ROUND(F851*G851,2)</f>
        <v>0</v>
      </c>
      <c r="I851">
        <f>IF(J851=1,1,K851)</f>
        <v>0</v>
      </c>
      <c r="K851">
        <f>IF(AND(B851&gt;0,B851&lt;&gt;"ЗАГ"),1,IF(C851=0,SUM(B852:INDEX(B852:B$2002,INDEX(MATCH("ЗАГ",B852:B$2002&amp;"",),))),0))</f>
        <v>0</v>
      </c>
      <c r="R851" s="7">
        <f>IFERROR(IF(F851&gt;0,IF(IFERROR((Смета!H833*1),0)&gt;0,ROUND(F851*G851,2),0),0),0)</f>
        <v>0</v>
      </c>
      <c r="S851" s="7">
        <f>IFERROR(IF(F851&gt;0,IF(IFERROR((Смета!G833*1),0)&gt;0,ROUND(F851*G851,2),0),0),0)</f>
        <v>0</v>
      </c>
    </row>
    <row r="852" hidden="1">
      <c r="B852" t="str">
        <f>IFERROR(IF(F852&gt;0,MAX(B$26:B851)+1,IF(AND(D852&gt;0,C852=0),"ЗАГ",0)),0)</f>
        <v>ЗАГ</v>
      </c>
      <c r="C852">
        <f>IF(Смета!B834&gt;0,Смета!B834,0)</f>
        <v>0</v>
      </c>
      <c r="D852" t="str">
        <f>IF(Смета!C834&gt;0,Смета!C834,0)</f>
        <v>Щит этажный на 4 квартиры состоит (на 4 ЩЭ):</v>
      </c>
      <c r="E852" s="7">
        <f>IF(Смета!D834&gt;0,Смета!D834,0)</f>
        <v>0</v>
      </c>
      <c r="F852" s="7">
        <f>IFERROR(IF(Дата_КС2=S$3,Смета!Q834,0)+IF(Дата_КС2=S$4,Смета!T834,0)+IF(Дата_КС2=S$5,Смета!W834,0)+IF(Дата_КС2=S$6,Смета!Z834,0)+IF(Дата_КС2=S$7,Смета!AC834,0)+IF(Дата_КС2=S$8,Смета!AF834,0)+IF(Дата_КС2=S$9,Смета!AI834,0)+IF(Дата_КС2=S$10,Смета!AL834,0)+IF(Дата_КС2=S$11,Смета!AO834,0)+IF(Дата_КС2=S$12,Смета!AR834,0)+IF(Дата_КС2=S$13,Смета!AU834,0)+IF(Дата_КС2=S$14,Смета!AX834,0),0)</f>
        <v>0</v>
      </c>
      <c r="G852" s="7">
        <f>IF(Смета!E834&gt;0,Смета!E834,0)</f>
        <v>0</v>
      </c>
      <c r="H852" s="7">
        <f>ROUND(F852*G852,2)</f>
        <v>0</v>
      </c>
      <c r="I852">
        <f>IF(J852=1,1,K852)</f>
        <v>0</v>
      </c>
      <c r="K852">
        <f>IF(AND(B852&gt;0,B852&lt;&gt;"ЗАГ"),1,IF(C852=0,SUM(B853:INDEX(B853:B$2002,INDEX(MATCH("ЗАГ",B853:B$2002&amp;"",),))),0))</f>
        <v>0</v>
      </c>
      <c r="R852" s="7">
        <f>IFERROR(IF(F852&gt;0,IF(IFERROR((Смета!H834*1),0)&gt;0,ROUND(F852*G852,2),0),0),0)</f>
        <v>0</v>
      </c>
      <c r="S852" s="7">
        <f>IFERROR(IF(F852&gt;0,IF(IFERROR((Смета!G834*1),0)&gt;0,ROUND(F852*G852,2),0),0),0)</f>
        <v>0</v>
      </c>
    </row>
    <row r="853" hidden="1" ht="30" customHeight="1">
      <c r="B853">
        <f>IFERROR(IF(F853&gt;0,MAX(B$26:B852)+1,IF(AND(D853&gt;0,C853=0),"ЗАГ",0)),0)</f>
        <v>0</v>
      </c>
      <c r="C853">
        <f>IF(Смета!B835&gt;0,Смета!B835,0)</f>
        <v>737</v>
      </c>
      <c r="D853" t="str">
        <f>IF(Смета!C835&gt;0,Смета!C835,0)</f>
        <v>Выключатель автоматический двухполюсный 50А С ВА47-29 4.5кА (MVA20-2-050-C)</v>
      </c>
      <c r="E853" s="7" t="str">
        <f>IF(Смета!D835&gt;0,Смета!D835,0)</f>
        <v>шт</v>
      </c>
      <c r="F853" s="7">
        <f>IFERROR(IF(Дата_КС2=S$3,Смета!Q835,0)+IF(Дата_КС2=S$4,Смета!T835,0)+IF(Дата_КС2=S$5,Смета!W835,0)+IF(Дата_КС2=S$6,Смета!Z835,0)+IF(Дата_КС2=S$7,Смета!AC835,0)+IF(Дата_КС2=S$8,Смета!AF835,0)+IF(Дата_КС2=S$9,Смета!AI835,0)+IF(Дата_КС2=S$10,Смета!AL835,0)+IF(Дата_КС2=S$11,Смета!AO835,0)+IF(Дата_КС2=S$12,Смета!AR835,0)+IF(Дата_КС2=S$13,Смета!AU835,0)+IF(Дата_КС2=S$14,Смета!AX835,0),0)</f>
        <v>0</v>
      </c>
      <c r="G853" s="7">
        <f>IF(Смета!E835&gt;0,Смета!E835,0)</f>
        <v>461.93</v>
      </c>
      <c r="H853" s="7">
        <f>ROUND(F853*G853,2)</f>
        <v>0</v>
      </c>
      <c r="I853">
        <f>IF(J853=1,1,K853)</f>
        <v>0</v>
      </c>
      <c r="K853">
        <f>IF(AND(B853&gt;0,B853&lt;&gt;"ЗАГ"),1,IF(C853=0,SUM(B854:INDEX(B854:B$2002,INDEX(MATCH("ЗАГ",B854:B$2002&amp;"",),))),0))</f>
        <v>0</v>
      </c>
      <c r="R853" s="7">
        <f>IFERROR(IF(F853&gt;0,IF(IFERROR((Смета!H835*1),0)&gt;0,ROUND(F853*G853,2),0),0),0)</f>
        <v>0</v>
      </c>
      <c r="S853" s="7">
        <f>IFERROR(IF(F853&gt;0,IF(IFERROR((Смета!G835*1),0)&gt;0,ROUND(F853*G853,2),0),0),0)</f>
        <v>0</v>
      </c>
    </row>
    <row r="854" hidden="1">
      <c r="B854">
        <f>IFERROR(IF(F854&gt;0,MAX(B$26:B853)+1,IF(AND(D854&gt;0,C854=0),"ЗАГ",0)),0)</f>
        <v>0</v>
      </c>
      <c r="C854">
        <f>IF(Смета!B836&gt;0,Смета!B836,0)</f>
        <v>738</v>
      </c>
      <c r="D854" t="str">
        <f>IF(Смета!C836&gt;0,Смета!C836,0)</f>
        <v>Сжим ответвительный У-859 м50-70/о4-35 (У-859МУ3)</v>
      </c>
      <c r="E854" s="7" t="str">
        <f>IF(Смета!D836&gt;0,Смета!D836,0)</f>
        <v>шт</v>
      </c>
      <c r="F854" s="7">
        <f>IFERROR(IF(Дата_КС2=S$3,Смета!Q836,0)+IF(Дата_КС2=S$4,Смета!T836,0)+IF(Дата_КС2=S$5,Смета!W836,0)+IF(Дата_КС2=S$6,Смета!Z836,0)+IF(Дата_КС2=S$7,Смета!AC836,0)+IF(Дата_КС2=S$8,Смета!AF836,0)+IF(Дата_КС2=S$9,Смета!AI836,0)+IF(Дата_КС2=S$10,Смета!AL836,0)+IF(Дата_КС2=S$11,Смета!AO836,0)+IF(Дата_КС2=S$12,Смета!AR836,0)+IF(Дата_КС2=S$13,Смета!AU836,0)+IF(Дата_КС2=S$14,Смета!AX836,0),0)</f>
        <v>0</v>
      </c>
      <c r="G854" s="7">
        <f>IF(Смета!E836&gt;0,Смета!E836,0)</f>
        <v>98.61</v>
      </c>
      <c r="H854" s="7">
        <f>ROUND(F854*G854,2)</f>
        <v>0</v>
      </c>
      <c r="I854">
        <f>IF(J854=1,1,K854)</f>
        <v>0</v>
      </c>
      <c r="K854">
        <f>IF(AND(B854&gt;0,B854&lt;&gt;"ЗАГ"),1,IF(C854=0,SUM(B855:INDEX(B855:B$2002,INDEX(MATCH("ЗАГ",B855:B$2002&amp;"",),))),0))</f>
        <v>0</v>
      </c>
      <c r="R854" s="7">
        <f>IFERROR(IF(F854&gt;0,IF(IFERROR((Смета!H836*1),0)&gt;0,ROUND(F854*G854,2),0),0),0)</f>
        <v>0</v>
      </c>
      <c r="S854" s="7">
        <f>IFERROR(IF(F854&gt;0,IF(IFERROR((Смета!G836*1),0)&gt;0,ROUND(F854*G854,2),0),0),0)</f>
        <v>0</v>
      </c>
    </row>
    <row r="855" hidden="1">
      <c r="B855">
        <f>IFERROR(IF(F855&gt;0,MAX(B$26:B854)+1,IF(AND(D855&gt;0,C855=0),"ЗАГ",0)),0)</f>
        <v>0</v>
      </c>
      <c r="C855">
        <f>IF(Смета!B837&gt;0,Смета!B837,0)</f>
        <v>739</v>
      </c>
      <c r="D855" t="str">
        <f>IF(Смета!C837&gt;0,Смета!C837,0)</f>
        <v>Розетка на DIN-рейку с заземлением контактов РАр 10-3-ОП</v>
      </c>
      <c r="E855" s="7" t="str">
        <f>IF(Смета!D837&gt;0,Смета!D837,0)</f>
        <v>шт</v>
      </c>
      <c r="F855" s="7">
        <f>IFERROR(IF(Дата_КС2=S$3,Смета!Q837,0)+IF(Дата_КС2=S$4,Смета!T837,0)+IF(Дата_КС2=S$5,Смета!W837,0)+IF(Дата_КС2=S$6,Смета!Z837,0)+IF(Дата_КС2=S$7,Смета!AC837,0)+IF(Дата_КС2=S$8,Смета!AF837,0)+IF(Дата_КС2=S$9,Смета!AI837,0)+IF(Дата_КС2=S$10,Смета!AL837,0)+IF(Дата_КС2=S$11,Смета!AO837,0)+IF(Дата_КС2=S$12,Смета!AR837,0)+IF(Дата_КС2=S$13,Смета!AU837,0)+IF(Дата_КС2=S$14,Смета!AX837,0),0)</f>
        <v>0</v>
      </c>
      <c r="G855" s="7">
        <f>IF(Смета!E837&gt;0,Смета!E837,0)</f>
        <v>288.23</v>
      </c>
      <c r="H855" s="7">
        <f>ROUND(F855*G855,2)</f>
        <v>0</v>
      </c>
      <c r="I855">
        <f>IF(J855=1,1,K855)</f>
        <v>0</v>
      </c>
      <c r="K855">
        <f>IF(AND(B855&gt;0,B855&lt;&gt;"ЗАГ"),1,IF(C855=0,SUM(B856:INDEX(B856:B$2002,INDEX(MATCH("ЗАГ",B856:B$2002&amp;"",),))),0))</f>
        <v>0</v>
      </c>
      <c r="R855" s="7">
        <f>IFERROR(IF(F855&gt;0,IF(IFERROR((Смета!H837*1),0)&gt;0,ROUND(F855*G855,2),0),0),0)</f>
        <v>0</v>
      </c>
      <c r="S855" s="7">
        <f>IFERROR(IF(F855&gt;0,IF(IFERROR((Смета!G837*1),0)&gt;0,ROUND(F855*G855,2),0),0),0)</f>
        <v>0</v>
      </c>
    </row>
    <row r="856" hidden="1">
      <c r="B856">
        <f>IFERROR(IF(F856&gt;0,MAX(B$26:B855)+1,IF(AND(D856&gt;0,C856=0),"ЗАГ",0)),0)</f>
        <v>0</v>
      </c>
      <c r="C856">
        <f>IF(Смета!B838&gt;0,Смета!B838,0)</f>
        <v>740</v>
      </c>
      <c r="D856" t="str">
        <f>IF(Смета!C838&gt;0,Смета!C838,0)</f>
        <v>Расключение щита этажного ЩЭ</v>
      </c>
      <c r="E856" s="7" t="str">
        <f>IF(Смета!D838&gt;0,Смета!D838,0)</f>
        <v>шт</v>
      </c>
      <c r="F856" s="7">
        <f>IFERROR(IF(Дата_КС2=S$3,Смета!Q838,0)+IF(Дата_КС2=S$4,Смета!T838,0)+IF(Дата_КС2=S$5,Смета!W838,0)+IF(Дата_КС2=S$6,Смета!Z838,0)+IF(Дата_КС2=S$7,Смета!AC838,0)+IF(Дата_КС2=S$8,Смета!AF838,0)+IF(Дата_КС2=S$9,Смета!AI838,0)+IF(Дата_КС2=S$10,Смета!AL838,0)+IF(Дата_КС2=S$11,Смета!AO838,0)+IF(Дата_КС2=S$12,Смета!AR838,0)+IF(Дата_КС2=S$13,Смета!AU838,0)+IF(Дата_КС2=S$14,Смета!AX838,0),0)</f>
        <v>0</v>
      </c>
      <c r="G856" s="7">
        <f>IF(Смета!E838&gt;0,Смета!E838,0)</f>
        <v>3502.5</v>
      </c>
      <c r="H856" s="7">
        <f>ROUND(F856*G856,2)</f>
        <v>0</v>
      </c>
      <c r="I856">
        <f>IF(J856=1,1,K856)</f>
        <v>0</v>
      </c>
      <c r="K856">
        <f>IF(AND(B856&gt;0,B856&lt;&gt;"ЗАГ"),1,IF(C856=0,SUM(B857:INDEX(B857:B$2002,INDEX(MATCH("ЗАГ",B857:B$2002&amp;"",),))),0))</f>
        <v>0</v>
      </c>
      <c r="R856" s="7">
        <f>IFERROR(IF(F856&gt;0,IF(IFERROR((Смета!H838*1),0)&gt;0,ROUND(F856*G856,2),0),0),0)</f>
        <v>0</v>
      </c>
      <c r="S856" s="7">
        <f>IFERROR(IF(F856&gt;0,IF(IFERROR((Смета!G838*1),0)&gt;0,ROUND(F856*G856,2),0),0),0)</f>
        <v>0</v>
      </c>
    </row>
    <row r="857" hidden="1">
      <c r="B857" t="str">
        <f>IFERROR(IF(F857&gt;0,MAX(B$26:B856)+1,IF(AND(D857&gt;0,C857=0),"ЗАГ",0)),0)</f>
        <v>ЗАГ</v>
      </c>
      <c r="C857">
        <f>IF(Смета!B839&gt;0,Смета!B839,0)</f>
        <v>0</v>
      </c>
      <c r="D857" t="str">
        <f>IF(Смета!C839&gt;0,Смета!C839,0)</f>
        <v>2.Светотехническая продукция</v>
      </c>
      <c r="E857" s="7">
        <f>IF(Смета!D839&gt;0,Смета!D839,0)</f>
        <v>0</v>
      </c>
      <c r="F857" s="7">
        <f>IFERROR(IF(Дата_КС2=S$3,Смета!Q839,0)+IF(Дата_КС2=S$4,Смета!T839,0)+IF(Дата_КС2=S$5,Смета!W839,0)+IF(Дата_КС2=S$6,Смета!Z839,0)+IF(Дата_КС2=S$7,Смета!AC839,0)+IF(Дата_КС2=S$8,Смета!AF839,0)+IF(Дата_КС2=S$9,Смета!AI839,0)+IF(Дата_КС2=S$10,Смета!AL839,0)+IF(Дата_КС2=S$11,Смета!AO839,0)+IF(Дата_КС2=S$12,Смета!AR839,0)+IF(Дата_КС2=S$13,Смета!AU839,0)+IF(Дата_КС2=S$14,Смета!AX839,0),0)</f>
        <v>0</v>
      </c>
      <c r="G857" s="7">
        <f>IF(Смета!E839&gt;0,Смета!E839,0)</f>
        <v>0</v>
      </c>
      <c r="H857" s="7">
        <f>ROUND(F857*G857,2)</f>
        <v>0</v>
      </c>
      <c r="I857">
        <f>IF(J857=1,1,K857)</f>
        <v>0</v>
      </c>
      <c r="K857">
        <f>IF(AND(B857&gt;0,B857&lt;&gt;"ЗАГ"),1,IF(C857=0,SUM(B858:INDEX(B858:B$2002,INDEX(MATCH("ЗАГ",B858:B$2002&amp;"",),))),0))</f>
        <v>0</v>
      </c>
      <c r="R857" s="7">
        <f>IFERROR(IF(F857&gt;0,IF(IFERROR((Смета!H839*1),0)&gt;0,ROUND(F857*G857,2),0),0),0)</f>
        <v>0</v>
      </c>
      <c r="S857" s="7">
        <f>IFERROR(IF(F857&gt;0,IF(IFERROR((Смета!G839*1),0)&gt;0,ROUND(F857*G857,2),0),0),0)</f>
        <v>0</v>
      </c>
    </row>
    <row r="858" hidden="1">
      <c r="B858">
        <f>IFERROR(IF(F858&gt;0,MAX(B$26:B857)+1,IF(AND(D858&gt;0,C858=0),"ЗАГ",0)),0)</f>
        <v>0</v>
      </c>
      <c r="C858">
        <f>IF(Смета!B840&gt;0,Смета!B840,0)</f>
        <v>741</v>
      </c>
      <c r="D858" t="str">
        <f>IF(Смета!C840&gt;0,Смета!C840,0)</f>
        <v>Патрон подвесной Е27 пластик белый</v>
      </c>
      <c r="E858" s="7" t="str">
        <f>IF(Смета!D840&gt;0,Смета!D840,0)</f>
        <v>шт</v>
      </c>
      <c r="F858" s="7">
        <f>IFERROR(IF(Дата_КС2=S$3,Смета!Q840,0)+IF(Дата_КС2=S$4,Смета!T840,0)+IF(Дата_КС2=S$5,Смета!W840,0)+IF(Дата_КС2=S$6,Смета!Z840,0)+IF(Дата_КС2=S$7,Смета!AC840,0)+IF(Дата_КС2=S$8,Смета!AF840,0)+IF(Дата_КС2=S$9,Смета!AI840,0)+IF(Дата_КС2=S$10,Смета!AL840,0)+IF(Дата_КС2=S$11,Смета!AO840,0)+IF(Дата_КС2=S$12,Смета!AR840,0)+IF(Дата_КС2=S$13,Смета!AU840,0)+IF(Дата_КС2=S$14,Смета!AX840,0),0)</f>
        <v>0</v>
      </c>
      <c r="G858" s="7">
        <f>IF(Смета!E840&gt;0,Смета!E840,0)</f>
        <v>24.55</v>
      </c>
      <c r="H858" s="7">
        <f>ROUND(F858*G858,2)</f>
        <v>0</v>
      </c>
      <c r="I858">
        <f>IF(J858=1,1,K858)</f>
        <v>0</v>
      </c>
      <c r="K858">
        <f>IF(AND(B858&gt;0,B858&lt;&gt;"ЗАГ"),1,IF(C858=0,SUM(B859:INDEX(B859:B$2002,INDEX(MATCH("ЗАГ",B859:B$2002&amp;"",),))),0))</f>
        <v>0</v>
      </c>
      <c r="R858" s="7">
        <f>IFERROR(IF(F858&gt;0,IF(IFERROR((Смета!H840*1),0)&gt;0,ROUND(F858*G858,2),0),0),0)</f>
        <v>0</v>
      </c>
      <c r="S858" s="7">
        <f>IFERROR(IF(F858&gt;0,IF(IFERROR((Смета!G840*1),0)&gt;0,ROUND(F858*G858,2),0),0),0)</f>
        <v>0</v>
      </c>
    </row>
    <row r="859" hidden="1">
      <c r="B859">
        <f>IFERROR(IF(F859&gt;0,MAX(B$26:B858)+1,IF(AND(D859&gt;0,C859=0),"ЗАГ",0)),0)</f>
        <v>0</v>
      </c>
      <c r="C859">
        <f>IF(Смета!B841&gt;0,Смета!B841,0)</f>
        <v>742</v>
      </c>
      <c r="D859" t="str">
        <f>IF(Смета!C841&gt;0,Смета!C841,0)</f>
        <v>Подключение подвесного патрона</v>
      </c>
      <c r="E859" s="7" t="str">
        <f>IF(Смета!D841&gt;0,Смета!D841,0)</f>
        <v>шт</v>
      </c>
      <c r="F859" s="7">
        <f>IFERROR(IF(Дата_КС2=S$3,Смета!Q841,0)+IF(Дата_КС2=S$4,Смета!T841,0)+IF(Дата_КС2=S$5,Смета!W841,0)+IF(Дата_КС2=S$6,Смета!Z841,0)+IF(Дата_КС2=S$7,Смета!AC841,0)+IF(Дата_КС2=S$8,Смета!AF841,0)+IF(Дата_КС2=S$9,Смета!AI841,0)+IF(Дата_КС2=S$10,Смета!AL841,0)+IF(Дата_КС2=S$11,Смета!AO841,0)+IF(Дата_КС2=S$12,Смета!AR841,0)+IF(Дата_КС2=S$13,Смета!AU841,0)+IF(Дата_КС2=S$14,Смета!AX841,0),0)</f>
        <v>0</v>
      </c>
      <c r="G859" s="7">
        <f>IF(Смета!E841&gt;0,Смета!E841,0)</f>
        <v>213.5</v>
      </c>
      <c r="H859" s="7">
        <f>ROUND(F859*G859,2)</f>
        <v>0</v>
      </c>
      <c r="I859">
        <f>IF(J859=1,1,K859)</f>
        <v>0</v>
      </c>
      <c r="K859">
        <f>IF(AND(B859&gt;0,B859&lt;&gt;"ЗАГ"),1,IF(C859=0,SUM(B860:INDEX(B860:B$2002,INDEX(MATCH("ЗАГ",B860:B$2002&amp;"",),))),0))</f>
        <v>0</v>
      </c>
      <c r="R859" s="7">
        <f>IFERROR(IF(F859&gt;0,IF(IFERROR((Смета!H841*1),0)&gt;0,ROUND(F859*G859,2),0),0),0)</f>
        <v>0</v>
      </c>
      <c r="S859" s="7">
        <f>IFERROR(IF(F859&gt;0,IF(IFERROR((Смета!G841*1),0)&gt;0,ROUND(F859*G859,2),0),0),0)</f>
        <v>0</v>
      </c>
    </row>
    <row r="860" hidden="1">
      <c r="B860">
        <f>IFERROR(IF(F860&gt;0,MAX(B$26:B859)+1,IF(AND(D860&gt;0,C860=0),"ЗАГ",0)),0)</f>
        <v>0</v>
      </c>
      <c r="C860">
        <f>IF(Смета!B842&gt;0,Смета!B842,0)</f>
        <v>743</v>
      </c>
      <c r="D860" t="str">
        <f>IF(Смета!C842&gt;0,Смета!C842,0)</f>
        <v>Лампа светодиодная LED 11вт E27 белый ECO</v>
      </c>
      <c r="E860" s="7" t="str">
        <f>IF(Смета!D842&gt;0,Смета!D842,0)</f>
        <v>шт</v>
      </c>
      <c r="F860" s="7">
        <f>IFERROR(IF(Дата_КС2=S$3,Смета!Q842,0)+IF(Дата_КС2=S$4,Смета!T842,0)+IF(Дата_КС2=S$5,Смета!W842,0)+IF(Дата_КС2=S$6,Смета!Z842,0)+IF(Дата_КС2=S$7,Смета!AC842,0)+IF(Дата_КС2=S$8,Смета!AF842,0)+IF(Дата_КС2=S$9,Смета!AI842,0)+IF(Дата_КС2=S$10,Смета!AL842,0)+IF(Дата_КС2=S$11,Смета!AO842,0)+IF(Дата_КС2=S$12,Смета!AR842,0)+IF(Дата_КС2=S$13,Смета!AU842,0)+IF(Дата_КС2=S$14,Смета!AX842,0),0)</f>
        <v>0</v>
      </c>
      <c r="G860" s="7">
        <f>IF(Смета!E842&gt;0,Смета!E842,0)</f>
        <v>96.08</v>
      </c>
      <c r="H860" s="7">
        <f>ROUND(F860*G860,2)</f>
        <v>0</v>
      </c>
      <c r="I860">
        <f>IF(J860=1,1,K860)</f>
        <v>0</v>
      </c>
      <c r="K860">
        <f>IF(AND(B860&gt;0,B860&lt;&gt;"ЗАГ"),1,IF(C860=0,SUM(B861:INDEX(B861:B$2002,INDEX(MATCH("ЗАГ",B861:B$2002&amp;"",),))),0))</f>
        <v>0</v>
      </c>
      <c r="R860" s="7">
        <f>IFERROR(IF(F860&gt;0,IF(IFERROR((Смета!H842*1),0)&gt;0,ROUND(F860*G860,2),0),0),0)</f>
        <v>0</v>
      </c>
      <c r="S860" s="7">
        <f>IFERROR(IF(F860&gt;0,IF(IFERROR((Смета!G842*1),0)&gt;0,ROUND(F860*G860,2),0),0),0)</f>
        <v>0</v>
      </c>
    </row>
    <row r="861" hidden="1" ht="30" customHeight="1">
      <c r="B861">
        <f>IFERROR(IF(F861&gt;0,MAX(B$26:B860)+1,IF(AND(D861&gt;0,C861=0),"ЗАГ",0)),0)</f>
        <v>0</v>
      </c>
      <c r="C861">
        <f>IF(Смета!B843&gt;0,Смета!B843,0)</f>
        <v>744</v>
      </c>
      <c r="D861" t="str">
        <f>IF(Смета!C843&gt;0,Смета!C843,0)</f>
        <v>358882 STREET NT22 396 черный Светильник ландшафтный светодиодный IP54 LED 4000К 18W 220V OPAL пластиковый корпус</v>
      </c>
      <c r="E861" s="7" t="str">
        <f>IF(Смета!D843&gt;0,Смета!D843,0)</f>
        <v>шт</v>
      </c>
      <c r="F861" s="7">
        <f>IFERROR(IF(Дата_КС2=S$3,Смета!Q843,0)+IF(Дата_КС2=S$4,Смета!T843,0)+IF(Дата_КС2=S$5,Смета!W843,0)+IF(Дата_КС2=S$6,Смета!Z843,0)+IF(Дата_КС2=S$7,Смета!AC843,0)+IF(Дата_КС2=S$8,Смета!AF843,0)+IF(Дата_КС2=S$9,Смета!AI843,0)+IF(Дата_КС2=S$10,Смета!AL843,0)+IF(Дата_КС2=S$11,Смета!AO843,0)+IF(Дата_КС2=S$12,Смета!AR843,0)+IF(Дата_КС2=S$13,Смета!AU843,0)+IF(Дата_КС2=S$14,Смета!AX843,0),0)</f>
        <v>0</v>
      </c>
      <c r="G861" s="7">
        <f>IF(Смета!E843&gt;0,Смета!E843,0)</f>
        <v>2500</v>
      </c>
      <c r="H861" s="7">
        <f>ROUND(F861*G861,2)</f>
        <v>0</v>
      </c>
      <c r="I861">
        <f>IF(J861=1,1,K861)</f>
        <v>0</v>
      </c>
      <c r="K861">
        <f>IF(AND(B861&gt;0,B861&lt;&gt;"ЗАГ"),1,IF(C861=0,SUM(B862:INDEX(B862:B$2002,INDEX(MATCH("ЗАГ",B862:B$2002&amp;"",),))),0))</f>
        <v>0</v>
      </c>
      <c r="R861" s="7">
        <f>IFERROR(IF(F861&gt;0,IF(IFERROR((Смета!H843*1),0)&gt;0,ROUND(F861*G861,2),0),0),0)</f>
        <v>0</v>
      </c>
      <c r="S861" s="7">
        <f>IFERROR(IF(F861&gt;0,IF(IFERROR((Смета!G843*1),0)&gt;0,ROUND(F861*G861,2),0),0),0)</f>
        <v>0</v>
      </c>
    </row>
    <row r="862" hidden="1">
      <c r="B862">
        <f>IFERROR(IF(F862&gt;0,MAX(B$26:B861)+1,IF(AND(D862&gt;0,C862=0),"ЗАГ",0)),0)</f>
        <v>0</v>
      </c>
      <c r="C862">
        <f>IF(Смета!B844&gt;0,Смета!B844,0)</f>
        <v>745</v>
      </c>
      <c r="D862" t="str">
        <f>IF(Смета!C844&gt;0,Смета!C844,0)</f>
        <v>Монтаж и подключение накладного светильника</v>
      </c>
      <c r="E862" s="7" t="str">
        <f>IF(Смета!D844&gt;0,Смета!D844,0)</f>
        <v>шт</v>
      </c>
      <c r="F862" s="7">
        <f>IFERROR(IF(Дата_КС2=S$3,Смета!Q844,0)+IF(Дата_КС2=S$4,Смета!T844,0)+IF(Дата_КС2=S$5,Смета!W844,0)+IF(Дата_КС2=S$6,Смета!Z844,0)+IF(Дата_КС2=S$7,Смета!AC844,0)+IF(Дата_КС2=S$8,Смета!AF844,0)+IF(Дата_КС2=S$9,Смета!AI844,0)+IF(Дата_КС2=S$10,Смета!AL844,0)+IF(Дата_КС2=S$11,Смета!AO844,0)+IF(Дата_КС2=S$12,Смета!AR844,0)+IF(Дата_КС2=S$13,Смета!AU844,0)+IF(Дата_КС2=S$14,Смета!AX844,0),0)</f>
        <v>0</v>
      </c>
      <c r="G862" s="7">
        <f>IF(Смета!E844&gt;0,Смета!E844,0)</f>
        <v>384.3</v>
      </c>
      <c r="H862" s="7">
        <f>ROUND(F862*G862,2)</f>
        <v>0</v>
      </c>
      <c r="I862">
        <f>IF(J862=1,1,K862)</f>
        <v>0</v>
      </c>
      <c r="K862">
        <f>IF(AND(B862&gt;0,B862&lt;&gt;"ЗАГ"),1,IF(C862=0,SUM(B863:INDEX(B863:B$2002,INDEX(MATCH("ЗАГ",B863:B$2002&amp;"",),))),0))</f>
        <v>0</v>
      </c>
      <c r="R862" s="7">
        <f>IFERROR(IF(F862&gt;0,IF(IFERROR((Смета!H844*1),0)&gt;0,ROUND(F862*G862,2),0),0),0)</f>
        <v>0</v>
      </c>
      <c r="S862" s="7">
        <f>IFERROR(IF(F862&gt;0,IF(IFERROR((Смета!G844*1),0)&gt;0,ROUND(F862*G862,2),0),0),0)</f>
        <v>0</v>
      </c>
    </row>
    <row r="863" hidden="1">
      <c r="B863">
        <f>IFERROR(IF(F863&gt;0,MAX(B$26:B862)+1,IF(AND(D863&gt;0,C863=0),"ЗАГ",0)),0)</f>
        <v>0</v>
      </c>
      <c r="C863">
        <f>IF(Смета!B845&gt;0,Смета!B845,0)</f>
        <v>746</v>
      </c>
      <c r="D863" t="str">
        <f>IF(Смета!C845&gt;0,Смета!C845,0)</f>
        <v>БРА Kink light мелисса 08438-2, 19(21)</v>
      </c>
      <c r="E863" s="7" t="str">
        <f>IF(Смета!D845&gt;0,Смета!D845,0)</f>
        <v>шт</v>
      </c>
      <c r="F863" s="7">
        <f>IFERROR(IF(Дата_КС2=S$3,Смета!Q845,0)+IF(Дата_КС2=S$4,Смета!T845,0)+IF(Дата_КС2=S$5,Смета!W845,0)+IF(Дата_КС2=S$6,Смета!Z845,0)+IF(Дата_КС2=S$7,Смета!AC845,0)+IF(Дата_КС2=S$8,Смета!AF845,0)+IF(Дата_КС2=S$9,Смета!AI845,0)+IF(Дата_КС2=S$10,Смета!AL845,0)+IF(Дата_КС2=S$11,Смета!AO845,0)+IF(Дата_КС2=S$12,Смета!AR845,0)+IF(Дата_КС2=S$13,Смета!AU845,0)+IF(Дата_КС2=S$14,Смета!AX845,0),0)</f>
        <v>0</v>
      </c>
      <c r="G863" s="7">
        <f>IF(Смета!E845&gt;0,Смета!E845,0)</f>
        <v>6950</v>
      </c>
      <c r="H863" s="7">
        <f>ROUND(F863*G863,2)</f>
        <v>0</v>
      </c>
      <c r="I863">
        <f>IF(J863=1,1,K863)</f>
        <v>0</v>
      </c>
      <c r="K863">
        <f>IF(AND(B863&gt;0,B863&lt;&gt;"ЗАГ"),1,IF(C863=0,SUM(B864:INDEX(B864:B$2002,INDEX(MATCH("ЗАГ",B864:B$2002&amp;"",),))),0))</f>
        <v>0</v>
      </c>
      <c r="R863" s="7">
        <f>IFERROR(IF(F863&gt;0,IF(IFERROR((Смета!H845*1),0)&gt;0,ROUND(F863*G863,2),0),0),0)</f>
        <v>0</v>
      </c>
      <c r="S863" s="7">
        <f>IFERROR(IF(F863&gt;0,IF(IFERROR((Смета!G845*1),0)&gt;0,ROUND(F863*G863,2),0),0),0)</f>
        <v>0</v>
      </c>
    </row>
    <row r="864" hidden="1">
      <c r="B864">
        <f>IFERROR(IF(F864&gt;0,MAX(B$26:B863)+1,IF(AND(D864&gt;0,C864=0),"ЗАГ",0)),0)</f>
        <v>0</v>
      </c>
      <c r="C864">
        <f>IF(Смета!B846&gt;0,Смета!B846,0)</f>
        <v>747</v>
      </c>
      <c r="D864" t="str">
        <f>IF(Смета!C846&gt;0,Смета!C846,0)</f>
        <v>Бра настенная</v>
      </c>
      <c r="E864" s="7" t="str">
        <f>IF(Смета!D846&gt;0,Смета!D846,0)</f>
        <v>шт</v>
      </c>
      <c r="F864" s="7">
        <f>IFERROR(IF(Дата_КС2=S$3,Смета!Q846,0)+IF(Дата_КС2=S$4,Смета!T846,0)+IF(Дата_КС2=S$5,Смета!W846,0)+IF(Дата_КС2=S$6,Смета!Z846,0)+IF(Дата_КС2=S$7,Смета!AC846,0)+IF(Дата_КС2=S$8,Смета!AF846,0)+IF(Дата_КС2=S$9,Смета!AI846,0)+IF(Дата_КС2=S$10,Смета!AL846,0)+IF(Дата_КС2=S$11,Смета!AO846,0)+IF(Дата_КС2=S$12,Смета!AR846,0)+IF(Дата_КС2=S$13,Смета!AU846,0)+IF(Дата_КС2=S$14,Смета!AX846,0),0)</f>
        <v>0</v>
      </c>
      <c r="G864" s="7">
        <f>IF(Смета!E846&gt;0,Смета!E846,0)</f>
        <v>1050</v>
      </c>
      <c r="H864" s="7">
        <f>ROUND(F864*G864,2)</f>
        <v>0</v>
      </c>
      <c r="I864">
        <f>IF(J864=1,1,K864)</f>
        <v>0</v>
      </c>
      <c r="K864">
        <f>IF(AND(B864&gt;0,B864&lt;&gt;"ЗАГ"),1,IF(C864=0,SUM(B865:INDEX(B865:B$2002,INDEX(MATCH("ЗАГ",B865:B$2002&amp;"",),))),0))</f>
        <v>0</v>
      </c>
      <c r="R864" s="7">
        <f>IFERROR(IF(F864&gt;0,IF(IFERROR((Смета!H846*1),0)&gt;0,ROUND(F864*G864,2),0),0),0)</f>
        <v>0</v>
      </c>
      <c r="S864" s="7">
        <f>IFERROR(IF(F864&gt;0,IF(IFERROR((Смета!G846*1),0)&gt;0,ROUND(F864*G864,2),0),0),0)</f>
        <v>0</v>
      </c>
    </row>
    <row r="865" hidden="1" ht="30" customHeight="1">
      <c r="B865">
        <f>IFERROR(IF(F865&gt;0,MAX(B$26:B864)+1,IF(AND(D865&gt;0,C865=0),"ЗАГ",0)),0)</f>
        <v>0</v>
      </c>
      <c r="C865">
        <f>IF(Смета!B847&gt;0,Смета!B847,0)</f>
        <v>748</v>
      </c>
      <c r="D865" t="str">
        <f>IF(Смета!C847&gt;0,Смета!C847,0)</f>
        <v>Светильник светодиодный SPO-950-3-40K-018 18Вт 4000К 1890Лм IP40 595х180х40 матовый</v>
      </c>
      <c r="E865" s="7" t="str">
        <f>IF(Смета!D847&gt;0,Смета!D847,0)</f>
        <v>шт</v>
      </c>
      <c r="F865" s="7">
        <f>IFERROR(IF(Дата_КС2=S$3,Смета!Q847,0)+IF(Дата_КС2=S$4,Смета!T847,0)+IF(Дата_КС2=S$5,Смета!W847,0)+IF(Дата_КС2=S$6,Смета!Z847,0)+IF(Дата_КС2=S$7,Смета!AC847,0)+IF(Дата_КС2=S$8,Смета!AF847,0)+IF(Дата_КС2=S$9,Смета!AI847,0)+IF(Дата_КС2=S$10,Смета!AL847,0)+IF(Дата_КС2=S$11,Смета!AO847,0)+IF(Дата_КС2=S$12,Смета!AR847,0)+IF(Дата_КС2=S$13,Смета!AU847,0)+IF(Дата_КС2=S$14,Смета!AX847,0),0)</f>
        <v>0</v>
      </c>
      <c r="G865" s="7">
        <f>IF(Смета!E847&gt;0,Смета!E847,0)</f>
        <v>1636.25</v>
      </c>
      <c r="H865" s="7">
        <f>ROUND(F865*G865,2)</f>
        <v>0</v>
      </c>
      <c r="I865">
        <f>IF(J865=1,1,K865)</f>
        <v>0</v>
      </c>
      <c r="K865">
        <f>IF(AND(B865&gt;0,B865&lt;&gt;"ЗАГ"),1,IF(C865=0,SUM(B866:INDEX(B866:B$2002,INDEX(MATCH("ЗАГ",B866:B$2002&amp;"",),))),0))</f>
        <v>0</v>
      </c>
      <c r="R865" s="7">
        <f>IFERROR(IF(F865&gt;0,IF(IFERROR((Смета!H847*1),0)&gt;0,ROUND(F865*G865,2),0),0),0)</f>
        <v>0</v>
      </c>
      <c r="S865" s="7">
        <f>IFERROR(IF(F865&gt;0,IF(IFERROR((Смета!G847*1),0)&gt;0,ROUND(F865*G865,2),0),0),0)</f>
        <v>0</v>
      </c>
    </row>
    <row r="866" hidden="1">
      <c r="B866">
        <f>IFERROR(IF(F866&gt;0,MAX(B$26:B865)+1,IF(AND(D866&gt;0,C866=0),"ЗАГ",0)),0)</f>
        <v>0</v>
      </c>
      <c r="C866">
        <f>IF(Смета!B848&gt;0,Смета!B848,0)</f>
        <v>749</v>
      </c>
      <c r="D866" t="str">
        <f>IF(Смета!C848&gt;0,Смета!C848,0)</f>
        <v>Монтаж и подключение светильника в армстронг</v>
      </c>
      <c r="E866" s="7" t="str">
        <f>IF(Смета!D848&gt;0,Смета!D848,0)</f>
        <v>шт</v>
      </c>
      <c r="F866" s="7">
        <f>IFERROR(IF(Дата_КС2=S$3,Смета!Q848,0)+IF(Дата_КС2=S$4,Смета!T848,0)+IF(Дата_КС2=S$5,Смета!W848,0)+IF(Дата_КС2=S$6,Смета!Z848,0)+IF(Дата_КС2=S$7,Смета!AC848,0)+IF(Дата_КС2=S$8,Смета!AF848,0)+IF(Дата_КС2=S$9,Смета!AI848,0)+IF(Дата_КС2=S$10,Смета!AL848,0)+IF(Дата_КС2=S$11,Смета!AO848,0)+IF(Дата_КС2=S$12,Смета!AR848,0)+IF(Дата_КС2=S$13,Смета!AU848,0)+IF(Дата_КС2=S$14,Смета!AX848,0),0)</f>
        <v>0</v>
      </c>
      <c r="G866" s="7">
        <f>IF(Смета!E848&gt;0,Смета!E848,0)</f>
        <v>400</v>
      </c>
      <c r="H866" s="7">
        <f>ROUND(F866*G866,2)</f>
        <v>0</v>
      </c>
      <c r="I866">
        <f>IF(J866=1,1,K866)</f>
        <v>0</v>
      </c>
      <c r="K866">
        <f>IF(AND(B866&gt;0,B866&lt;&gt;"ЗАГ"),1,IF(C866=0,SUM(B867:INDEX(B867:B$2002,INDEX(MATCH("ЗАГ",B867:B$2002&amp;"",),))),0))</f>
        <v>0</v>
      </c>
      <c r="R866" s="7">
        <f>IFERROR(IF(F866&gt;0,IF(IFERROR((Смета!H848*1),0)&gt;0,ROUND(F866*G866,2),0),0),0)</f>
        <v>0</v>
      </c>
      <c r="S866" s="7">
        <f>IFERROR(IF(F866&gt;0,IF(IFERROR((Смета!G848*1),0)&gt;0,ROUND(F866*G866,2),0),0),0)</f>
        <v>0</v>
      </c>
    </row>
    <row r="867" hidden="1" ht="30" customHeight="1">
      <c r="B867">
        <f>IFERROR(IF(F867&gt;0,MAX(B$26:B866)+1,IF(AND(D867&gt;0,C867=0),"ЗАГ",0)),0)</f>
        <v>0</v>
      </c>
      <c r="C867">
        <f>IF(Смета!B849&gt;0,Смета!B849,0)</f>
        <v>750</v>
      </c>
      <c r="D867" t="str">
        <f>IF(Смета!C849&gt;0,Смета!C849,0)</f>
        <v>Датчик движения ИК встраиваемый 1200w 360 гр. 6м IP20 белый (SEN86 бел.)</v>
      </c>
      <c r="E867" s="7" t="str">
        <f>IF(Смета!D849&gt;0,Смета!D849,0)</f>
        <v>шт</v>
      </c>
      <c r="F867" s="7">
        <f>IFERROR(IF(Дата_КС2=S$3,Смета!Q849,0)+IF(Дата_КС2=S$4,Смета!T849,0)+IF(Дата_КС2=S$5,Смета!W849,0)+IF(Дата_КС2=S$6,Смета!Z849,0)+IF(Дата_КС2=S$7,Смета!AC849,0)+IF(Дата_КС2=S$8,Смета!AF849,0)+IF(Дата_КС2=S$9,Смета!AI849,0)+IF(Дата_КС2=S$10,Смета!AL849,0)+IF(Дата_КС2=S$11,Смета!AO849,0)+IF(Дата_КС2=S$12,Смета!AR849,0)+IF(Дата_КС2=S$13,Смета!AU849,0)+IF(Дата_КС2=S$14,Смета!AX849,0),0)</f>
        <v>0</v>
      </c>
      <c r="G867" s="7">
        <f>IF(Смета!E849&gt;0,Смета!E849,0)</f>
        <v>450</v>
      </c>
      <c r="H867" s="7">
        <f>ROUND(F867*G867,2)</f>
        <v>0</v>
      </c>
      <c r="I867">
        <f>IF(J867=1,1,K867)</f>
        <v>0</v>
      </c>
      <c r="K867">
        <f>IF(AND(B867&gt;0,B867&lt;&gt;"ЗАГ"),1,IF(C867=0,SUM(B868:INDEX(B868:B$2002,INDEX(MATCH("ЗАГ",B868:B$2002&amp;"",),))),0))</f>
        <v>0</v>
      </c>
      <c r="R867" s="7">
        <f>IFERROR(IF(F867&gt;0,IF(IFERROR((Смета!H849*1),0)&gt;0,ROUND(F867*G867,2),0),0),0)</f>
        <v>0</v>
      </c>
      <c r="S867" s="7">
        <f>IFERROR(IF(F867&gt;0,IF(IFERROR((Смета!G849*1),0)&gt;0,ROUND(F867*G867,2),0),0),0)</f>
        <v>0</v>
      </c>
    </row>
    <row r="868" hidden="1">
      <c r="B868">
        <f>IFERROR(IF(F868&gt;0,MAX(B$26:B867)+1,IF(AND(D868&gt;0,C868=0),"ЗАГ",0)),0)</f>
        <v>0</v>
      </c>
      <c r="C868">
        <f>IF(Смета!B850&gt;0,Смета!B850,0)</f>
        <v>751</v>
      </c>
      <c r="D868" t="str">
        <f>IF(Смета!C850&gt;0,Смета!C850,0)</f>
        <v xml:space="preserve">Монтаж и подключение датчика движения </v>
      </c>
      <c r="E868" s="7" t="str">
        <f>IF(Смета!D850&gt;0,Смета!D850,0)</f>
        <v>шт</v>
      </c>
      <c r="F868" s="7">
        <f>IFERROR(IF(Дата_КС2=S$3,Смета!Q850,0)+IF(Дата_КС2=S$4,Смета!T850,0)+IF(Дата_КС2=S$5,Смета!W850,0)+IF(Дата_КС2=S$6,Смета!Z850,0)+IF(Дата_КС2=S$7,Смета!AC850,0)+IF(Дата_КС2=S$8,Смета!AF850,0)+IF(Дата_КС2=S$9,Смета!AI850,0)+IF(Дата_КС2=S$10,Смета!AL850,0)+IF(Дата_КС2=S$11,Смета!AO850,0)+IF(Дата_КС2=S$12,Смета!AR850,0)+IF(Дата_КС2=S$13,Смета!AU850,0)+IF(Дата_КС2=S$14,Смета!AX850,0),0)</f>
        <v>0</v>
      </c>
      <c r="G868" s="7">
        <f>IF(Смета!E850&gt;0,Смета!E850,0)</f>
        <v>360</v>
      </c>
      <c r="H868" s="7">
        <f>ROUND(F868*G868,2)</f>
        <v>0</v>
      </c>
      <c r="I868">
        <f>IF(J868=1,1,K868)</f>
        <v>0</v>
      </c>
      <c r="K868">
        <f>IF(AND(B868&gt;0,B868&lt;&gt;"ЗАГ"),1,IF(C868=0,SUM(B869:INDEX(B869:B$2002,INDEX(MATCH("ЗАГ",B869:B$2002&amp;"",),))),0))</f>
        <v>0</v>
      </c>
      <c r="R868" s="7">
        <f>IFERROR(IF(F868&gt;0,IF(IFERROR((Смета!H850*1),0)&gt;0,ROUND(F868*G868,2),0),0),0)</f>
        <v>0</v>
      </c>
      <c r="S868" s="7">
        <f>IFERROR(IF(F868&gt;0,IF(IFERROR((Смета!G850*1),0)&gt;0,ROUND(F868*G868,2),0),0),0)</f>
        <v>0</v>
      </c>
    </row>
    <row r="869" hidden="1" ht="30" customHeight="1">
      <c r="B869">
        <f>IFERROR(IF(F869&gt;0,MAX(B$26:B868)+1,IF(AND(D869&gt;0,C869=0),"ЗАГ",0)),0)</f>
        <v>0</v>
      </c>
      <c r="C869">
        <f>IF(Смета!B851&gt;0,Смета!B851,0)</f>
        <v>752</v>
      </c>
      <c r="D869" t="str">
        <f>IF(Смета!C851&gt;0,Смета!C851,0)</f>
        <v>Коробка распределительная 85х85х40мм для наружного монтажа IP55</v>
      </c>
      <c r="E869" s="7" t="str">
        <f>IF(Смета!D851&gt;0,Смета!D851,0)</f>
        <v>шт</v>
      </c>
      <c r="F869" s="7">
        <f>IFERROR(IF(Дата_КС2=S$3,Смета!Q851,0)+IF(Дата_КС2=S$4,Смета!T851,0)+IF(Дата_КС2=S$5,Смета!W851,0)+IF(Дата_КС2=S$6,Смета!Z851,0)+IF(Дата_КС2=S$7,Смета!AC851,0)+IF(Дата_КС2=S$8,Смета!AF851,0)+IF(Дата_КС2=S$9,Смета!AI851,0)+IF(Дата_КС2=S$10,Смета!AL851,0)+IF(Дата_КС2=S$11,Смета!AO851,0)+IF(Дата_КС2=S$12,Смета!AR851,0)+IF(Дата_КС2=S$13,Смета!AU851,0)+IF(Дата_КС2=S$14,Смета!AX851,0),0)</f>
        <v>0</v>
      </c>
      <c r="G869" s="7">
        <f>IF(Смета!E851&gt;0,Смета!E851,0)</f>
        <v>64.68</v>
      </c>
      <c r="H869" s="7">
        <f>ROUND(F869*G869,2)</f>
        <v>0</v>
      </c>
      <c r="I869">
        <f>IF(J869=1,1,K869)</f>
        <v>0</v>
      </c>
      <c r="K869">
        <f>IF(AND(B869&gt;0,B869&lt;&gt;"ЗАГ"),1,IF(C869=0,SUM(B870:INDEX(B870:B$2002,INDEX(MATCH("ЗАГ",B870:B$2002&amp;"",),))),0))</f>
        <v>0</v>
      </c>
      <c r="R869" s="7">
        <f>IFERROR(IF(F869&gt;0,IF(IFERROR((Смета!H851*1),0)&gt;0,ROUND(F869*G869,2),0),0),0)</f>
        <v>0</v>
      </c>
      <c r="S869" s="7">
        <f>IFERROR(IF(F869&gt;0,IF(IFERROR((Смета!G851*1),0)&gt;0,ROUND(F869*G869,2),0),0),0)</f>
        <v>0</v>
      </c>
    </row>
    <row r="870" hidden="1">
      <c r="B870">
        <f>IFERROR(IF(F870&gt;0,MAX(B$26:B869)+1,IF(AND(D870&gt;0,C870=0),"ЗАГ",0)),0)</f>
        <v>0</v>
      </c>
      <c r="C870">
        <f>IF(Смета!B852&gt;0,Смета!B852,0)</f>
        <v>753</v>
      </c>
      <c r="D870" t="str">
        <f>IF(Смета!C852&gt;0,Смета!C852,0)</f>
        <v>Монтаж и подключение распределительных коробок</v>
      </c>
      <c r="E870" s="7" t="str">
        <f>IF(Смета!D852&gt;0,Смета!D852,0)</f>
        <v>шт</v>
      </c>
      <c r="F870" s="7">
        <f>IFERROR(IF(Дата_КС2=S$3,Смета!Q852,0)+IF(Дата_КС2=S$4,Смета!T852,0)+IF(Дата_КС2=S$5,Смета!W852,0)+IF(Дата_КС2=S$6,Смета!Z852,0)+IF(Дата_КС2=S$7,Смета!AC852,0)+IF(Дата_КС2=S$8,Смета!AF852,0)+IF(Дата_КС2=S$9,Смета!AI852,0)+IF(Дата_КС2=S$10,Смета!AL852,0)+IF(Дата_КС2=S$11,Смета!AO852,0)+IF(Дата_КС2=S$12,Смета!AR852,0)+IF(Дата_КС2=S$13,Смета!AU852,0)+IF(Дата_КС2=S$14,Смета!AX852,0),0)</f>
        <v>0</v>
      </c>
      <c r="G870" s="7">
        <f>IF(Смета!E852&gt;0,Смета!E852,0)</f>
        <v>128.1</v>
      </c>
      <c r="H870" s="7">
        <f>ROUND(F870*G870,2)</f>
        <v>0</v>
      </c>
      <c r="I870">
        <f>IF(J870=1,1,K870)</f>
        <v>0</v>
      </c>
      <c r="K870">
        <f>IF(AND(B870&gt;0,B870&lt;&gt;"ЗАГ"),1,IF(C870=0,SUM(B871:INDEX(B871:B$2002,INDEX(MATCH("ЗАГ",B871:B$2002&amp;"",),))),0))</f>
        <v>0</v>
      </c>
      <c r="R870" s="7">
        <f>IFERROR(IF(F870&gt;0,IF(IFERROR((Смета!H852*1),0)&gt;0,ROUND(F870*G870,2),0),0),0)</f>
        <v>0</v>
      </c>
      <c r="S870" s="7">
        <f>IFERROR(IF(F870&gt;0,IF(IFERROR((Смета!G852*1),0)&gt;0,ROUND(F870*G870,2),0),0),0)</f>
        <v>0</v>
      </c>
    </row>
    <row r="871" hidden="1">
      <c r="B871" t="str">
        <f>IFERROR(IF(F871&gt;0,MAX(B$26:B870)+1,IF(AND(D871&gt;0,C871=0),"ЗАГ",0)),0)</f>
        <v>ЗАГ</v>
      </c>
      <c r="C871">
        <f>IF(Смета!B853&gt;0,Смета!B853,0)</f>
        <v>0</v>
      </c>
      <c r="D871" t="str">
        <f>IF(Смета!C853&gt;0,Смета!C853,0)</f>
        <v>Декоративная подсветка картины</v>
      </c>
      <c r="E871" s="7">
        <f>IF(Смета!D853&gt;0,Смета!D853,0)</f>
        <v>0</v>
      </c>
      <c r="F871" s="7">
        <f>IFERROR(IF(Дата_КС2=S$3,Смета!Q853,0)+IF(Дата_КС2=S$4,Смета!T853,0)+IF(Дата_КС2=S$5,Смета!W853,0)+IF(Дата_КС2=S$6,Смета!Z853,0)+IF(Дата_КС2=S$7,Смета!AC853,0)+IF(Дата_КС2=S$8,Смета!AF853,0)+IF(Дата_КС2=S$9,Смета!AI853,0)+IF(Дата_КС2=S$10,Смета!AL853,0)+IF(Дата_КС2=S$11,Смета!AO853,0)+IF(Дата_КС2=S$12,Смета!AR853,0)+IF(Дата_КС2=S$13,Смета!AU853,0)+IF(Дата_КС2=S$14,Смета!AX853,0),0)</f>
        <v>0</v>
      </c>
      <c r="G871" s="7">
        <f>IF(Смета!E853&gt;0,Смета!E853,0)</f>
        <v>0</v>
      </c>
      <c r="H871" s="7">
        <f>ROUND(F871*G871,2)</f>
        <v>0</v>
      </c>
      <c r="I871">
        <f>IF(J871=1,1,K871)</f>
        <v>0</v>
      </c>
      <c r="K871">
        <f>IF(AND(B871&gt;0,B871&lt;&gt;"ЗАГ"),1,IF(C871=0,SUM(B872:INDEX(B872:B$2002,INDEX(MATCH("ЗАГ",B872:B$2002&amp;"",),))),0))</f>
        <v>0</v>
      </c>
      <c r="R871" s="7">
        <f>IFERROR(IF(F871&gt;0,IF(IFERROR((Смета!H853*1),0)&gt;0,ROUND(F871*G871,2),0),0),0)</f>
        <v>0</v>
      </c>
      <c r="S871" s="7">
        <f>IFERROR(IF(F871&gt;0,IF(IFERROR((Смета!G853*1),0)&gt;0,ROUND(F871*G871,2),0),0),0)</f>
        <v>0</v>
      </c>
    </row>
    <row r="872" hidden="1">
      <c r="B872">
        <f>IFERROR(IF(F872&gt;0,MAX(B$26:B871)+1,IF(AND(D872&gt;0,C872=0),"ЗАГ",0)),0)</f>
        <v>0</v>
      </c>
      <c r="C872">
        <f>IF(Смета!B854&gt;0,Смета!B854,0)</f>
        <v>754</v>
      </c>
      <c r="D872" t="str">
        <f>IF(Смета!C854&gt;0,Смета!C854,0)</f>
        <v>Профиль SL-SLIM-H13M-F25-3000 ANOD ( Алюминий)</v>
      </c>
      <c r="E872" s="7" t="str">
        <f>IF(Смета!D854&gt;0,Смета!D854,0)</f>
        <v>м</v>
      </c>
      <c r="F872" s="7">
        <f>IFERROR(IF(Дата_КС2=S$3,Смета!Q854,0)+IF(Дата_КС2=S$4,Смета!T854,0)+IF(Дата_КС2=S$5,Смета!W854,0)+IF(Дата_КС2=S$6,Смета!Z854,0)+IF(Дата_КС2=S$7,Смета!AC854,0)+IF(Дата_КС2=S$8,Смета!AF854,0)+IF(Дата_КС2=S$9,Смета!AI854,0)+IF(Дата_КС2=S$10,Смета!AL854,0)+IF(Дата_КС2=S$11,Смета!AO854,0)+IF(Дата_КС2=S$12,Смета!AR854,0)+IF(Дата_КС2=S$13,Смета!AU854,0)+IF(Дата_КС2=S$14,Смета!AX854,0),0)</f>
        <v>0</v>
      </c>
      <c r="G872" s="7">
        <f>IF(Смета!E854&gt;0,Смета!E854,0)</f>
        <v>850</v>
      </c>
      <c r="H872" s="7">
        <f>ROUND(F872*G872,2)</f>
        <v>0</v>
      </c>
      <c r="I872">
        <f>IF(J872=1,1,K872)</f>
        <v>0</v>
      </c>
      <c r="K872">
        <f>IF(AND(B872&gt;0,B872&lt;&gt;"ЗАГ"),1,IF(C872=0,SUM(B873:INDEX(B873:B$2002,INDEX(MATCH("ЗАГ",B873:B$2002&amp;"",),))),0))</f>
        <v>0</v>
      </c>
      <c r="R872" s="7">
        <f>IFERROR(IF(F872&gt;0,IF(IFERROR((Смета!H854*1),0)&gt;0,ROUND(F872*G872,2),0),0),0)</f>
        <v>0</v>
      </c>
      <c r="S872" s="7">
        <f>IFERROR(IF(F872&gt;0,IF(IFERROR((Смета!G854*1),0)&gt;0,ROUND(F872*G872,2),0),0),0)</f>
        <v>0</v>
      </c>
    </row>
    <row r="873" hidden="1">
      <c r="B873">
        <f>IFERROR(IF(F873&gt;0,MAX(B$26:B872)+1,IF(AND(D873&gt;0,C873=0),"ЗАГ",0)),0)</f>
        <v>0</v>
      </c>
      <c r="C873">
        <f>IF(Смета!B855&gt;0,Смета!B855,0)</f>
        <v>755</v>
      </c>
      <c r="D873" t="str">
        <f>IF(Смета!C855&gt;0,Смета!C855,0)</f>
        <v>Монтаж профиля</v>
      </c>
      <c r="E873" s="7" t="str">
        <f>IF(Смета!D855&gt;0,Смета!D855,0)</f>
        <v>м</v>
      </c>
      <c r="F873" s="7">
        <f>IFERROR(IF(Дата_КС2=S$3,Смета!Q855,0)+IF(Дата_КС2=S$4,Смета!T855,0)+IF(Дата_КС2=S$5,Смета!W855,0)+IF(Дата_КС2=S$6,Смета!Z855,0)+IF(Дата_КС2=S$7,Смета!AC855,0)+IF(Дата_КС2=S$8,Смета!AF855,0)+IF(Дата_КС2=S$9,Смета!AI855,0)+IF(Дата_КС2=S$10,Смета!AL855,0)+IF(Дата_КС2=S$11,Смета!AO855,0)+IF(Дата_КС2=S$12,Смета!AR855,0)+IF(Дата_КС2=S$13,Смета!AU855,0)+IF(Дата_КС2=S$14,Смета!AX855,0),0)</f>
        <v>0</v>
      </c>
      <c r="G873" s="7">
        <f>IF(Смета!E855&gt;0,Смета!E855,0)</f>
        <v>800</v>
      </c>
      <c r="H873" s="7">
        <f>ROUND(F873*G873,2)</f>
        <v>0</v>
      </c>
      <c r="I873">
        <f>IF(J873=1,1,K873)</f>
        <v>0</v>
      </c>
      <c r="K873">
        <f>IF(AND(B873&gt;0,B873&lt;&gt;"ЗАГ"),1,IF(C873=0,SUM(B874:INDEX(B874:B$2002,INDEX(MATCH("ЗАГ",B874:B$2002&amp;"",),))),0))</f>
        <v>0</v>
      </c>
      <c r="R873" s="7">
        <f>IFERROR(IF(F873&gt;0,IF(IFERROR((Смета!H855*1),0)&gt;0,ROUND(F873*G873,2),0),0),0)</f>
        <v>0</v>
      </c>
      <c r="S873" s="7">
        <f>IFERROR(IF(F873&gt;0,IF(IFERROR((Смета!G855*1),0)&gt;0,ROUND(F873*G873,2),0),0),0)</f>
        <v>0</v>
      </c>
    </row>
    <row r="874" hidden="1" ht="30" customHeight="1">
      <c r="B874">
        <f>IFERROR(IF(F874&gt;0,MAX(B$26:B873)+1,IF(AND(D874&gt;0,C874=0),"ЗАГ",0)),0)</f>
        <v>0</v>
      </c>
      <c r="C874">
        <f>IF(Смета!B856&gt;0,Смета!B856,0)</f>
        <v>756</v>
      </c>
      <c r="D874" t="str">
        <f>IF(Смета!C856&gt;0,Смета!C856,0)</f>
        <v>Лента светодиодная 9,6 Вт/м 12В IP20 4000K 120LED/м RT/RTW-A120-8-11mm SMD 2835 5 м</v>
      </c>
      <c r="E874" s="7" t="str">
        <f>IF(Смета!D856&gt;0,Смета!D856,0)</f>
        <v>шт</v>
      </c>
      <c r="F874" s="7">
        <f>IFERROR(IF(Дата_КС2=S$3,Смета!Q856,0)+IF(Дата_КС2=S$4,Смета!T856,0)+IF(Дата_КС2=S$5,Смета!W856,0)+IF(Дата_КС2=S$6,Смета!Z856,0)+IF(Дата_КС2=S$7,Смета!AC856,0)+IF(Дата_КС2=S$8,Смета!AF856,0)+IF(Дата_КС2=S$9,Смета!AI856,0)+IF(Дата_КС2=S$10,Смета!AL856,0)+IF(Дата_КС2=S$11,Смета!AO856,0)+IF(Дата_КС2=S$12,Смета!AR856,0)+IF(Дата_КС2=S$13,Смета!AU856,0)+IF(Дата_КС2=S$14,Смета!AX856,0),0)</f>
        <v>0</v>
      </c>
      <c r="G874" s="7">
        <f>IF(Смета!E856&gt;0,Смета!E856,0)</f>
        <v>3150</v>
      </c>
      <c r="H874" s="7">
        <f>ROUND(F874*G874,2)</f>
        <v>0</v>
      </c>
      <c r="I874">
        <f>IF(J874=1,1,K874)</f>
        <v>0</v>
      </c>
      <c r="K874">
        <f>IF(AND(B874&gt;0,B874&lt;&gt;"ЗАГ"),1,IF(C874=0,SUM(B875:INDEX(B875:B$2002,INDEX(MATCH("ЗАГ",B875:B$2002&amp;"",),))),0))</f>
        <v>0</v>
      </c>
      <c r="R874" s="7">
        <f>IFERROR(IF(F874&gt;0,IF(IFERROR((Смета!H856*1),0)&gt;0,ROUND(F874*G874,2),0),0),0)</f>
        <v>0</v>
      </c>
      <c r="S874" s="7">
        <f>IFERROR(IF(F874&gt;0,IF(IFERROR((Смета!G856*1),0)&gt;0,ROUND(F874*G874,2),0),0),0)</f>
        <v>0</v>
      </c>
    </row>
    <row r="875" hidden="1">
      <c r="B875">
        <f>IFERROR(IF(F875&gt;0,MAX(B$26:B874)+1,IF(AND(D875&gt;0,C875=0),"ЗАГ",0)),0)</f>
        <v>0</v>
      </c>
      <c r="C875">
        <f>IF(Смета!B857&gt;0,Смета!B857,0)</f>
        <v>757</v>
      </c>
      <c r="D875" t="str">
        <f>IF(Смета!C857&gt;0,Смета!C857,0)</f>
        <v>Монтаж и подключение ленты</v>
      </c>
      <c r="E875" s="7" t="str">
        <f>IF(Смета!D857&gt;0,Смета!D857,0)</f>
        <v>м</v>
      </c>
      <c r="F875" s="7">
        <f>IFERROR(IF(Дата_КС2=S$3,Смета!Q857,0)+IF(Дата_КС2=S$4,Смета!T857,0)+IF(Дата_КС2=S$5,Смета!W857,0)+IF(Дата_КС2=S$6,Смета!Z857,0)+IF(Дата_КС2=S$7,Смета!AC857,0)+IF(Дата_КС2=S$8,Смета!AF857,0)+IF(Дата_КС2=S$9,Смета!AI857,0)+IF(Дата_КС2=S$10,Смета!AL857,0)+IF(Дата_КС2=S$11,Смета!AO857,0)+IF(Дата_КС2=S$12,Смета!AR857,0)+IF(Дата_КС2=S$13,Смета!AU857,0)+IF(Дата_КС2=S$14,Смета!AX857,0),0)</f>
        <v>0</v>
      </c>
      <c r="G875" s="7">
        <f>IF(Смета!E857&gt;0,Смета!E857,0)</f>
        <v>800</v>
      </c>
      <c r="H875" s="7">
        <f>ROUND(F875*G875,2)</f>
        <v>0</v>
      </c>
      <c r="I875">
        <f>IF(J875=1,1,K875)</f>
        <v>0</v>
      </c>
      <c r="K875">
        <f>IF(AND(B875&gt;0,B875&lt;&gt;"ЗАГ"),1,IF(C875=0,SUM(B876:INDEX(B876:B$2002,INDEX(MATCH("ЗАГ",B876:B$2002&amp;"",),))),0))</f>
        <v>0</v>
      </c>
      <c r="R875" s="7">
        <f>IFERROR(IF(F875&gt;0,IF(IFERROR((Смета!H857*1),0)&gt;0,ROUND(F875*G875,2),0),0),0)</f>
        <v>0</v>
      </c>
      <c r="S875" s="7">
        <f>IFERROR(IF(F875&gt;0,IF(IFERROR((Смета!G857*1),0)&gt;0,ROUND(F875*G875,2),0),0),0)</f>
        <v>0</v>
      </c>
    </row>
    <row r="876" hidden="1">
      <c r="B876">
        <f>IFERROR(IF(F876&gt;0,MAX(B$26:B875)+1,IF(AND(D876&gt;0,C876=0),"ЗАГ",0)),0)</f>
        <v>0</v>
      </c>
      <c r="C876">
        <f>IF(Смета!B858&gt;0,Смета!B858,0)</f>
        <v>758</v>
      </c>
      <c r="D876" t="str">
        <f>IF(Смета!C858&gt;0,Смета!C858,0)</f>
        <v>Блок питания ARS-150-12 (12V, 12.5A, 150W) (ARL, IP20 Сетка, 2 года)</v>
      </c>
      <c r="E876" s="7" t="str">
        <f>IF(Смета!D858&gt;0,Смета!D858,0)</f>
        <v>шт</v>
      </c>
      <c r="F876" s="7">
        <f>IFERROR(IF(Дата_КС2=S$3,Смета!Q858,0)+IF(Дата_КС2=S$4,Смета!T858,0)+IF(Дата_КС2=S$5,Смета!W858,0)+IF(Дата_КС2=S$6,Смета!Z858,0)+IF(Дата_КС2=S$7,Смета!AC858,0)+IF(Дата_КС2=S$8,Смета!AF858,0)+IF(Дата_КС2=S$9,Смета!AI858,0)+IF(Дата_КС2=S$10,Смета!AL858,0)+IF(Дата_КС2=S$11,Смета!AO858,0)+IF(Дата_КС2=S$12,Смета!AR858,0)+IF(Дата_КС2=S$13,Смета!AU858,0)+IF(Дата_КС2=S$14,Смета!AX858,0),0)</f>
        <v>0</v>
      </c>
      <c r="G876" s="7">
        <f>IF(Смета!E858&gt;0,Смета!E858,0)</f>
        <v>3320</v>
      </c>
      <c r="H876" s="7">
        <f>ROUND(F876*G876,2)</f>
        <v>0</v>
      </c>
      <c r="I876">
        <f>IF(J876=1,1,K876)</f>
        <v>0</v>
      </c>
      <c r="K876">
        <f>IF(AND(B876&gt;0,B876&lt;&gt;"ЗАГ"),1,IF(C876=0,SUM(B877:INDEX(B877:B$2002,INDEX(MATCH("ЗАГ",B877:B$2002&amp;"",),))),0))</f>
        <v>0</v>
      </c>
      <c r="R876" s="7">
        <f>IFERROR(IF(F876&gt;0,IF(IFERROR((Смета!H858*1),0)&gt;0,ROUND(F876*G876,2),0),0),0)</f>
        <v>0</v>
      </c>
      <c r="S876" s="7">
        <f>IFERROR(IF(F876&gt;0,IF(IFERROR((Смета!G858*1),0)&gt;0,ROUND(F876*G876,2),0),0),0)</f>
        <v>0</v>
      </c>
    </row>
    <row r="877" hidden="1">
      <c r="B877">
        <f>IFERROR(IF(F877&gt;0,MAX(B$26:B876)+1,IF(AND(D877&gt;0,C877=0),"ЗАГ",0)),0)</f>
        <v>0</v>
      </c>
      <c r="C877">
        <f>IF(Смета!B859&gt;0,Смета!B859,0)</f>
        <v>759</v>
      </c>
      <c r="D877" t="str">
        <f>IF(Смета!C859&gt;0,Смета!C859,0)</f>
        <v>Монтаж и подключение блоков питания</v>
      </c>
      <c r="E877" s="7" t="str">
        <f>IF(Смета!D859&gt;0,Смета!D859,0)</f>
        <v>шт</v>
      </c>
      <c r="F877" s="7">
        <f>IFERROR(IF(Дата_КС2=S$3,Смета!Q859,0)+IF(Дата_КС2=S$4,Смета!T859,0)+IF(Дата_КС2=S$5,Смета!W859,0)+IF(Дата_КС2=S$6,Смета!Z859,0)+IF(Дата_КС2=S$7,Смета!AC859,0)+IF(Дата_КС2=S$8,Смета!AF859,0)+IF(Дата_КС2=S$9,Смета!AI859,0)+IF(Дата_КС2=S$10,Смета!AL859,0)+IF(Дата_КС2=S$11,Смета!AO859,0)+IF(Дата_КС2=S$12,Смета!AR859,0)+IF(Дата_КС2=S$13,Смета!AU859,0)+IF(Дата_КС2=S$14,Смета!AX859,0),0)</f>
        <v>0</v>
      </c>
      <c r="G877" s="7">
        <f>IF(Смета!E859&gt;0,Смета!E859,0)</f>
        <v>500</v>
      </c>
      <c r="H877" s="7">
        <f>ROUND(F877*G877,2)</f>
        <v>0</v>
      </c>
      <c r="I877">
        <f>IF(J877=1,1,K877)</f>
        <v>0</v>
      </c>
      <c r="K877">
        <f>IF(AND(B877&gt;0,B877&lt;&gt;"ЗАГ"),1,IF(C877=0,SUM(B878:INDEX(B878:B$2002,INDEX(MATCH("ЗАГ",B878:B$2002&amp;"",),))),0))</f>
        <v>0</v>
      </c>
      <c r="R877" s="7">
        <f>IFERROR(IF(F877&gt;0,IF(IFERROR((Смета!H859*1),0)&gt;0,ROUND(F877*G877,2),0),0),0)</f>
        <v>0</v>
      </c>
      <c r="S877" s="7">
        <f>IFERROR(IF(F877&gt;0,IF(IFERROR((Смета!G859*1),0)&gt;0,ROUND(F877*G877,2),0),0),0)</f>
        <v>0</v>
      </c>
    </row>
    <row r="878" hidden="1">
      <c r="B878" t="str">
        <f>IFERROR(IF(F878&gt;0,MAX(B$26:B877)+1,IF(AND(D878&gt;0,C878=0),"ЗАГ",0)),0)</f>
        <v>ЗАГ</v>
      </c>
      <c r="C878">
        <f>IF(Смета!B860&gt;0,Смета!B860,0)</f>
        <v>0</v>
      </c>
      <c r="D878" t="str">
        <f>IF(Смета!C860&gt;0,Смета!C860,0)</f>
        <v>Декоративная подсветка зеркала</v>
      </c>
      <c r="E878" s="7">
        <f>IF(Смета!D860&gt;0,Смета!D860,0)</f>
        <v>0</v>
      </c>
      <c r="F878" s="7">
        <f>IFERROR(IF(Дата_КС2=S$3,Смета!Q860,0)+IF(Дата_КС2=S$4,Смета!T860,0)+IF(Дата_КС2=S$5,Смета!W860,0)+IF(Дата_КС2=S$6,Смета!Z860,0)+IF(Дата_КС2=S$7,Смета!AC860,0)+IF(Дата_КС2=S$8,Смета!AF860,0)+IF(Дата_КС2=S$9,Смета!AI860,0)+IF(Дата_КС2=S$10,Смета!AL860,0)+IF(Дата_КС2=S$11,Смета!AO860,0)+IF(Дата_КС2=S$12,Смета!AR860,0)+IF(Дата_КС2=S$13,Смета!AU860,0)+IF(Дата_КС2=S$14,Смета!AX860,0),0)</f>
        <v>0</v>
      </c>
      <c r="G878" s="7">
        <f>IF(Смета!E860&gt;0,Смета!E860,0)</f>
        <v>0</v>
      </c>
      <c r="H878" s="7">
        <f>ROUND(F878*G878,2)</f>
        <v>0</v>
      </c>
      <c r="I878">
        <f>IF(J878=1,1,K878)</f>
        <v>0</v>
      </c>
      <c r="K878">
        <f>IF(AND(B878&gt;0,B878&lt;&gt;"ЗАГ"),1,IF(C878=0,SUM(B879:INDEX(B879:B$2002,INDEX(MATCH("ЗАГ",B879:B$2002&amp;"",),))),0))</f>
        <v>0</v>
      </c>
      <c r="R878" s="7">
        <f>IFERROR(IF(F878&gt;0,IF(IFERROR((Смета!H860*1),0)&gt;0,ROUND(F878*G878,2),0),0),0)</f>
        <v>0</v>
      </c>
      <c r="S878" s="7">
        <f>IFERROR(IF(F878&gt;0,IF(IFERROR((Смета!G860*1),0)&gt;0,ROUND(F878*G878,2),0),0),0)</f>
        <v>0</v>
      </c>
    </row>
    <row r="879" hidden="1">
      <c r="B879">
        <f>IFERROR(IF(F879&gt;0,MAX(B$26:B878)+1,IF(AND(D879&gt;0,C879=0),"ЗАГ",0)),0)</f>
        <v>0</v>
      </c>
      <c r="C879">
        <f>IF(Смета!B861&gt;0,Смета!B861,0)</f>
        <v>760</v>
      </c>
      <c r="D879" t="str">
        <f>IF(Смета!C861&gt;0,Смета!C861,0)</f>
        <v>Профиль SL-SLIM-H13M-F25-3000 ANOD ( Алюминий)</v>
      </c>
      <c r="E879" s="7" t="str">
        <f>IF(Смета!D861&gt;0,Смета!D861,0)</f>
        <v>м</v>
      </c>
      <c r="F879" s="7">
        <f>IFERROR(IF(Дата_КС2=S$3,Смета!Q861,0)+IF(Дата_КС2=S$4,Смета!T861,0)+IF(Дата_КС2=S$5,Смета!W861,0)+IF(Дата_КС2=S$6,Смета!Z861,0)+IF(Дата_КС2=S$7,Смета!AC861,0)+IF(Дата_КС2=S$8,Смета!AF861,0)+IF(Дата_КС2=S$9,Смета!AI861,0)+IF(Дата_КС2=S$10,Смета!AL861,0)+IF(Дата_КС2=S$11,Смета!AO861,0)+IF(Дата_КС2=S$12,Смета!AR861,0)+IF(Дата_КС2=S$13,Смета!AU861,0)+IF(Дата_КС2=S$14,Смета!AX861,0),0)</f>
        <v>0</v>
      </c>
      <c r="G879" s="7">
        <f>IF(Смета!E861&gt;0,Смета!E861,0)</f>
        <v>850</v>
      </c>
      <c r="H879" s="7">
        <f>ROUND(F879*G879,2)</f>
        <v>0</v>
      </c>
      <c r="I879">
        <f>IF(J879=1,1,K879)</f>
        <v>0</v>
      </c>
      <c r="K879">
        <f>IF(AND(B879&gt;0,B879&lt;&gt;"ЗАГ"),1,IF(C879=0,SUM(B880:INDEX(B880:B$2002,INDEX(MATCH("ЗАГ",B880:B$2002&amp;"",),))),0))</f>
        <v>0</v>
      </c>
      <c r="R879" s="7">
        <f>IFERROR(IF(F879&gt;0,IF(IFERROR((Смета!H861*1),0)&gt;0,ROUND(F879*G879,2),0),0),0)</f>
        <v>0</v>
      </c>
      <c r="S879" s="7">
        <f>IFERROR(IF(F879&gt;0,IF(IFERROR((Смета!G861*1),0)&gt;0,ROUND(F879*G879,2),0),0),0)</f>
        <v>0</v>
      </c>
    </row>
    <row r="880" hidden="1">
      <c r="B880">
        <f>IFERROR(IF(F880&gt;0,MAX(B$26:B879)+1,IF(AND(D880&gt;0,C880=0),"ЗАГ",0)),0)</f>
        <v>0</v>
      </c>
      <c r="C880">
        <f>IF(Смета!B862&gt;0,Смета!B862,0)</f>
        <v>761</v>
      </c>
      <c r="D880" t="str">
        <f>IF(Смета!C862&gt;0,Смета!C862,0)</f>
        <v>Монтаж профиля</v>
      </c>
      <c r="E880" s="7" t="str">
        <f>IF(Смета!D862&gt;0,Смета!D862,0)</f>
        <v>м</v>
      </c>
      <c r="F880" s="7">
        <f>IFERROR(IF(Дата_КС2=S$3,Смета!Q862,0)+IF(Дата_КС2=S$4,Смета!T862,0)+IF(Дата_КС2=S$5,Смета!W862,0)+IF(Дата_КС2=S$6,Смета!Z862,0)+IF(Дата_КС2=S$7,Смета!AC862,0)+IF(Дата_КС2=S$8,Смета!AF862,0)+IF(Дата_КС2=S$9,Смета!AI862,0)+IF(Дата_КС2=S$10,Смета!AL862,0)+IF(Дата_КС2=S$11,Смета!AO862,0)+IF(Дата_КС2=S$12,Смета!AR862,0)+IF(Дата_КС2=S$13,Смета!AU862,0)+IF(Дата_КС2=S$14,Смета!AX862,0),0)</f>
        <v>0</v>
      </c>
      <c r="G880" s="7">
        <f>IF(Смета!E862&gt;0,Смета!E862,0)</f>
        <v>800</v>
      </c>
      <c r="H880" s="7">
        <f>ROUND(F880*G880,2)</f>
        <v>0</v>
      </c>
      <c r="I880">
        <f>IF(J880=1,1,K880)</f>
        <v>0</v>
      </c>
      <c r="K880">
        <f>IF(AND(B880&gt;0,B880&lt;&gt;"ЗАГ"),1,IF(C880=0,SUM(B881:INDEX(B881:B$2002,INDEX(MATCH("ЗАГ",B881:B$2002&amp;"",),))),0))</f>
        <v>0</v>
      </c>
      <c r="R880" s="7">
        <f>IFERROR(IF(F880&gt;0,IF(IFERROR((Смета!H862*1),0)&gt;0,ROUND(F880*G880,2),0),0),0)</f>
        <v>0</v>
      </c>
      <c r="S880" s="7">
        <f>IFERROR(IF(F880&gt;0,IF(IFERROR((Смета!G862*1),0)&gt;0,ROUND(F880*G880,2),0),0),0)</f>
        <v>0</v>
      </c>
    </row>
    <row r="881" hidden="1" ht="30" customHeight="1">
      <c r="B881">
        <f>IFERROR(IF(F881&gt;0,MAX(B$26:B880)+1,IF(AND(D881&gt;0,C881=0),"ЗАГ",0)),0)</f>
        <v>0</v>
      </c>
      <c r="C881">
        <f>IF(Смета!B863&gt;0,Смета!B863,0)</f>
        <v>762</v>
      </c>
      <c r="D881" t="str">
        <f>IF(Смета!C863&gt;0,Смета!C863,0)</f>
        <v>Лента светодиодная 9,6 Вт/м 12В IP20 4000K 120LED/м RT/RTW-A120-8-11mm SMD 2835 5 м</v>
      </c>
      <c r="E881" s="7" t="str">
        <f>IF(Смета!D863&gt;0,Смета!D863,0)</f>
        <v>шт</v>
      </c>
      <c r="F881" s="7">
        <f>IFERROR(IF(Дата_КС2=S$3,Смета!Q863,0)+IF(Дата_КС2=S$4,Смета!T863,0)+IF(Дата_КС2=S$5,Смета!W863,0)+IF(Дата_КС2=S$6,Смета!Z863,0)+IF(Дата_КС2=S$7,Смета!AC863,0)+IF(Дата_КС2=S$8,Смета!AF863,0)+IF(Дата_КС2=S$9,Смета!AI863,0)+IF(Дата_КС2=S$10,Смета!AL863,0)+IF(Дата_КС2=S$11,Смета!AO863,0)+IF(Дата_КС2=S$12,Смета!AR863,0)+IF(Дата_КС2=S$13,Смета!AU863,0)+IF(Дата_КС2=S$14,Смета!AX863,0),0)</f>
        <v>0</v>
      </c>
      <c r="G881" s="7">
        <f>IF(Смета!E863&gt;0,Смета!E863,0)</f>
        <v>3150</v>
      </c>
      <c r="H881" s="7">
        <f>ROUND(F881*G881,2)</f>
        <v>0</v>
      </c>
      <c r="I881">
        <f>IF(J881=1,1,K881)</f>
        <v>0</v>
      </c>
      <c r="K881">
        <f>IF(AND(B881&gt;0,B881&lt;&gt;"ЗАГ"),1,IF(C881=0,SUM(B882:INDEX(B882:B$2002,INDEX(MATCH("ЗАГ",B882:B$2002&amp;"",),))),0))</f>
        <v>0</v>
      </c>
      <c r="R881" s="7">
        <f>IFERROR(IF(F881&gt;0,IF(IFERROR((Смета!H863*1),0)&gt;0,ROUND(F881*G881,2),0),0),0)</f>
        <v>0</v>
      </c>
      <c r="S881" s="7">
        <f>IFERROR(IF(F881&gt;0,IF(IFERROR((Смета!G863*1),0)&gt;0,ROUND(F881*G881,2),0),0),0)</f>
        <v>0</v>
      </c>
    </row>
    <row r="882" hidden="1">
      <c r="B882">
        <f>IFERROR(IF(F882&gt;0,MAX(B$26:B881)+1,IF(AND(D882&gt;0,C882=0),"ЗАГ",0)),0)</f>
        <v>0</v>
      </c>
      <c r="C882">
        <f>IF(Смета!B864&gt;0,Смета!B864,0)</f>
        <v>763</v>
      </c>
      <c r="D882" t="str">
        <f>IF(Смета!C864&gt;0,Смета!C864,0)</f>
        <v>Монтаж и подключение ленты</v>
      </c>
      <c r="E882" s="7" t="str">
        <f>IF(Смета!D864&gt;0,Смета!D864,0)</f>
        <v>м</v>
      </c>
      <c r="F882" s="7">
        <f>IFERROR(IF(Дата_КС2=S$3,Смета!Q864,0)+IF(Дата_КС2=S$4,Смета!T864,0)+IF(Дата_КС2=S$5,Смета!W864,0)+IF(Дата_КС2=S$6,Смета!Z864,0)+IF(Дата_КС2=S$7,Смета!AC864,0)+IF(Дата_КС2=S$8,Смета!AF864,0)+IF(Дата_КС2=S$9,Смета!AI864,0)+IF(Дата_КС2=S$10,Смета!AL864,0)+IF(Дата_КС2=S$11,Смета!AO864,0)+IF(Дата_КС2=S$12,Смета!AR864,0)+IF(Дата_КС2=S$13,Смета!AU864,0)+IF(Дата_КС2=S$14,Смета!AX864,0),0)</f>
        <v>0</v>
      </c>
      <c r="G882" s="7">
        <f>IF(Смета!E864&gt;0,Смета!E864,0)</f>
        <v>800</v>
      </c>
      <c r="H882" s="7">
        <f>ROUND(F882*G882,2)</f>
        <v>0</v>
      </c>
      <c r="I882">
        <f>IF(J882=1,1,K882)</f>
        <v>0</v>
      </c>
      <c r="K882">
        <f>IF(AND(B882&gt;0,B882&lt;&gt;"ЗАГ"),1,IF(C882=0,SUM(B883:INDEX(B883:B$2002,INDEX(MATCH("ЗАГ",B883:B$2002&amp;"",),))),0))</f>
        <v>0</v>
      </c>
      <c r="R882" s="7">
        <f>IFERROR(IF(F882&gt;0,IF(IFERROR((Смета!H864*1),0)&gt;0,ROUND(F882*G882,2),0),0),0)</f>
        <v>0</v>
      </c>
      <c r="S882" s="7">
        <f>IFERROR(IF(F882&gt;0,IF(IFERROR((Смета!G864*1),0)&gt;0,ROUND(F882*G882,2),0),0),0)</f>
        <v>0</v>
      </c>
    </row>
    <row r="883" hidden="1">
      <c r="B883">
        <f>IFERROR(IF(F883&gt;0,MAX(B$26:B882)+1,IF(AND(D883&gt;0,C883=0),"ЗАГ",0)),0)</f>
        <v>0</v>
      </c>
      <c r="C883">
        <f>IF(Смета!B865&gt;0,Смета!B865,0)</f>
        <v>764</v>
      </c>
      <c r="D883" t="str">
        <f>IF(Смета!C865&gt;0,Смета!C865,0)</f>
        <v>Блок питания ARS-150-12 (12V, 12.5A, 150W) (ARL, IP20 Сетка, 2 года)</v>
      </c>
      <c r="E883" s="7" t="str">
        <f>IF(Смета!D865&gt;0,Смета!D865,0)</f>
        <v>шт</v>
      </c>
      <c r="F883" s="7">
        <f>IFERROR(IF(Дата_КС2=S$3,Смета!Q865,0)+IF(Дата_КС2=S$4,Смета!T865,0)+IF(Дата_КС2=S$5,Смета!W865,0)+IF(Дата_КС2=S$6,Смета!Z865,0)+IF(Дата_КС2=S$7,Смета!AC865,0)+IF(Дата_КС2=S$8,Смета!AF865,0)+IF(Дата_КС2=S$9,Смета!AI865,0)+IF(Дата_КС2=S$10,Смета!AL865,0)+IF(Дата_КС2=S$11,Смета!AO865,0)+IF(Дата_КС2=S$12,Смета!AR865,0)+IF(Дата_КС2=S$13,Смета!AU865,0)+IF(Дата_КС2=S$14,Смета!AX865,0),0)</f>
        <v>0</v>
      </c>
      <c r="G883" s="7">
        <f>IF(Смета!E865&gt;0,Смета!E865,0)</f>
        <v>3320</v>
      </c>
      <c r="H883" s="7">
        <f>ROUND(F883*G883,2)</f>
        <v>0</v>
      </c>
      <c r="I883">
        <f>IF(J883=1,1,K883)</f>
        <v>0</v>
      </c>
      <c r="K883">
        <f>IF(AND(B883&gt;0,B883&lt;&gt;"ЗАГ"),1,IF(C883=0,SUM(B884:INDEX(B884:B$2002,INDEX(MATCH("ЗАГ",B884:B$2002&amp;"",),))),0))</f>
        <v>0</v>
      </c>
      <c r="R883" s="7">
        <f>IFERROR(IF(F883&gt;0,IF(IFERROR((Смета!H865*1),0)&gt;0,ROUND(F883*G883,2),0),0),0)</f>
        <v>0</v>
      </c>
      <c r="S883" s="7">
        <f>IFERROR(IF(F883&gt;0,IF(IFERROR((Смета!G865*1),0)&gt;0,ROUND(F883*G883,2),0),0),0)</f>
        <v>0</v>
      </c>
    </row>
    <row r="884" hidden="1">
      <c r="B884">
        <f>IFERROR(IF(F884&gt;0,MAX(B$26:B883)+1,IF(AND(D884&gt;0,C884=0),"ЗАГ",0)),0)</f>
        <v>0</v>
      </c>
      <c r="C884">
        <f>IF(Смета!B866&gt;0,Смета!B866,0)</f>
        <v>765</v>
      </c>
      <c r="D884" t="str">
        <f>IF(Смета!C866&gt;0,Смета!C866,0)</f>
        <v>Монтаж и подключение блоков питания</v>
      </c>
      <c r="E884" s="7" t="str">
        <f>IF(Смета!D866&gt;0,Смета!D866,0)</f>
        <v>шт</v>
      </c>
      <c r="F884" s="7">
        <f>IFERROR(IF(Дата_КС2=S$3,Смета!Q866,0)+IF(Дата_КС2=S$4,Смета!T866,0)+IF(Дата_КС2=S$5,Смета!W866,0)+IF(Дата_КС2=S$6,Смета!Z866,0)+IF(Дата_КС2=S$7,Смета!AC866,0)+IF(Дата_КС2=S$8,Смета!AF866,0)+IF(Дата_КС2=S$9,Смета!AI866,0)+IF(Дата_КС2=S$10,Смета!AL866,0)+IF(Дата_КС2=S$11,Смета!AO866,0)+IF(Дата_КС2=S$12,Смета!AR866,0)+IF(Дата_КС2=S$13,Смета!AU866,0)+IF(Дата_КС2=S$14,Смета!AX866,0),0)</f>
        <v>0</v>
      </c>
      <c r="G884" s="7">
        <f>IF(Смета!E866&gt;0,Смета!E866,0)</f>
        <v>500</v>
      </c>
      <c r="H884" s="7">
        <f>ROUND(F884*G884,2)</f>
        <v>0</v>
      </c>
      <c r="I884">
        <f>IF(J884=1,1,K884)</f>
        <v>0</v>
      </c>
      <c r="K884">
        <f>IF(AND(B884&gt;0,B884&lt;&gt;"ЗАГ"),1,IF(C884=0,SUM(B885:INDEX(B885:B$2002,INDEX(MATCH("ЗАГ",B885:B$2002&amp;"",),))),0))</f>
        <v>0</v>
      </c>
      <c r="R884" s="7">
        <f>IFERROR(IF(F884&gt;0,IF(IFERROR((Смета!H866*1),0)&gt;0,ROUND(F884*G884,2),0),0),0)</f>
        <v>0</v>
      </c>
      <c r="S884" s="7">
        <f>IFERROR(IF(F884&gt;0,IF(IFERROR((Смета!G866*1),0)&gt;0,ROUND(F884*G884,2),0),0),0)</f>
        <v>0</v>
      </c>
    </row>
    <row r="885">
      <c r="B885" t="str">
        <f>IFERROR(IF(F885&gt;0,MAX(B$26:B884)+1,IF(AND(D885&gt;0,C885=0),"ЗАГ",0)),0)</f>
        <v>ЗАГ</v>
      </c>
      <c r="C885">
        <f>IF(Смета!B867&gt;0,Смета!B867,0)</f>
        <v>0</v>
      </c>
      <c r="D885" t="str">
        <f>IF(Смета!C867&gt;0,Смета!C867,0)</f>
        <v>3.Кабельные изделия</v>
      </c>
      <c r="E885" s="7">
        <f>IF(Смета!D867&gt;0,Смета!D867,0)</f>
        <v>0</v>
      </c>
      <c r="F885" s="7">
        <f>IFERROR(IF(Дата_КС2=S$3,Смета!Q867,0)+IF(Дата_КС2=S$4,Смета!T867,0)+IF(Дата_КС2=S$5,Смета!W867,0)+IF(Дата_КС2=S$6,Смета!Z867,0)+IF(Дата_КС2=S$7,Смета!AC867,0)+IF(Дата_КС2=S$8,Смета!AF867,0)+IF(Дата_КС2=S$9,Смета!AI867,0)+IF(Дата_КС2=S$10,Смета!AL867,0)+IF(Дата_КС2=S$11,Смета!AO867,0)+IF(Дата_КС2=S$12,Смета!AR867,0)+IF(Дата_КС2=S$13,Смета!AU867,0)+IF(Дата_КС2=S$14,Смета!AX867,0),0)</f>
        <v>0</v>
      </c>
      <c r="G885" s="7">
        <f>IF(Смета!E867&gt;0,Смета!E867,0)</f>
        <v>0</v>
      </c>
      <c r="H885" s="7">
        <f>ROUND(F885*G885,2)</f>
        <v>0</v>
      </c>
      <c r="I885">
        <f>IF(J885=1,1,K885)</f>
        <v>819</v>
      </c>
      <c r="K885">
        <f>IF(AND(B885&gt;0,B885&lt;&gt;"ЗАГ"),1,IF(C885=0,SUM(B886:INDEX(B886:B$2002,INDEX(MATCH("ЗАГ",B886:B$2002&amp;"",),))),0))</f>
        <v>819</v>
      </c>
      <c r="R885" s="7">
        <f>IFERROR(IF(F885&gt;0,IF(IFERROR((Смета!H867*1),0)&gt;0,ROUND(F885*G885,2),0),0),0)</f>
        <v>0</v>
      </c>
      <c r="S885" s="7">
        <f>IFERROR(IF(F885&gt;0,IF(IFERROR((Смета!G867*1),0)&gt;0,ROUND(F885*G885,2),0),0),0)</f>
        <v>0</v>
      </c>
    </row>
    <row r="886">
      <c r="B886">
        <f>IFERROR(IF(F886&gt;0,MAX(B$26:B885)+1,IF(AND(D886&gt;0,C886=0),"ЗАГ",0)),0)</f>
        <v>87</v>
      </c>
      <c r="C886">
        <f>IF(Смета!B868&gt;0,Смета!B868,0)</f>
        <v>766</v>
      </c>
      <c r="D886" t="str">
        <f>IF(Смета!C868&gt;0,Смета!C868,0)</f>
        <v>Кабель силовой ВВГ-Пнг(А) 3x1,5 ок(N, PE)-0.66 (100м)</v>
      </c>
      <c r="E886" s="7" t="str">
        <f>IF(Смета!D868&gt;0,Смета!D868,0)</f>
        <v>м</v>
      </c>
      <c r="F886" s="7">
        <f>IFERROR(IF(Дата_КС2=S$3,Смета!Q868,0)+IF(Дата_КС2=S$4,Смета!T868,0)+IF(Дата_КС2=S$5,Смета!W868,0)+IF(Дата_КС2=S$6,Смета!Z868,0)+IF(Дата_КС2=S$7,Смета!AC868,0)+IF(Дата_КС2=S$8,Смета!AF868,0)+IF(Дата_КС2=S$9,Смета!AI868,0)+IF(Дата_КС2=S$10,Смета!AL868,0)+IF(Дата_КС2=S$11,Смета!AO868,0)+IF(Дата_КС2=S$12,Смета!AR868,0)+IF(Дата_КС2=S$13,Смета!AU868,0)+IF(Дата_КС2=S$14,Смета!AX868,0),0)</f>
        <v>1379</v>
      </c>
      <c r="G886" s="7">
        <f>IF(Смета!E868&gt;0,Смета!E868,0)</f>
        <v>59.91</v>
      </c>
      <c r="H886" s="7">
        <f>ROUND(F886*G886,2)</f>
        <v>82615.89</v>
      </c>
      <c r="I886">
        <f>IF(J886=1,1,K886)</f>
        <v>1</v>
      </c>
      <c r="K886">
        <f>IF(AND(B886&gt;0,B886&lt;&gt;"ЗАГ"),1,IF(C886=0,SUM(B887:INDEX(B887:B$2002,INDEX(MATCH("ЗАГ",B887:B$2002&amp;"",),))),0))</f>
        <v>1</v>
      </c>
      <c r="R886" s="7">
        <f>IFERROR(IF(F886&gt;0,IF(IFERROR((Смета!H868*1),0)&gt;0,ROUND(F886*G886,2),0),0),0)</f>
        <v>0</v>
      </c>
      <c r="S886" s="7">
        <f>IFERROR(IF(F886&gt;0,IF(IFERROR((Смета!G868*1),0)&gt;0,ROUND(F886*G886,2),0),0),0)</f>
        <v>82615.89</v>
      </c>
    </row>
    <row r="887">
      <c r="B887">
        <f>IFERROR(IF(F887&gt;0,MAX(B$26:B886)+1,IF(AND(D887&gt;0,C887=0),"ЗАГ",0)),0)</f>
        <v>88</v>
      </c>
      <c r="C887">
        <f>IF(Смета!B869&gt;0,Смета!B869,0)</f>
        <v>767</v>
      </c>
      <c r="D887" t="str">
        <f>IF(Смета!C869&gt;0,Смета!C869,0)</f>
        <v>Кабель силовой ВВГ-Пнг(А)-LS 3x2,5 ок(N, PE)-0.66 (100м)</v>
      </c>
      <c r="E887" s="7" t="str">
        <f>IF(Смета!D869&gt;0,Смета!D869,0)</f>
        <v>м</v>
      </c>
      <c r="F887" s="7">
        <f>IFERROR(IF(Дата_КС2=S$3,Смета!Q869,0)+IF(Дата_КС2=S$4,Смета!T869,0)+IF(Дата_КС2=S$5,Смета!W869,0)+IF(Дата_КС2=S$6,Смета!Z869,0)+IF(Дата_КС2=S$7,Смета!AC869,0)+IF(Дата_КС2=S$8,Смета!AF869,0)+IF(Дата_КС2=S$9,Смета!AI869,0)+IF(Дата_КС2=S$10,Смета!AL869,0)+IF(Дата_КС2=S$11,Смета!AO869,0)+IF(Дата_КС2=S$12,Смета!AR869,0)+IF(Дата_КС2=S$13,Смета!AU869,0)+IF(Дата_КС2=S$14,Смета!AX869,0),0)</f>
        <v>2150</v>
      </c>
      <c r="G887" s="7">
        <f>IF(Смета!E869&gt;0,Смета!E869,0)</f>
        <v>98.21</v>
      </c>
      <c r="H887" s="7">
        <f>ROUND(F887*G887,2)</f>
        <v>211151.5</v>
      </c>
      <c r="I887">
        <f>IF(J887=1,1,K887)</f>
        <v>1</v>
      </c>
      <c r="K887">
        <f>IF(AND(B887&gt;0,B887&lt;&gt;"ЗАГ"),1,IF(C887=0,SUM(B888:INDEX(B888:B$2002,INDEX(MATCH("ЗАГ",B888:B$2002&amp;"",),))),0))</f>
        <v>1</v>
      </c>
      <c r="R887" s="7">
        <f>IFERROR(IF(F887&gt;0,IF(IFERROR((Смета!H869*1),0)&gt;0,ROUND(F887*G887,2),0),0),0)</f>
        <v>0</v>
      </c>
      <c r="S887" s="7">
        <f>IFERROR(IF(F887&gt;0,IF(IFERROR((Смета!G869*1),0)&gt;0,ROUND(F887*G887,2),0),0),0)</f>
        <v>211151.5</v>
      </c>
    </row>
    <row r="888" ht="30" customHeight="1">
      <c r="B888">
        <f>IFERROR(IF(F888&gt;0,MAX(B$26:B887)+1,IF(AND(D888&gt;0,C888=0),"ЗАГ",0)),0)</f>
        <v>89</v>
      </c>
      <c r="C888">
        <f>IF(Смета!B870&gt;0,Смета!B870,0)</f>
        <v>768</v>
      </c>
      <c r="D888" t="str">
        <f>IF(Смета!C870&gt;0,Смета!C870,0)</f>
        <v>Монтаж кабеля по кирпичной кладке и затягивание в трубы до 30мм2</v>
      </c>
      <c r="E888" s="7" t="str">
        <f>IF(Смета!D870&gt;0,Смета!D870,0)</f>
        <v>м</v>
      </c>
      <c r="F888" s="7">
        <f>IFERROR(IF(Дата_КС2=S$3,Смета!Q870,0)+IF(Дата_КС2=S$4,Смета!T870,0)+IF(Дата_КС2=S$5,Смета!W870,0)+IF(Дата_КС2=S$6,Смета!Z870,0)+IF(Дата_КС2=S$7,Смета!AC870,0)+IF(Дата_КС2=S$8,Смета!AF870,0)+IF(Дата_КС2=S$9,Смета!AI870,0)+IF(Дата_КС2=S$10,Смета!AL870,0)+IF(Дата_КС2=S$11,Смета!AO870,0)+IF(Дата_КС2=S$12,Смета!AR870,0)+IF(Дата_КС2=S$13,Смета!AU870,0)+IF(Дата_КС2=S$14,Смета!AX870,0),0)</f>
        <v>3529</v>
      </c>
      <c r="G888" s="7">
        <f>IF(Смета!E870&gt;0,Смета!E870,0)</f>
        <v>88.07</v>
      </c>
      <c r="H888" s="7">
        <f>ROUND(F888*G888,2)</f>
        <v>310799.03</v>
      </c>
      <c r="I888">
        <f>IF(J888=1,1,K888)</f>
        <v>1</v>
      </c>
      <c r="K888">
        <f>IF(AND(B888&gt;0,B888&lt;&gt;"ЗАГ"),1,IF(C888=0,SUM(B889:INDEX(B889:B$2002,INDEX(MATCH("ЗАГ",B889:B$2002&amp;"",),))),0))</f>
        <v>1</v>
      </c>
      <c r="R888" s="7">
        <f>IFERROR(IF(F888&gt;0,IF(IFERROR((Смета!H870*1),0)&gt;0,ROUND(F888*G888,2),0),0),0)</f>
        <v>310799.03</v>
      </c>
      <c r="S888" s="7">
        <f>IFERROR(IF(F888&gt;0,IF(IFERROR((Смета!G870*1),0)&gt;0,ROUND(F888*G888,2),0),0),0)</f>
        <v>0</v>
      </c>
    </row>
    <row r="889">
      <c r="B889">
        <f>IFERROR(IF(F889&gt;0,MAX(B$26:B888)+1,IF(AND(D889&gt;0,C889=0),"ЗАГ",0)),0)</f>
        <v>90</v>
      </c>
      <c r="C889">
        <f>IF(Смета!B871&gt;0,Смета!B871,0)</f>
        <v>769</v>
      </c>
      <c r="D889" t="str">
        <f>IF(Смета!C871&gt;0,Смета!C871,0)</f>
        <v xml:space="preserve">Провод ПуВ нг(А)LS 1х6.0 </v>
      </c>
      <c r="E889" s="7" t="str">
        <f>IF(Смета!D871&gt;0,Смета!D871,0)</f>
        <v>м</v>
      </c>
      <c r="F889" s="7">
        <f>IFERROR(IF(Дата_КС2=S$3,Смета!Q871,0)+IF(Дата_КС2=S$4,Смета!T871,0)+IF(Дата_КС2=S$5,Смета!W871,0)+IF(Дата_КС2=S$6,Смета!Z871,0)+IF(Дата_КС2=S$7,Смета!AC871,0)+IF(Дата_КС2=S$8,Смета!AF871,0)+IF(Дата_КС2=S$9,Смета!AI871,0)+IF(Дата_КС2=S$10,Смета!AL871,0)+IF(Дата_КС2=S$11,Смета!AO871,0)+IF(Дата_КС2=S$12,Смета!AR871,0)+IF(Дата_КС2=S$13,Смета!AU871,0)+IF(Дата_КС2=S$14,Смета!AX871,0),0)</f>
        <v>984</v>
      </c>
      <c r="G889" s="7">
        <f>IF(Смета!E871&gt;0,Смета!E871,0)</f>
        <v>76.01</v>
      </c>
      <c r="H889" s="7">
        <f>ROUND(F889*G889,2)</f>
        <v>74793.84</v>
      </c>
      <c r="I889">
        <f>IF(J889=1,1,K889)</f>
        <v>1</v>
      </c>
      <c r="K889">
        <f>IF(AND(B889&gt;0,B889&lt;&gt;"ЗАГ"),1,IF(C889=0,SUM(B890:INDEX(B890:B$2002,INDEX(MATCH("ЗАГ",B890:B$2002&amp;"",),))),0))</f>
        <v>1</v>
      </c>
      <c r="R889" s="7">
        <f>IFERROR(IF(F889&gt;0,IF(IFERROR((Смета!H871*1),0)&gt;0,ROUND(F889*G889,2),0),0),0)</f>
        <v>0</v>
      </c>
      <c r="S889" s="7">
        <f>IFERROR(IF(F889&gt;0,IF(IFERROR((Смета!G871*1),0)&gt;0,ROUND(F889*G889,2),0),0),0)</f>
        <v>74793.84</v>
      </c>
    </row>
    <row r="890">
      <c r="B890">
        <f>IFERROR(IF(F890&gt;0,MAX(B$26:B889)+1,IF(AND(D890&gt;0,C890=0),"ЗАГ",0)),0)</f>
        <v>91</v>
      </c>
      <c r="C890">
        <f>IF(Смета!B872&gt;0,Смета!B872,0)</f>
        <v>770</v>
      </c>
      <c r="D890" t="str">
        <f>IF(Смета!C872&gt;0,Смета!C872,0)</f>
        <v>Кабель силовой ВВГнг(А)-LS 1х4 ок-0,66</v>
      </c>
      <c r="E890" s="7" t="str">
        <f>IF(Смета!D872&gt;0,Смета!D872,0)</f>
        <v>м</v>
      </c>
      <c r="F890" s="7">
        <f>IFERROR(IF(Дата_КС2=S$3,Смета!Q872,0)+IF(Дата_КС2=S$4,Смета!T872,0)+IF(Дата_КС2=S$5,Смета!W872,0)+IF(Дата_КС2=S$6,Смета!Z872,0)+IF(Дата_КС2=S$7,Смета!AC872,0)+IF(Дата_КС2=S$8,Смета!AF872,0)+IF(Дата_КС2=S$9,Смета!AI872,0)+IF(Дата_КС2=S$10,Смета!AL872,0)+IF(Дата_КС2=S$11,Смета!AO872,0)+IF(Дата_КС2=S$12,Смета!AR872,0)+IF(Дата_КС2=S$13,Смета!AU872,0)+IF(Дата_КС2=S$14,Смета!AX872,0),0)</f>
        <v>270</v>
      </c>
      <c r="G890" s="7">
        <f>IF(Смета!E872&gt;0,Смета!E872,0)</f>
        <v>52.48</v>
      </c>
      <c r="H890" s="7">
        <f>ROUND(F890*G890,2)</f>
        <v>14169.6</v>
      </c>
      <c r="I890">
        <f>IF(J890=1,1,K890)</f>
        <v>1</v>
      </c>
      <c r="K890">
        <f>IF(AND(B890&gt;0,B890&lt;&gt;"ЗАГ"),1,IF(C890=0,SUM(B891:INDEX(B891:B$2002,INDEX(MATCH("ЗАГ",B891:B$2002&amp;"",),))),0))</f>
        <v>1</v>
      </c>
      <c r="R890" s="7">
        <f>IFERROR(IF(F890&gt;0,IF(IFERROR((Смета!H872*1),0)&gt;0,ROUND(F890*G890,2),0),0),0)</f>
        <v>0</v>
      </c>
      <c r="S890" s="7">
        <f>IFERROR(IF(F890&gt;0,IF(IFERROR((Смета!G872*1),0)&gt;0,ROUND(F890*G890,2),0),0),0)</f>
        <v>14169.6</v>
      </c>
    </row>
    <row r="891">
      <c r="B891">
        <f>IFERROR(IF(F891&gt;0,MAX(B$26:B890)+1,IF(AND(D891&gt;0,C891=0),"ЗАГ",0)),0)</f>
        <v>92</v>
      </c>
      <c r="C891">
        <f>IF(Смета!B873&gt;0,Смета!B873,0)</f>
        <v>771</v>
      </c>
      <c r="D891" t="str">
        <f>IF(Смета!C873&gt;0,Смета!C873,0)</f>
        <v>Провод силовой ПуВнг(А)-LS 10</v>
      </c>
      <c r="E891" s="7" t="str">
        <f>IF(Смета!D873&gt;0,Смета!D873,0)</f>
        <v>м</v>
      </c>
      <c r="F891" s="7">
        <f>IFERROR(IF(Дата_КС2=S$3,Смета!Q873,0)+IF(Дата_КС2=S$4,Смета!T873,0)+IF(Дата_КС2=S$5,Смета!W873,0)+IF(Дата_КС2=S$6,Смета!Z873,0)+IF(Дата_КС2=S$7,Смета!AC873,0)+IF(Дата_КС2=S$8,Смета!AF873,0)+IF(Дата_КС2=S$9,Смета!AI873,0)+IF(Дата_КС2=S$10,Смета!AL873,0)+IF(Дата_КС2=S$11,Смета!AO873,0)+IF(Дата_КС2=S$12,Смета!AR873,0)+IF(Дата_КС2=S$13,Смета!AU873,0)+IF(Дата_КС2=S$14,Смета!AX873,0),0)</f>
        <v>474</v>
      </c>
      <c r="G891" s="7">
        <f>IF(Смета!E873&gt;0,Смета!E873,0)</f>
        <v>122.14</v>
      </c>
      <c r="H891" s="7">
        <f>ROUND(F891*G891,2)</f>
        <v>57894.36</v>
      </c>
      <c r="I891">
        <f>IF(J891=1,1,K891)</f>
        <v>1</v>
      </c>
      <c r="K891">
        <f>IF(AND(B891&gt;0,B891&lt;&gt;"ЗАГ"),1,IF(C891=0,SUM(B892:INDEX(B892:B$2002,INDEX(MATCH("ЗАГ",B892:B$2002&amp;"",),))),0))</f>
        <v>1</v>
      </c>
      <c r="R891" s="7">
        <f>IFERROR(IF(F891&gt;0,IF(IFERROR((Смета!H873*1),0)&gt;0,ROUND(F891*G891,2),0),0),0)</f>
        <v>0</v>
      </c>
      <c r="S891" s="7">
        <f>IFERROR(IF(F891&gt;0,IF(IFERROR((Смета!G873*1),0)&gt;0,ROUND(F891*G891,2),0),0),0)</f>
        <v>57894.36</v>
      </c>
    </row>
    <row r="892" ht="30" customHeight="1">
      <c r="B892">
        <f>IFERROR(IF(F892&gt;0,MAX(B$26:B891)+1,IF(AND(D892&gt;0,C892=0),"ЗАГ",0)),0)</f>
        <v>93</v>
      </c>
      <c r="C892">
        <f>IF(Смета!B874&gt;0,Смета!B874,0)</f>
        <v>772</v>
      </c>
      <c r="D892" t="str">
        <f>IF(Смета!C874&gt;0,Смета!C874,0)</f>
        <v>Монтаж кабеля по кирпичной кладке и затягивание в трубы до 30мм2</v>
      </c>
      <c r="E892" s="7" t="str">
        <f>IF(Смета!D874&gt;0,Смета!D874,0)</f>
        <v>м</v>
      </c>
      <c r="F892" s="7">
        <f>IFERROR(IF(Дата_КС2=S$3,Смета!Q874,0)+IF(Дата_КС2=S$4,Смета!T874,0)+IF(Дата_КС2=S$5,Смета!W874,0)+IF(Дата_КС2=S$6,Смета!Z874,0)+IF(Дата_КС2=S$7,Смета!AC874,0)+IF(Дата_КС2=S$8,Смета!AF874,0)+IF(Дата_КС2=S$9,Смета!AI874,0)+IF(Дата_КС2=S$10,Смета!AL874,0)+IF(Дата_КС2=S$11,Смета!AO874,0)+IF(Дата_КС2=S$12,Смета!AR874,0)+IF(Дата_КС2=S$13,Смета!AU874,0)+IF(Дата_КС2=S$14,Смета!AX874,0),0)</f>
        <v>1728</v>
      </c>
      <c r="G892" s="7">
        <f>IF(Смета!E874&gt;0,Смета!E874,0)</f>
        <v>88.07</v>
      </c>
      <c r="H892" s="7">
        <f>ROUND(F892*G892,2)</f>
        <v>152184.96</v>
      </c>
      <c r="I892">
        <f>IF(J892=1,1,K892)</f>
        <v>1</v>
      </c>
      <c r="K892">
        <f>IF(AND(B892&gt;0,B892&lt;&gt;"ЗАГ"),1,IF(C892=0,SUM(B893:INDEX(B893:B$2002,INDEX(MATCH("ЗАГ",B893:B$2002&amp;"",),))),0))</f>
        <v>1</v>
      </c>
      <c r="R892" s="7">
        <f>IFERROR(IF(F892&gt;0,IF(IFERROR((Смета!H874*1),0)&gt;0,ROUND(F892*G892,2),0),0),0)</f>
        <v>152184.96</v>
      </c>
      <c r="S892" s="7">
        <f>IFERROR(IF(F892&gt;0,IF(IFERROR((Смета!G874*1),0)&gt;0,ROUND(F892*G892,2),0),0),0)</f>
        <v>0</v>
      </c>
    </row>
    <row r="893">
      <c r="B893">
        <f>IFERROR(IF(F893&gt;0,MAX(B$26:B892)+1,IF(AND(D893&gt;0,C893=0),"ЗАГ",0)),0)</f>
        <v>94</v>
      </c>
      <c r="C893">
        <f>IF(Смета!B875&gt;0,Смета!B875,0)</f>
        <v>773</v>
      </c>
      <c r="D893" t="str">
        <f>IF(Смета!C875&gt;0,Смета!C875,0)</f>
        <v>Кабель ВВГ -П нг(А)FRLS 3х1.5 0.66кВ (бухта)</v>
      </c>
      <c r="E893" s="7" t="str">
        <f>IF(Смета!D875&gt;0,Смета!D875,0)</f>
        <v>м</v>
      </c>
      <c r="F893" s="7">
        <f>IFERROR(IF(Дата_КС2=S$3,Смета!Q875,0)+IF(Дата_КС2=S$4,Смета!T875,0)+IF(Дата_КС2=S$5,Смета!W875,0)+IF(Дата_КС2=S$6,Смета!Z875,0)+IF(Дата_КС2=S$7,Смета!AC875,0)+IF(Дата_КС2=S$8,Смета!AF875,0)+IF(Дата_КС2=S$9,Смета!AI875,0)+IF(Дата_КС2=S$10,Смета!AL875,0)+IF(Дата_КС2=S$11,Смета!AO875,0)+IF(Дата_КС2=S$12,Смета!AR875,0)+IF(Дата_КС2=S$13,Смета!AU875,0)+IF(Дата_КС2=S$14,Смета!AX875,0),0)</f>
        <v>113</v>
      </c>
      <c r="G893" s="7">
        <f>IF(Смета!E875&gt;0,Смета!E875,0)</f>
        <v>74.73</v>
      </c>
      <c r="H893" s="7">
        <f>ROUND(F893*G893,2)</f>
        <v>8444.49</v>
      </c>
      <c r="I893">
        <f>IF(J893=1,1,K893)</f>
        <v>1</v>
      </c>
      <c r="K893">
        <f>IF(AND(B893&gt;0,B893&lt;&gt;"ЗАГ"),1,IF(C893=0,SUM(B894:INDEX(B894:B$2002,INDEX(MATCH("ЗАГ",B894:B$2002&amp;"",),))),0))</f>
        <v>1</v>
      </c>
      <c r="R893" s="7">
        <f>IFERROR(IF(F893&gt;0,IF(IFERROR((Смета!H875*1),0)&gt;0,ROUND(F893*G893,2),0),0),0)</f>
        <v>0</v>
      </c>
      <c r="S893" s="7">
        <f>IFERROR(IF(F893&gt;0,IF(IFERROR((Смета!G875*1),0)&gt;0,ROUND(F893*G893,2),0),0),0)</f>
        <v>8444.49</v>
      </c>
    </row>
    <row r="894" ht="30" customHeight="1">
      <c r="B894">
        <f>IFERROR(IF(F894&gt;0,MAX(B$26:B893)+1,IF(AND(D894&gt;0,C894=0),"ЗАГ",0)),0)</f>
        <v>95</v>
      </c>
      <c r="C894">
        <f>IF(Смета!B876&gt;0,Смета!B876,0)</f>
        <v>774</v>
      </c>
      <c r="D894" t="str">
        <f>IF(Смета!C876&gt;0,Смета!C876,0)</f>
        <v>Монтаж кабеля по кирпичной кладке и затягивание в трубы до 30мм2</v>
      </c>
      <c r="E894" s="7" t="str">
        <f>IF(Смета!D876&gt;0,Смета!D876,0)</f>
        <v>м</v>
      </c>
      <c r="F894" s="7">
        <f>IFERROR(IF(Дата_КС2=S$3,Смета!Q876,0)+IF(Дата_КС2=S$4,Смета!T876,0)+IF(Дата_КС2=S$5,Смета!W876,0)+IF(Дата_КС2=S$6,Смета!Z876,0)+IF(Дата_КС2=S$7,Смета!AC876,0)+IF(Дата_КС2=S$8,Смета!AF876,0)+IF(Дата_КС2=S$9,Смета!AI876,0)+IF(Дата_КС2=S$10,Смета!AL876,0)+IF(Дата_КС2=S$11,Смета!AO876,0)+IF(Дата_КС2=S$12,Смета!AR876,0)+IF(Дата_КС2=S$13,Смета!AU876,0)+IF(Дата_КС2=S$14,Смета!AX876,0),0)</f>
        <v>113</v>
      </c>
      <c r="G894" s="7">
        <f>IF(Смета!E876&gt;0,Смета!E876,0)</f>
        <v>88.07</v>
      </c>
      <c r="H894" s="7">
        <f>ROUND(F894*G894,2)</f>
        <v>9951.91</v>
      </c>
      <c r="I894">
        <f>IF(J894=1,1,K894)</f>
        <v>1</v>
      </c>
      <c r="K894">
        <f>IF(AND(B894&gt;0,B894&lt;&gt;"ЗАГ"),1,IF(C894=0,SUM(B895:INDEX(B895:B$2002,INDEX(MATCH("ЗАГ",B895:B$2002&amp;"",),))),0))</f>
        <v>1</v>
      </c>
      <c r="R894" s="7">
        <f>IFERROR(IF(F894&gt;0,IF(IFERROR((Смета!H876*1),0)&gt;0,ROUND(F894*G894,2),0),0),0)</f>
        <v>9951.91</v>
      </c>
      <c r="S894" s="7">
        <f>IFERROR(IF(F894&gt;0,IF(IFERROR((Смета!G876*1),0)&gt;0,ROUND(F894*G894,2),0),0),0)</f>
        <v>0</v>
      </c>
    </row>
    <row r="895" hidden="1">
      <c r="B895" t="str">
        <f>IFERROR(IF(F895&gt;0,MAX(B$26:B894)+1,IF(AND(D895&gt;0,C895=0),"ЗАГ",0)),0)</f>
        <v>ЗАГ</v>
      </c>
      <c r="C895">
        <f>IF(Смета!B877&gt;0,Смета!B877,0)</f>
        <v>0</v>
      </c>
      <c r="D895" t="str">
        <f>IF(Смета!C877&gt;0,Смета!C877,0)</f>
        <v>4.Электрортехнические изделия</v>
      </c>
      <c r="E895" s="7">
        <f>IF(Смета!D877&gt;0,Смета!D877,0)</f>
        <v>0</v>
      </c>
      <c r="F895" s="7">
        <f>IFERROR(IF(Дата_КС2=S$3,Смета!Q877,0)+IF(Дата_КС2=S$4,Смета!T877,0)+IF(Дата_КС2=S$5,Смета!W877,0)+IF(Дата_КС2=S$6,Смета!Z877,0)+IF(Дата_КС2=S$7,Смета!AC877,0)+IF(Дата_КС2=S$8,Смета!AF877,0)+IF(Дата_КС2=S$9,Смета!AI877,0)+IF(Дата_КС2=S$10,Смета!AL877,0)+IF(Дата_КС2=S$11,Смета!AO877,0)+IF(Дата_КС2=S$12,Смета!AR877,0)+IF(Дата_КС2=S$13,Смета!AU877,0)+IF(Дата_КС2=S$14,Смета!AX877,0),0)</f>
        <v>0</v>
      </c>
      <c r="G895" s="7">
        <f>IF(Смета!E877&gt;0,Смета!E877,0)</f>
        <v>0</v>
      </c>
      <c r="H895" s="7">
        <f>ROUND(F895*G895,2)</f>
        <v>0</v>
      </c>
      <c r="I895">
        <f>IF(J895=1,1,K895)</f>
        <v>0</v>
      </c>
      <c r="K895">
        <f>IF(AND(B895&gt;0,B895&lt;&gt;"ЗАГ"),1,IF(C895=0,SUM(B896:INDEX(B896:B$2002,INDEX(MATCH("ЗАГ",B896:B$2002&amp;"",),))),0))</f>
        <v>0</v>
      </c>
      <c r="R895" s="7">
        <f>IFERROR(IF(F895&gt;0,IF(IFERROR((Смета!H877*1),0)&gt;0,ROUND(F895*G895,2),0),0),0)</f>
        <v>0</v>
      </c>
      <c r="S895" s="7">
        <f>IFERROR(IF(F895&gt;0,IF(IFERROR((Смета!G877*1),0)&gt;0,ROUND(F895*G895,2),0),0),0)</f>
        <v>0</v>
      </c>
    </row>
    <row r="896" hidden="1" ht="30" customHeight="1">
      <c r="B896">
        <f>IFERROR(IF(F896&gt;0,MAX(B$26:B895)+1,IF(AND(D896&gt;0,C896=0),"ЗАГ",0)),0)</f>
        <v>0</v>
      </c>
      <c r="C896">
        <f>IF(Смета!B878&gt;0,Смета!B878,0)</f>
        <v>775</v>
      </c>
      <c r="D896" t="str">
        <f>IF(Смета!C878&gt;0,Смета!C878,0)</f>
        <v>BRITE Розетка двойная с заземлением с защитными шторками и крышкой 16А в сборе IP44 РСбш12-3-44-БрБ белый</v>
      </c>
      <c r="E896" s="7" t="str">
        <f>IF(Смета!D878&gt;0,Смета!D878,0)</f>
        <v>шт</v>
      </c>
      <c r="F896" s="7">
        <f>IFERROR(IF(Дата_КС2=S$3,Смета!Q878,0)+IF(Дата_КС2=S$4,Смета!T878,0)+IF(Дата_КС2=S$5,Смета!W878,0)+IF(Дата_КС2=S$6,Смета!Z878,0)+IF(Дата_КС2=S$7,Смета!AC878,0)+IF(Дата_КС2=S$8,Смета!AF878,0)+IF(Дата_КС2=S$9,Смета!AI878,0)+IF(Дата_КС2=S$10,Смета!AL878,0)+IF(Дата_КС2=S$11,Смета!AO878,0)+IF(Дата_КС2=S$12,Смета!AR878,0)+IF(Дата_КС2=S$13,Смета!AU878,0)+IF(Дата_КС2=S$14,Смета!AX878,0),0)</f>
        <v>0</v>
      </c>
      <c r="G896" s="7">
        <f>IF(Смета!E878&gt;0,Смета!E878,0)</f>
        <v>361</v>
      </c>
      <c r="H896" s="7">
        <f>ROUND(F896*G896,2)</f>
        <v>0</v>
      </c>
      <c r="I896">
        <f>IF(J896=1,1,K896)</f>
        <v>0</v>
      </c>
      <c r="K896">
        <f>IF(AND(B896&gt;0,B896&lt;&gt;"ЗАГ"),1,IF(C896=0,SUM(B897:INDEX(B897:B$2002,INDEX(MATCH("ЗАГ",B897:B$2002&amp;"",),))),0))</f>
        <v>0</v>
      </c>
      <c r="R896" s="7">
        <f>IFERROR(IF(F896&gt;0,IF(IFERROR((Смета!H878*1),0)&gt;0,ROUND(F896*G896,2),0),0),0)</f>
        <v>0</v>
      </c>
      <c r="S896" s="7">
        <f>IFERROR(IF(F896&gt;0,IF(IFERROR((Смета!G878*1),0)&gt;0,ROUND(F896*G896,2),0),0),0)</f>
        <v>0</v>
      </c>
    </row>
    <row r="897" hidden="1" ht="30" customHeight="1">
      <c r="B897">
        <f>IFERROR(IF(F897&gt;0,MAX(B$26:B896)+1,IF(AND(D897&gt;0,C897=0),"ЗАГ",0)),0)</f>
        <v>0</v>
      </c>
      <c r="C897">
        <f>IF(Смета!B879&gt;0,Смета!B879,0)</f>
        <v>776</v>
      </c>
      <c r="D897" t="str">
        <f>IF(Смета!C879&gt;0,Смета!C879,0)</f>
        <v>Розетка ATLASDESIGN двойная с заземлением со шторками 16А в сборе белый</v>
      </c>
      <c r="E897" s="7" t="str">
        <f>IF(Смета!D879&gt;0,Смета!D879,0)</f>
        <v>шт</v>
      </c>
      <c r="F897" s="7">
        <f>IFERROR(IF(Дата_КС2=S$3,Смета!Q879,0)+IF(Дата_КС2=S$4,Смета!T879,0)+IF(Дата_КС2=S$5,Смета!W879,0)+IF(Дата_КС2=S$6,Смета!Z879,0)+IF(Дата_КС2=S$7,Смета!AC879,0)+IF(Дата_КС2=S$8,Смета!AF879,0)+IF(Дата_КС2=S$9,Смета!AI879,0)+IF(Дата_КС2=S$10,Смета!AL879,0)+IF(Дата_КС2=S$11,Смета!AO879,0)+IF(Дата_КС2=S$12,Смета!AR879,0)+IF(Дата_КС2=S$13,Смета!AU879,0)+IF(Дата_КС2=S$14,Смета!AX879,0),0)</f>
        <v>0</v>
      </c>
      <c r="G897" s="7">
        <f>IF(Смета!E879&gt;0,Смета!E879,0)</f>
        <v>287.71</v>
      </c>
      <c r="H897" s="7">
        <f>ROUND(F897*G897,2)</f>
        <v>0</v>
      </c>
      <c r="I897">
        <f>IF(J897=1,1,K897)</f>
        <v>0</v>
      </c>
      <c r="K897">
        <f>IF(AND(B897&gt;0,B897&lt;&gt;"ЗАГ"),1,IF(C897=0,SUM(B898:INDEX(B898:B$2002,INDEX(MATCH("ЗАГ",B898:B$2002&amp;"",),))),0))</f>
        <v>0</v>
      </c>
      <c r="R897" s="7">
        <f>IFERROR(IF(F897&gt;0,IF(IFERROR((Смета!H879*1),0)&gt;0,ROUND(F897*G897,2),0),0),0)</f>
        <v>0</v>
      </c>
      <c r="S897" s="7">
        <f>IFERROR(IF(F897&gt;0,IF(IFERROR((Смета!G879*1),0)&gt;0,ROUND(F897*G897,2),0),0),0)</f>
        <v>0</v>
      </c>
    </row>
    <row r="898" hidden="1">
      <c r="B898">
        <f>IFERROR(IF(F898&gt;0,MAX(B$26:B897)+1,IF(AND(D898&gt;0,C898=0),"ЗАГ",0)),0)</f>
        <v>0</v>
      </c>
      <c r="C898">
        <f>IF(Смета!B880&gt;0,Смета!B880,0)</f>
        <v>777</v>
      </c>
      <c r="D898" t="str">
        <f>IF(Смета!C880&gt;0,Смета!C880,0)</f>
        <v>Монтаж и подключение розеток скрытой установки</v>
      </c>
      <c r="E898" s="7" t="str">
        <f>IF(Смета!D880&gt;0,Смета!D880,0)</f>
        <v>шт</v>
      </c>
      <c r="F898" s="7">
        <f>IFERROR(IF(Дата_КС2=S$3,Смета!Q880,0)+IF(Дата_КС2=S$4,Смета!T880,0)+IF(Дата_КС2=S$5,Смета!W880,0)+IF(Дата_КС2=S$6,Смета!Z880,0)+IF(Дата_КС2=S$7,Смета!AC880,0)+IF(Дата_КС2=S$8,Смета!AF880,0)+IF(Дата_КС2=S$9,Смета!AI880,0)+IF(Дата_КС2=S$10,Смета!AL880,0)+IF(Дата_КС2=S$11,Смета!AO880,0)+IF(Дата_КС2=S$12,Смета!AR880,0)+IF(Дата_КС2=S$13,Смета!AU880,0)+IF(Дата_КС2=S$14,Смета!AX880,0),0)</f>
        <v>0</v>
      </c>
      <c r="G898" s="7">
        <f>IF(Смета!E880&gt;0,Смета!E880,0)</f>
        <v>192.15</v>
      </c>
      <c r="H898" s="7">
        <f>ROUND(F898*G898,2)</f>
        <v>0</v>
      </c>
      <c r="I898">
        <f>IF(J898=1,1,K898)</f>
        <v>0</v>
      </c>
      <c r="K898">
        <f>IF(AND(B898&gt;0,B898&lt;&gt;"ЗАГ"),1,IF(C898=0,SUM(B899:INDEX(B899:B$2002,INDEX(MATCH("ЗАГ",B899:B$2002&amp;"",),))),0))</f>
        <v>0</v>
      </c>
      <c r="R898" s="7">
        <f>IFERROR(IF(F898&gt;0,IF(IFERROR((Смета!H880*1),0)&gt;0,ROUND(F898*G898,2),0),0),0)</f>
        <v>0</v>
      </c>
      <c r="S898" s="7">
        <f>IFERROR(IF(F898&gt;0,IF(IFERROR((Смета!G880*1),0)&gt;0,ROUND(F898*G898,2),0),0),0)</f>
        <v>0</v>
      </c>
    </row>
    <row r="899" hidden="1" ht="30" customHeight="1">
      <c r="B899">
        <f>IFERROR(IF(F899&gt;0,MAX(B$26:B898)+1,IF(AND(D899&gt;0,C899=0),"ЗАГ",0)),0)</f>
        <v>0</v>
      </c>
      <c r="C899">
        <f>IF(Смета!B881&gt;0,Смета!B881,0)</f>
        <v>778</v>
      </c>
      <c r="D899" t="str">
        <f>IF(Смета!C881&gt;0,Смета!C881,0)</f>
        <v>ЭТЮД Розетка наружная с заземлением со шторками белая (на роутер)</v>
      </c>
      <c r="E899" s="7" t="str">
        <f>IF(Смета!D881&gt;0,Смета!D881,0)</f>
        <v>шт</v>
      </c>
      <c r="F899" s="7">
        <f>IFERROR(IF(Дата_КС2=S$3,Смета!Q881,0)+IF(Дата_КС2=S$4,Смета!T881,0)+IF(Дата_КС2=S$5,Смета!W881,0)+IF(Дата_КС2=S$6,Смета!Z881,0)+IF(Дата_КС2=S$7,Смета!AC881,0)+IF(Дата_КС2=S$8,Смета!AF881,0)+IF(Дата_КС2=S$9,Смета!AI881,0)+IF(Дата_КС2=S$10,Смета!AL881,0)+IF(Дата_КС2=S$11,Смета!AO881,0)+IF(Дата_КС2=S$12,Смета!AR881,0)+IF(Дата_КС2=S$13,Смета!AU881,0)+IF(Дата_КС2=S$14,Смета!AX881,0),0)</f>
        <v>0</v>
      </c>
      <c r="G899" s="7">
        <f>IF(Смета!E881&gt;0,Смета!E881,0)</f>
        <v>170.8</v>
      </c>
      <c r="H899" s="7">
        <f>ROUND(F899*G899,2)</f>
        <v>0</v>
      </c>
      <c r="I899">
        <f>IF(J899=1,1,K899)</f>
        <v>0</v>
      </c>
      <c r="K899">
        <f>IF(AND(B899&gt;0,B899&lt;&gt;"ЗАГ"),1,IF(C899=0,SUM(B900:INDEX(B900:B$2002,INDEX(MATCH("ЗАГ",B900:B$2002&amp;"",),))),0))</f>
        <v>0</v>
      </c>
      <c r="R899" s="7">
        <f>IFERROR(IF(F899&gt;0,IF(IFERROR((Смета!H881*1),0)&gt;0,ROUND(F899*G899,2),0),0),0)</f>
        <v>0</v>
      </c>
      <c r="S899" s="7">
        <f>IFERROR(IF(F899&gt;0,IF(IFERROR((Смета!G881*1),0)&gt;0,ROUND(F899*G899,2),0),0),0)</f>
        <v>0</v>
      </c>
    </row>
    <row r="900" hidden="1" ht="30" customHeight="1">
      <c r="B900">
        <f>IFERROR(IF(F900&gt;0,MAX(B$26:B899)+1,IF(AND(D900&gt;0,C900=0),"ЗАГ",0)),0)</f>
        <v>0</v>
      </c>
      <c r="C900">
        <f>IF(Смета!B882&gt;0,Смета!B882,0)</f>
        <v>779</v>
      </c>
      <c r="D900" t="str">
        <f>IF(Смета!C882&gt;0,Смета!C882,0)</f>
        <v>Монтаж и подключение розеток и выключателей открытой установки</v>
      </c>
      <c r="E900" s="7" t="str">
        <f>IF(Смета!D882&gt;0,Смета!D882,0)</f>
        <v>шт</v>
      </c>
      <c r="F900" s="7">
        <f>IFERROR(IF(Дата_КС2=S$3,Смета!Q882,0)+IF(Дата_КС2=S$4,Смета!T882,0)+IF(Дата_КС2=S$5,Смета!W882,0)+IF(Дата_КС2=S$6,Смета!Z882,0)+IF(Дата_КС2=S$7,Смета!AC882,0)+IF(Дата_КС2=S$8,Смета!AF882,0)+IF(Дата_КС2=S$9,Смета!AI882,0)+IF(Дата_КС2=S$10,Смета!AL882,0)+IF(Дата_КС2=S$11,Смета!AO882,0)+IF(Дата_КС2=S$12,Смета!AR882,0)+IF(Дата_КС2=S$13,Смета!AU882,0)+IF(Дата_КС2=S$14,Смета!AX882,0),0)</f>
        <v>0</v>
      </c>
      <c r="G900" s="7">
        <f>IF(Смета!E882&gt;0,Смета!E882,0)</f>
        <v>256.2</v>
      </c>
      <c r="H900" s="7">
        <f>ROUND(F900*G900,2)</f>
        <v>0</v>
      </c>
      <c r="I900">
        <f>IF(J900=1,1,K900)</f>
        <v>0</v>
      </c>
      <c r="K900">
        <f>IF(AND(B900&gt;0,B900&lt;&gt;"ЗАГ"),1,IF(C900=0,SUM(B901:INDEX(B901:B$2002,INDEX(MATCH("ЗАГ",B901:B$2002&amp;"",),))),0))</f>
        <v>0</v>
      </c>
      <c r="R900" s="7">
        <f>IFERROR(IF(F900&gt;0,IF(IFERROR((Смета!H882*1),0)&gt;0,ROUND(F900*G900,2),0),0),0)</f>
        <v>0</v>
      </c>
      <c r="S900" s="7">
        <f>IFERROR(IF(F900&gt;0,IF(IFERROR((Смета!G882*1),0)&gt;0,ROUND(F900*G900,2),0),0),0)</f>
        <v>0</v>
      </c>
    </row>
    <row r="901" hidden="1">
      <c r="B901">
        <f>IFERROR(IF(F901&gt;0,MAX(B$26:B900)+1,IF(AND(D901&gt;0,C901=0),"ЗАГ",0)),0)</f>
        <v>0</v>
      </c>
      <c r="C901">
        <f>IF(Смета!B883&gt;0,Смета!B883,0)</f>
        <v>780</v>
      </c>
      <c r="D901" t="str">
        <f>IF(Смета!C883&gt;0,Смета!C883,0)</f>
        <v>Разъем РШ-ВШ 32А 250В 2P+PE(ОУ) пластиковый белый Simple</v>
      </c>
      <c r="E901" s="7" t="str">
        <f>IF(Смета!D883&gt;0,Смета!D883,0)</f>
        <v>шт</v>
      </c>
      <c r="F901" s="7">
        <f>IFERROR(IF(Дата_КС2=S$3,Смета!Q883,0)+IF(Дата_КС2=S$4,Смета!T883,0)+IF(Дата_КС2=S$5,Смета!W883,0)+IF(Дата_КС2=S$6,Смета!Z883,0)+IF(Дата_КС2=S$7,Смета!AC883,0)+IF(Дата_КС2=S$8,Смета!AF883,0)+IF(Дата_КС2=S$9,Смета!AI883,0)+IF(Дата_КС2=S$10,Смета!AL883,0)+IF(Дата_КС2=S$11,Смета!AO883,0)+IF(Дата_КС2=S$12,Смета!AR883,0)+IF(Дата_КС2=S$13,Смета!AU883,0)+IF(Дата_КС2=S$14,Смета!AX883,0),0)</f>
        <v>0</v>
      </c>
      <c r="G901" s="7">
        <f>IF(Смета!E883&gt;0,Смета!E883,0)</f>
        <v>278.79</v>
      </c>
      <c r="H901" s="7">
        <f>ROUND(F901*G901,2)</f>
        <v>0</v>
      </c>
      <c r="I901">
        <f>IF(J901=1,1,K901)</f>
        <v>0</v>
      </c>
      <c r="K901">
        <f>IF(AND(B901&gt;0,B901&lt;&gt;"ЗАГ"),1,IF(C901=0,SUM(B902:INDEX(B902:B$2002,INDEX(MATCH("ЗАГ",B902:B$2002&amp;"",),))),0))</f>
        <v>0</v>
      </c>
      <c r="R901" s="7">
        <f>IFERROR(IF(F901&gt;0,IF(IFERROR((Смета!H883*1),0)&gt;0,ROUND(F901*G901,2),0),0),0)</f>
        <v>0</v>
      </c>
      <c r="S901" s="7">
        <f>IFERROR(IF(F901&gt;0,IF(IFERROR((Смета!G883*1),0)&gt;0,ROUND(F901*G901,2),0),0),0)</f>
        <v>0</v>
      </c>
    </row>
    <row r="902" hidden="1">
      <c r="B902">
        <f>IFERROR(IF(F902&gt;0,MAX(B$26:B901)+1,IF(AND(D902&gt;0,C902=0),"ЗАГ",0)),0)</f>
        <v>0</v>
      </c>
      <c r="C902">
        <f>IF(Смета!B884&gt;0,Смета!B884,0)</f>
        <v>781</v>
      </c>
      <c r="D902" t="str">
        <f>IF(Смета!C884&gt;0,Смета!C884,0)</f>
        <v>Монтаж и подключение силовой розетки на электроплиту</v>
      </c>
      <c r="E902" s="7" t="str">
        <f>IF(Смета!D884&gt;0,Смета!D884,0)</f>
        <v>шт</v>
      </c>
      <c r="F902" s="7">
        <f>IFERROR(IF(Дата_КС2=S$3,Смета!Q884,0)+IF(Дата_КС2=S$4,Смета!T884,0)+IF(Дата_КС2=S$5,Смета!W884,0)+IF(Дата_КС2=S$6,Смета!Z884,0)+IF(Дата_КС2=S$7,Смета!AC884,0)+IF(Дата_КС2=S$8,Смета!AF884,0)+IF(Дата_КС2=S$9,Смета!AI884,0)+IF(Дата_КС2=S$10,Смета!AL884,0)+IF(Дата_КС2=S$11,Смета!AO884,0)+IF(Дата_КС2=S$12,Смета!AR884,0)+IF(Дата_КС2=S$13,Смета!AU884,0)+IF(Дата_КС2=S$14,Смета!AX884,0),0)</f>
        <v>0</v>
      </c>
      <c r="G902" s="7">
        <f>IF(Смета!E884&gt;0,Смета!E884,0)</f>
        <v>344.27</v>
      </c>
      <c r="H902" s="7">
        <f>ROUND(F902*G902,2)</f>
        <v>0</v>
      </c>
      <c r="I902">
        <f>IF(J902=1,1,K902)</f>
        <v>0</v>
      </c>
      <c r="K902">
        <f>IF(AND(B902&gt;0,B902&lt;&gt;"ЗАГ"),1,IF(C902=0,SUM(B903:INDEX(B903:B$2002,INDEX(MATCH("ЗАГ",B903:B$2002&amp;"",),))),0))</f>
        <v>0</v>
      </c>
      <c r="R902" s="7">
        <f>IFERROR(IF(F902&gt;0,IF(IFERROR((Смета!H884*1),0)&gt;0,ROUND(F902*G902,2),0),0),0)</f>
        <v>0</v>
      </c>
      <c r="S902" s="7">
        <f>IFERROR(IF(F902&gt;0,IF(IFERROR((Смета!G884*1),0)&gt;0,ROUND(F902*G902,2),0),0),0)</f>
        <v>0</v>
      </c>
    </row>
    <row r="903" hidden="1">
      <c r="B903">
        <f>IFERROR(IF(F903&gt;0,MAX(B$26:B902)+1,IF(AND(D903&gt;0,C903=0),"ЗАГ",0)),0)</f>
        <v>0</v>
      </c>
      <c r="C903">
        <f>IF(Смета!B885&gt;0,Смета!B885,0)</f>
        <v>782</v>
      </c>
      <c r="D903" t="str">
        <f>IF(Смета!C885&gt;0,Смета!C885,0)</f>
        <v>Гермес PLUS Розетка с заземлением наружная с крышкой IP54</v>
      </c>
      <c r="E903" s="7" t="str">
        <f>IF(Смета!D885&gt;0,Смета!D885,0)</f>
        <v>шт</v>
      </c>
      <c r="F903" s="7">
        <f>IFERROR(IF(Дата_КС2=S$3,Смета!Q885,0)+IF(Дата_КС2=S$4,Смета!T885,0)+IF(Дата_КС2=S$5,Смета!W885,0)+IF(Дата_КС2=S$6,Смета!Z885,0)+IF(Дата_КС2=S$7,Смета!AC885,0)+IF(Дата_КС2=S$8,Смета!AF885,0)+IF(Дата_КС2=S$9,Смета!AI885,0)+IF(Дата_КС2=S$10,Смета!AL885,0)+IF(Дата_КС2=S$11,Смета!AO885,0)+IF(Дата_КС2=S$12,Смета!AR885,0)+IF(Дата_КС2=S$13,Смета!AU885,0)+IF(Дата_КС2=S$14,Смета!AX885,0),0)</f>
        <v>0</v>
      </c>
      <c r="G903" s="7">
        <f>IF(Смета!E885&gt;0,Смета!E885,0)</f>
        <v>330.93</v>
      </c>
      <c r="H903" s="7">
        <f>ROUND(F903*G903,2)</f>
        <v>0</v>
      </c>
      <c r="I903">
        <f>IF(J903=1,1,K903)</f>
        <v>0</v>
      </c>
      <c r="K903">
        <f>IF(AND(B903&gt;0,B903&lt;&gt;"ЗАГ"),1,IF(C903=0,SUM(B904:INDEX(B904:B$2002,INDEX(MATCH("ЗАГ",B904:B$2002&amp;"",),))),0))</f>
        <v>0</v>
      </c>
      <c r="R903" s="7">
        <f>IFERROR(IF(F903&gt;0,IF(IFERROR((Смета!H885*1),0)&gt;0,ROUND(F903*G903,2),0),0),0)</f>
        <v>0</v>
      </c>
      <c r="S903" s="7">
        <f>IFERROR(IF(F903&gt;0,IF(IFERROR((Смета!G885*1),0)&gt;0,ROUND(F903*G903,2),0),0),0)</f>
        <v>0</v>
      </c>
    </row>
    <row r="904" hidden="1" ht="30" customHeight="1">
      <c r="B904">
        <f>IFERROR(IF(F904&gt;0,MAX(B$26:B903)+1,IF(AND(D904&gt;0,C904=0),"ЗАГ",0)),0)</f>
        <v>0</v>
      </c>
      <c r="C904">
        <f>IF(Смета!B886&gt;0,Смета!B886,0)</f>
        <v>783</v>
      </c>
      <c r="D904" t="str">
        <f>IF(Смета!C886&gt;0,Смета!C886,0)</f>
        <v>Монтаж и подключение розеток и выключателей открытой установки</v>
      </c>
      <c r="E904" s="7" t="str">
        <f>IF(Смета!D886&gt;0,Смета!D886,0)</f>
        <v>шт</v>
      </c>
      <c r="F904" s="7">
        <f>IFERROR(IF(Дата_КС2=S$3,Смета!Q886,0)+IF(Дата_КС2=S$4,Смета!T886,0)+IF(Дата_КС2=S$5,Смета!W886,0)+IF(Дата_КС2=S$6,Смета!Z886,0)+IF(Дата_КС2=S$7,Смета!AC886,0)+IF(Дата_КС2=S$8,Смета!AF886,0)+IF(Дата_КС2=S$9,Смета!AI886,0)+IF(Дата_КС2=S$10,Смета!AL886,0)+IF(Дата_КС2=S$11,Смета!AO886,0)+IF(Дата_КС2=S$12,Смета!AR886,0)+IF(Дата_КС2=S$13,Смета!AU886,0)+IF(Дата_КС2=S$14,Смета!AX886,0),0)</f>
        <v>0</v>
      </c>
      <c r="G904" s="7">
        <f>IF(Смета!E886&gt;0,Смета!E886,0)</f>
        <v>256.2</v>
      </c>
      <c r="H904" s="7">
        <f>ROUND(F904*G904,2)</f>
        <v>0</v>
      </c>
      <c r="I904">
        <f>IF(J904=1,1,K904)</f>
        <v>0</v>
      </c>
      <c r="K904">
        <f>IF(AND(B904&gt;0,B904&lt;&gt;"ЗАГ"),1,IF(C904=0,SUM(B905:INDEX(B905:B$2002,INDEX(MATCH("ЗАГ",B905:B$2002&amp;"",),))),0))</f>
        <v>0</v>
      </c>
      <c r="R904" s="7">
        <f>IFERROR(IF(F904&gt;0,IF(IFERROR((Смета!H886*1),0)&gt;0,ROUND(F904*G904,2),0),0),0)</f>
        <v>0</v>
      </c>
      <c r="S904" s="7">
        <f>IFERROR(IF(F904&gt;0,IF(IFERROR((Смета!G886*1),0)&gt;0,ROUND(F904*G904,2),0),0),0)</f>
        <v>0</v>
      </c>
    </row>
    <row r="905" hidden="1" ht="30" customHeight="1">
      <c r="B905">
        <f>IFERROR(IF(F905&gt;0,MAX(B$26:B904)+1,IF(AND(D905&gt;0,C905=0),"ЗАГ",0)),0)</f>
        <v>0</v>
      </c>
      <c r="C905">
        <f>IF(Смета!B887&gt;0,Смета!B887,0)</f>
        <v>784</v>
      </c>
      <c r="D905" t="str">
        <f>IF(Смета!C887&gt;0,Смета!C887,0)</f>
        <v>Выключатель одноклавишный ATLASDESIGN схема 1 10АХ механизм белый</v>
      </c>
      <c r="E905" s="7" t="str">
        <f>IF(Смета!D887&gt;0,Смета!D887,0)</f>
        <v>шт</v>
      </c>
      <c r="F905" s="7">
        <f>IFERROR(IF(Дата_КС2=S$3,Смета!Q887,0)+IF(Дата_КС2=S$4,Смета!T887,0)+IF(Дата_КС2=S$5,Смета!W887,0)+IF(Дата_КС2=S$6,Смета!Z887,0)+IF(Дата_КС2=S$7,Смета!AC887,0)+IF(Дата_КС2=S$8,Смета!AF887,0)+IF(Дата_КС2=S$9,Смета!AI887,0)+IF(Дата_КС2=S$10,Смета!AL887,0)+IF(Дата_КС2=S$11,Смета!AO887,0)+IF(Дата_КС2=S$12,Смета!AR887,0)+IF(Дата_КС2=S$13,Смета!AU887,0)+IF(Дата_КС2=S$14,Смета!AX887,0),0)</f>
        <v>0</v>
      </c>
      <c r="G905" s="7">
        <f>IF(Смета!E887&gt;0,Смета!E887,0)</f>
        <v>136.99</v>
      </c>
      <c r="H905" s="7">
        <f>ROUND(F905*G905,2)</f>
        <v>0</v>
      </c>
      <c r="I905">
        <f>IF(J905=1,1,K905)</f>
        <v>0</v>
      </c>
      <c r="K905">
        <f>IF(AND(B905&gt;0,B905&lt;&gt;"ЗАГ"),1,IF(C905=0,SUM(B906:INDEX(B906:B$2002,INDEX(MATCH("ЗАГ",B906:B$2002&amp;"",),))),0))</f>
        <v>0</v>
      </c>
      <c r="R905" s="7">
        <f>IFERROR(IF(F905&gt;0,IF(IFERROR((Смета!H887*1),0)&gt;0,ROUND(F905*G905,2),0),0),0)</f>
        <v>0</v>
      </c>
      <c r="S905" s="7">
        <f>IFERROR(IF(F905&gt;0,IF(IFERROR((Смета!G887*1),0)&gt;0,ROUND(F905*G905,2),0),0),0)</f>
        <v>0</v>
      </c>
    </row>
    <row r="906" hidden="1" ht="30" customHeight="1">
      <c r="B906">
        <f>IFERROR(IF(F906&gt;0,MAX(B$26:B905)+1,IF(AND(D906&gt;0,C906=0),"ЗАГ",0)),0)</f>
        <v>0</v>
      </c>
      <c r="C906">
        <f>IF(Смета!B888&gt;0,Смета!B888,0)</f>
        <v>785</v>
      </c>
      <c r="D906" t="str">
        <f>IF(Смета!C888&gt;0,Смета!C888,0)</f>
        <v>Выключатель двухклавишный ATLASDESIGN схема 5 10АХ механизм белый</v>
      </c>
      <c r="E906" s="7" t="str">
        <f>IF(Смета!D888&gt;0,Смета!D888,0)</f>
        <v>шт</v>
      </c>
      <c r="F906" s="7">
        <f>IFERROR(IF(Дата_КС2=S$3,Смета!Q888,0)+IF(Дата_КС2=S$4,Смета!T888,0)+IF(Дата_КС2=S$5,Смета!W888,0)+IF(Дата_КС2=S$6,Смета!Z888,0)+IF(Дата_КС2=S$7,Смета!AC888,0)+IF(Дата_КС2=S$8,Смета!AF888,0)+IF(Дата_КС2=S$9,Смета!AI888,0)+IF(Дата_КС2=S$10,Смета!AL888,0)+IF(Дата_КС2=S$11,Смета!AO888,0)+IF(Дата_КС2=S$12,Смета!AR888,0)+IF(Дата_КС2=S$13,Смета!AU888,0)+IF(Дата_КС2=S$14,Смета!AX888,0),0)</f>
        <v>0</v>
      </c>
      <c r="G906" s="7">
        <f>IF(Смета!E888&gt;0,Смета!E888,0)</f>
        <v>178.27</v>
      </c>
      <c r="H906" s="7">
        <f>ROUND(F906*G906,2)</f>
        <v>0</v>
      </c>
      <c r="I906">
        <f>IF(J906=1,1,K906)</f>
        <v>0</v>
      </c>
      <c r="K906">
        <f>IF(AND(B906&gt;0,B906&lt;&gt;"ЗАГ"),1,IF(C906=0,SUM(B907:INDEX(B907:B$2002,INDEX(MATCH("ЗАГ",B907:B$2002&amp;"",),))),0))</f>
        <v>0</v>
      </c>
      <c r="R906" s="7">
        <f>IFERROR(IF(F906&gt;0,IF(IFERROR((Смета!H888*1),0)&gt;0,ROUND(F906*G906,2),0),0),0)</f>
        <v>0</v>
      </c>
      <c r="S906" s="7">
        <f>IFERROR(IF(F906&gt;0,IF(IFERROR((Смета!G888*1),0)&gt;0,ROUND(F906*G906,2),0),0),0)</f>
        <v>0</v>
      </c>
    </row>
    <row r="907" hidden="1" ht="30" customHeight="1">
      <c r="B907">
        <f>IFERROR(IF(F907&gt;0,MAX(B$26:B906)+1,IF(AND(D907&gt;0,C907=0),"ЗАГ",0)),0)</f>
        <v>0</v>
      </c>
      <c r="C907">
        <f>IF(Смета!B889&gt;0,Смета!B889,0)</f>
        <v>786</v>
      </c>
      <c r="D907" t="str">
        <f>IF(Смета!C889&gt;0,Смета!C889,0)</f>
        <v>Выключатель трехклавишный ATLASDESIGN схема 1+1+1 10АХ механизм белый</v>
      </c>
      <c r="E907" s="7" t="str">
        <f>IF(Смета!D889&gt;0,Смета!D889,0)</f>
        <v>шт</v>
      </c>
      <c r="F907" s="7">
        <f>IFERROR(IF(Дата_КС2=S$3,Смета!Q889,0)+IF(Дата_КС2=S$4,Смета!T889,0)+IF(Дата_КС2=S$5,Смета!W889,0)+IF(Дата_КС2=S$6,Смета!Z889,0)+IF(Дата_КС2=S$7,Смета!AC889,0)+IF(Дата_КС2=S$8,Смета!AF889,0)+IF(Дата_КС2=S$9,Смета!AI889,0)+IF(Дата_КС2=S$10,Смета!AL889,0)+IF(Дата_КС2=S$11,Смета!AO889,0)+IF(Дата_КС2=S$12,Смета!AR889,0)+IF(Дата_КС2=S$13,Смета!AU889,0)+IF(Дата_КС2=S$14,Смета!AX889,0),0)</f>
        <v>0</v>
      </c>
      <c r="G907" s="7">
        <f>IF(Смета!E889&gt;0,Смета!E889,0)</f>
        <v>274</v>
      </c>
      <c r="H907" s="7">
        <f>ROUND(F907*G907,2)</f>
        <v>0</v>
      </c>
      <c r="I907">
        <f>IF(J907=1,1,K907)</f>
        <v>0</v>
      </c>
      <c r="K907">
        <f>IF(AND(B907&gt;0,B907&lt;&gt;"ЗАГ"),1,IF(C907=0,SUM(B908:INDEX(B908:B$2002,INDEX(MATCH("ЗАГ",B908:B$2002&amp;"",),))),0))</f>
        <v>0</v>
      </c>
      <c r="R907" s="7">
        <f>IFERROR(IF(F907&gt;0,IF(IFERROR((Смета!H889*1),0)&gt;0,ROUND(F907*G907,2),0),0),0)</f>
        <v>0</v>
      </c>
      <c r="S907" s="7">
        <f>IFERROR(IF(F907&gt;0,IF(IFERROR((Смета!G889*1),0)&gt;0,ROUND(F907*G907,2),0),0),0)</f>
        <v>0</v>
      </c>
    </row>
    <row r="908" hidden="1">
      <c r="B908">
        <f>IFERROR(IF(F908&gt;0,MAX(B$26:B907)+1,IF(AND(D908&gt;0,C908=0),"ЗАГ",0)),0)</f>
        <v>0</v>
      </c>
      <c r="C908">
        <f>IF(Смета!B890&gt;0,Смета!B890,0)</f>
        <v>787</v>
      </c>
      <c r="D908" t="str">
        <f>IF(Смета!C890&gt;0,Смета!C890,0)</f>
        <v>Рамка однопостовая ATLASDESIGN белый</v>
      </c>
      <c r="E908" s="7" t="str">
        <f>IF(Смета!D890&gt;0,Смета!D890,0)</f>
        <v>шт</v>
      </c>
      <c r="F908" s="7">
        <f>IFERROR(IF(Дата_КС2=S$3,Смета!Q890,0)+IF(Дата_КС2=S$4,Смета!T890,0)+IF(Дата_КС2=S$5,Смета!W890,0)+IF(Дата_КС2=S$6,Смета!Z890,0)+IF(Дата_КС2=S$7,Смета!AC890,0)+IF(Дата_КС2=S$8,Смета!AF890,0)+IF(Дата_КС2=S$9,Смета!AI890,0)+IF(Дата_КС2=S$10,Смета!AL890,0)+IF(Дата_КС2=S$11,Смета!AO890,0)+IF(Дата_КС2=S$12,Смета!AR890,0)+IF(Дата_КС2=S$13,Смета!AU890,0)+IF(Дата_КС2=S$14,Смета!AX890,0),0)</f>
        <v>0</v>
      </c>
      <c r="G908" s="7">
        <f>IF(Смета!E890&gt;0,Смета!E890,0)</f>
        <v>44.84</v>
      </c>
      <c r="H908" s="7">
        <f>ROUND(F908*G908,2)</f>
        <v>0</v>
      </c>
      <c r="I908">
        <f>IF(J908=1,1,K908)</f>
        <v>0</v>
      </c>
      <c r="K908">
        <f>IF(AND(B908&gt;0,B908&lt;&gt;"ЗАГ"),1,IF(C908=0,SUM(B909:INDEX(B909:B$2002,INDEX(MATCH("ЗАГ",B909:B$2002&amp;"",),))),0))</f>
        <v>0</v>
      </c>
      <c r="R908" s="7">
        <f>IFERROR(IF(F908&gt;0,IF(IFERROR((Смета!H890*1),0)&gt;0,ROUND(F908*G908,2),0),0),0)</f>
        <v>0</v>
      </c>
      <c r="S908" s="7">
        <f>IFERROR(IF(F908&gt;0,IF(IFERROR((Смета!G890*1),0)&gt;0,ROUND(F908*G908,2),0),0),0)</f>
        <v>0</v>
      </c>
    </row>
    <row r="909" hidden="1">
      <c r="B909">
        <f>IFERROR(IF(F909&gt;0,MAX(B$26:B908)+1,IF(AND(D909&gt;0,C909=0),"ЗАГ",0)),0)</f>
        <v>0</v>
      </c>
      <c r="C909">
        <f>IF(Смета!B891&gt;0,Смета!B891,0)</f>
        <v>788</v>
      </c>
      <c r="D909" t="str">
        <f>IF(Смета!C891&gt;0,Смета!C891,0)</f>
        <v>Монтаж и подключение выключателей скрытой установки</v>
      </c>
      <c r="E909" s="7" t="str">
        <f>IF(Смета!D891&gt;0,Смета!D891,0)</f>
        <v>шт</v>
      </c>
      <c r="F909" s="7">
        <f>IFERROR(IF(Дата_КС2=S$3,Смета!Q891,0)+IF(Дата_КС2=S$4,Смета!T891,0)+IF(Дата_КС2=S$5,Смета!W891,0)+IF(Дата_КС2=S$6,Смета!Z891,0)+IF(Дата_КС2=S$7,Смета!AC891,0)+IF(Дата_КС2=S$8,Смета!AF891,0)+IF(Дата_КС2=S$9,Смета!AI891,0)+IF(Дата_КС2=S$10,Смета!AL891,0)+IF(Дата_КС2=S$11,Смета!AO891,0)+IF(Дата_КС2=S$12,Смета!AR891,0)+IF(Дата_КС2=S$13,Смета!AU891,0)+IF(Дата_КС2=S$14,Смета!AX891,0),0)</f>
        <v>0</v>
      </c>
      <c r="G909" s="7">
        <f>IF(Смета!E891&gt;0,Смета!E891,0)</f>
        <v>192.15</v>
      </c>
      <c r="H909" s="7">
        <f>ROUND(F909*G909,2)</f>
        <v>0</v>
      </c>
      <c r="I909">
        <f>IF(J909=1,1,K909)</f>
        <v>0</v>
      </c>
      <c r="K909">
        <f>IF(AND(B909&gt;0,B909&lt;&gt;"ЗАГ"),1,IF(C909=0,SUM(B910:INDEX(B910:B$2002,INDEX(MATCH("ЗАГ",B910:B$2002&amp;"",),))),0))</f>
        <v>0</v>
      </c>
      <c r="R909" s="7">
        <f>IFERROR(IF(F909&gt;0,IF(IFERROR((Смета!H891*1),0)&gt;0,ROUND(F909*G909,2),0),0),0)</f>
        <v>0</v>
      </c>
      <c r="S909" s="7">
        <f>IFERROR(IF(F909&gt;0,IF(IFERROR((Смета!G891*1),0)&gt;0,ROUND(F909*G909,2),0),0),0)</f>
        <v>0</v>
      </c>
    </row>
    <row r="910" hidden="1">
      <c r="B910">
        <f>IFERROR(IF(F910&gt;0,MAX(B$26:B909)+1,IF(AND(D910&gt;0,C910=0),"ЗАГ",0)),0)</f>
        <v>0</v>
      </c>
      <c r="C910">
        <f>IF(Смета!B892&gt;0,Смета!B892,0)</f>
        <v>789</v>
      </c>
      <c r="D910" t="str">
        <f>IF(Смета!C892&gt;0,Смета!C892,0)</f>
        <v>КРЗ-0,4</v>
      </c>
      <c r="E910" s="7" t="str">
        <f>IF(Смета!D892&gt;0,Смета!D892,0)</f>
        <v>шт</v>
      </c>
      <c r="F910" s="7">
        <f>IFERROR(IF(Дата_КС2=S$3,Смета!Q892,0)+IF(Дата_КС2=S$4,Смета!T892,0)+IF(Дата_КС2=S$5,Смета!W892,0)+IF(Дата_КС2=S$6,Смета!Z892,0)+IF(Дата_КС2=S$7,Смета!AC892,0)+IF(Дата_КС2=S$8,Смета!AF892,0)+IF(Дата_КС2=S$9,Смета!AI892,0)+IF(Дата_КС2=S$10,Смета!AL892,0)+IF(Дата_КС2=S$11,Смета!AO892,0)+IF(Дата_КС2=S$12,Смета!AR892,0)+IF(Дата_КС2=S$13,Смета!AU892,0)+IF(Дата_КС2=S$14,Смета!AX892,0),0)</f>
        <v>0</v>
      </c>
      <c r="G910" s="7">
        <f>IF(Смета!E892&gt;0,Смета!E892,0)</f>
        <v>285.02</v>
      </c>
      <c r="H910" s="7">
        <f>ROUND(F910*G910,2)</f>
        <v>0</v>
      </c>
      <c r="I910">
        <f>IF(J910=1,1,K910)</f>
        <v>0</v>
      </c>
      <c r="K910">
        <f>IF(AND(B910&gt;0,B910&lt;&gt;"ЗАГ"),1,IF(C910=0,SUM(B911:INDEX(B911:B$2002,INDEX(MATCH("ЗАГ",B911:B$2002&amp;"",),))),0))</f>
        <v>0</v>
      </c>
      <c r="R910" s="7">
        <f>IFERROR(IF(F910&gt;0,IF(IFERROR((Смета!H892*1),0)&gt;0,ROUND(F910*G910,2),0),0),0)</f>
        <v>0</v>
      </c>
      <c r="S910" s="7">
        <f>IFERROR(IF(F910&gt;0,IF(IFERROR((Смета!G892*1),0)&gt;0,ROUND(F910*G910,2),0),0),0)</f>
        <v>0</v>
      </c>
    </row>
    <row r="911" hidden="1">
      <c r="B911">
        <f>IFERROR(IF(F911&gt;0,MAX(B$26:B910)+1,IF(AND(D911&gt;0,C911=0),"ЗАГ",0)),0)</f>
        <v>0</v>
      </c>
      <c r="C911">
        <f>IF(Смета!B893&gt;0,Смета!B893,0)</f>
        <v>790</v>
      </c>
      <c r="D911" t="str">
        <f>IF(Смета!C893&gt;0,Смета!C893,0)</f>
        <v>Монтаж и подключение коробки заземления КРЗ</v>
      </c>
      <c r="E911" s="7" t="str">
        <f>IF(Смета!D893&gt;0,Смета!D893,0)</f>
        <v>шт</v>
      </c>
      <c r="F911" s="7">
        <f>IFERROR(IF(Дата_КС2=S$3,Смета!Q893,0)+IF(Дата_КС2=S$4,Смета!T893,0)+IF(Дата_КС2=S$5,Смета!W893,0)+IF(Дата_КС2=S$6,Смета!Z893,0)+IF(Дата_КС2=S$7,Смета!AC893,0)+IF(Дата_КС2=S$8,Смета!AF893,0)+IF(Дата_КС2=S$9,Смета!AI893,0)+IF(Дата_КС2=S$10,Смета!AL893,0)+IF(Дата_КС2=S$11,Смета!AO893,0)+IF(Дата_КС2=S$12,Смета!AR893,0)+IF(Дата_КС2=S$13,Смета!AU893,0)+IF(Дата_КС2=S$14,Смета!AX893,0),0)</f>
        <v>0</v>
      </c>
      <c r="G911" s="7">
        <f>IF(Смета!E893&gt;0,Смета!E893,0)</f>
        <v>343.74</v>
      </c>
      <c r="H911" s="7">
        <f>ROUND(F911*G911,2)</f>
        <v>0</v>
      </c>
      <c r="I911">
        <f>IF(J911=1,1,K911)</f>
        <v>0</v>
      </c>
      <c r="K911">
        <f>IF(AND(B911&gt;0,B911&lt;&gt;"ЗАГ"),1,IF(C911=0,SUM(B912:INDEX(B912:B$2002,INDEX(MATCH("ЗАГ",B912:B$2002&amp;"",),))),0))</f>
        <v>0</v>
      </c>
      <c r="R911" s="7">
        <f>IFERROR(IF(F911&gt;0,IF(IFERROR((Смета!H893*1),0)&gt;0,ROUND(F911*G911,2),0),0),0)</f>
        <v>0</v>
      </c>
      <c r="S911" s="7">
        <f>IFERROR(IF(F911&gt;0,IF(IFERROR((Смета!G893*1),0)&gt;0,ROUND(F911*G911,2),0),0),0)</f>
        <v>0</v>
      </c>
    </row>
    <row r="912" hidden="1" ht="30" customHeight="1">
      <c r="B912">
        <f>IFERROR(IF(F912&gt;0,MAX(B$26:B911)+1,IF(AND(D912&gt;0,C912=0),"ЗАГ",0)),0)</f>
        <v>0</v>
      </c>
      <c r="C912">
        <f>IF(Смета!B894&gt;0,Смета!B894,0)</f>
        <v>791</v>
      </c>
      <c r="D912" t="str">
        <f>IF(Смета!C894&gt;0,Смета!C894,0)</f>
        <v>Звонок Зуммер-1-04 (2ТК) двухтональный без кнопки пластик АБС проводной 220В (Зуммер-1-04 (2ТК))</v>
      </c>
      <c r="E912" s="7" t="str">
        <f>IF(Смета!D894&gt;0,Смета!D894,0)</f>
        <v>шт</v>
      </c>
      <c r="F912" s="7">
        <f>IFERROR(IF(Дата_КС2=S$3,Смета!Q894,0)+IF(Дата_КС2=S$4,Смета!T894,0)+IF(Дата_КС2=S$5,Смета!W894,0)+IF(Дата_КС2=S$6,Смета!Z894,0)+IF(Дата_КС2=S$7,Смета!AC894,0)+IF(Дата_КС2=S$8,Смета!AF894,0)+IF(Дата_КС2=S$9,Смета!AI894,0)+IF(Дата_КС2=S$10,Смета!AL894,0)+IF(Дата_КС2=S$11,Смета!AO894,0)+IF(Дата_КС2=S$12,Смета!AR894,0)+IF(Дата_КС2=S$13,Смета!AU894,0)+IF(Дата_КС2=S$14,Смета!AX894,0),0)</f>
        <v>0</v>
      </c>
      <c r="G912" s="7">
        <f>IF(Смета!E894&gt;0,Смета!E894,0)</f>
        <v>261.54</v>
      </c>
      <c r="H912" s="7">
        <f>ROUND(F912*G912,2)</f>
        <v>0</v>
      </c>
      <c r="I912">
        <f>IF(J912=1,1,K912)</f>
        <v>0</v>
      </c>
      <c r="K912">
        <f>IF(AND(B912&gt;0,B912&lt;&gt;"ЗАГ"),1,IF(C912=0,SUM(B913:INDEX(B913:B$2002,INDEX(MATCH("ЗАГ",B913:B$2002&amp;"",),))),0))</f>
        <v>0</v>
      </c>
      <c r="R912" s="7">
        <f>IFERROR(IF(F912&gt;0,IF(IFERROR((Смета!H894*1),0)&gt;0,ROUND(F912*G912,2),0),0),0)</f>
        <v>0</v>
      </c>
      <c r="S912" s="7">
        <f>IFERROR(IF(F912&gt;0,IF(IFERROR((Смета!G894*1),0)&gt;0,ROUND(F912*G912,2),0),0),0)</f>
        <v>0</v>
      </c>
    </row>
    <row r="913" hidden="1">
      <c r="B913">
        <f>IFERROR(IF(F913&gt;0,MAX(B$26:B912)+1,IF(AND(D913&gt;0,C913=0),"ЗАГ",0)),0)</f>
        <v>0</v>
      </c>
      <c r="C913">
        <f>IF(Смета!B895&gt;0,Смета!B895,0)</f>
        <v>792</v>
      </c>
      <c r="D913" t="str">
        <f>IF(Смета!C895&gt;0,Смета!C895,0)</f>
        <v>Беларусь Кнопка для звонков</v>
      </c>
      <c r="E913" s="7" t="str">
        <f>IF(Смета!D895&gt;0,Смета!D895,0)</f>
        <v>шт</v>
      </c>
      <c r="F913" s="7">
        <f>IFERROR(IF(Дата_КС2=S$3,Смета!Q895,0)+IF(Дата_КС2=S$4,Смета!T895,0)+IF(Дата_КС2=S$5,Смета!W895,0)+IF(Дата_КС2=S$6,Смета!Z895,0)+IF(Дата_КС2=S$7,Смета!AC895,0)+IF(Дата_КС2=S$8,Смета!AF895,0)+IF(Дата_КС2=S$9,Смета!AI895,0)+IF(Дата_КС2=S$10,Смета!AL895,0)+IF(Дата_КС2=S$11,Смета!AO895,0)+IF(Дата_КС2=S$12,Смета!AR895,0)+IF(Дата_КС2=S$13,Смета!AU895,0)+IF(Дата_КС2=S$14,Смета!AX895,0),0)</f>
        <v>0</v>
      </c>
      <c r="G913" s="7">
        <f>IF(Смета!E895&gt;0,Смета!E895,0)</f>
        <v>74.73</v>
      </c>
      <c r="H913" s="7">
        <f>ROUND(F913*G913,2)</f>
        <v>0</v>
      </c>
      <c r="I913">
        <f>IF(J913=1,1,K913)</f>
        <v>0</v>
      </c>
      <c r="K913">
        <f>IF(AND(B913&gt;0,B913&lt;&gt;"ЗАГ"),1,IF(C913=0,SUM(B914:INDEX(B914:B$2002,INDEX(MATCH("ЗАГ",B914:B$2002&amp;"",),))),0))</f>
        <v>0</v>
      </c>
      <c r="R913" s="7">
        <f>IFERROR(IF(F913&gt;0,IF(IFERROR((Смета!H895*1),0)&gt;0,ROUND(F913*G913,2),0),0),0)</f>
        <v>0</v>
      </c>
      <c r="S913" s="7">
        <f>IFERROR(IF(F913&gt;0,IF(IFERROR((Смета!G895*1),0)&gt;0,ROUND(F913*G913,2),0),0),0)</f>
        <v>0</v>
      </c>
    </row>
    <row r="914" hidden="1">
      <c r="B914">
        <f>IFERROR(IF(F914&gt;0,MAX(B$26:B913)+1,IF(AND(D914&gt;0,C914=0),"ЗАГ",0)),0)</f>
        <v>0</v>
      </c>
      <c r="C914">
        <f>IF(Смета!B896&gt;0,Смета!B896,0)</f>
        <v>793</v>
      </c>
      <c r="D914" t="str">
        <f>IF(Смета!C896&gt;0,Смета!C896,0)</f>
        <v>Монтаж и подключение звонка</v>
      </c>
      <c r="E914" s="7" t="str">
        <f>IF(Смета!D896&gt;0,Смета!D896,0)</f>
        <v>шт</v>
      </c>
      <c r="F914" s="7">
        <f>IFERROR(IF(Дата_КС2=S$3,Смета!Q896,0)+IF(Дата_КС2=S$4,Смета!T896,0)+IF(Дата_КС2=S$5,Смета!W896,0)+IF(Дата_КС2=S$6,Смета!Z896,0)+IF(Дата_КС2=S$7,Смета!AC896,0)+IF(Дата_КС2=S$8,Смета!AF896,0)+IF(Дата_КС2=S$9,Смета!AI896,0)+IF(Дата_КС2=S$10,Смета!AL896,0)+IF(Дата_КС2=S$11,Смета!AO896,0)+IF(Дата_КС2=S$12,Смета!AR896,0)+IF(Дата_КС2=S$13,Смета!AU896,0)+IF(Дата_КС2=S$14,Смета!AX896,0),0)</f>
        <v>0</v>
      </c>
      <c r="G914" s="7">
        <f>IF(Смета!E896&gt;0,Смета!E896,0)</f>
        <v>160.13</v>
      </c>
      <c r="H914" s="7">
        <f>ROUND(F914*G914,2)</f>
        <v>0</v>
      </c>
      <c r="I914">
        <f>IF(J914=1,1,K914)</f>
        <v>0</v>
      </c>
      <c r="K914">
        <f>IF(AND(B914&gt;0,B914&lt;&gt;"ЗАГ"),1,IF(C914=0,SUM(B915:INDEX(B915:B$2002,INDEX(MATCH("ЗАГ",B915:B$2002&amp;"",),))),0))</f>
        <v>0</v>
      </c>
      <c r="R914" s="7">
        <f>IFERROR(IF(F914&gt;0,IF(IFERROR((Смета!H896*1),0)&gt;0,ROUND(F914*G914,2),0),0),0)</f>
        <v>0</v>
      </c>
      <c r="S914" s="7">
        <f>IFERROR(IF(F914&gt;0,IF(IFERROR((Смета!G896*1),0)&gt;0,ROUND(F914*G914,2),0),0),0)</f>
        <v>0</v>
      </c>
    </row>
    <row r="915" hidden="1">
      <c r="B915">
        <f>IFERROR(IF(F915&gt;0,MAX(B$26:B914)+1,IF(AND(D915&gt;0,C915=0),"ЗАГ",0)),0)</f>
        <v>0</v>
      </c>
      <c r="C915">
        <f>IF(Смета!B897&gt;0,Смета!B897,0)</f>
        <v>794</v>
      </c>
      <c r="D915" t="str">
        <f>IF(Смета!C897&gt;0,Смета!C897,0)</f>
        <v>Монтаж и подключение кнопки звонка</v>
      </c>
      <c r="E915" s="7" t="str">
        <f>IF(Смета!D897&gt;0,Смета!D897,0)</f>
        <v>шт</v>
      </c>
      <c r="F915" s="7">
        <f>IFERROR(IF(Дата_КС2=S$3,Смета!Q897,0)+IF(Дата_КС2=S$4,Смета!T897,0)+IF(Дата_КС2=S$5,Смета!W897,0)+IF(Дата_КС2=S$6,Смета!Z897,0)+IF(Дата_КС2=S$7,Смета!AC897,0)+IF(Дата_КС2=S$8,Смета!AF897,0)+IF(Дата_КС2=S$9,Смета!AI897,0)+IF(Дата_КС2=S$10,Смета!AL897,0)+IF(Дата_КС2=S$11,Смета!AO897,0)+IF(Дата_КС2=S$12,Смета!AR897,0)+IF(Дата_КС2=S$13,Смета!AU897,0)+IF(Дата_КС2=S$14,Смета!AX897,0),0)</f>
        <v>0</v>
      </c>
      <c r="G915" s="7">
        <f>IF(Смета!E897&gt;0,Смета!E897,0)</f>
        <v>160.13</v>
      </c>
      <c r="H915" s="7">
        <f>ROUND(F915*G915,2)</f>
        <v>0</v>
      </c>
      <c r="I915">
        <f>IF(J915=1,1,K915)</f>
        <v>0</v>
      </c>
      <c r="K915">
        <f>IF(AND(B915&gt;0,B915&lt;&gt;"ЗАГ"),1,IF(C915=0,SUM(B916:INDEX(B916:B$2002,INDEX(MATCH("ЗАГ",B916:B$2002&amp;"",),))),0))</f>
        <v>0</v>
      </c>
      <c r="R915" s="7">
        <f>IFERROR(IF(F915&gt;0,IF(IFERROR((Смета!H897*1),0)&gt;0,ROUND(F915*G915,2),0),0),0)</f>
        <v>0</v>
      </c>
      <c r="S915" s="7">
        <f>IFERROR(IF(F915&gt;0,IF(IFERROR((Смета!G897*1),0)&gt;0,ROUND(F915*G915,2),0),0),0)</f>
        <v>0</v>
      </c>
    </row>
    <row r="916">
      <c r="B916" t="str">
        <f>IFERROR(IF(F916&gt;0,MAX(B$26:B915)+1,IF(AND(D916&gt;0,C916=0),"ЗАГ",0)),0)</f>
        <v>ЗАГ</v>
      </c>
      <c r="C916">
        <f>IF(Смета!B898&gt;0,Смета!B898,0)</f>
        <v>0</v>
      </c>
      <c r="D916" t="str">
        <f>IF(Смета!C898&gt;0,Смета!C898,0)</f>
        <v>5.Электромонтажные изделия</v>
      </c>
      <c r="E916" s="7">
        <f>IF(Смета!D898&gt;0,Смета!D898,0)</f>
        <v>0</v>
      </c>
      <c r="F916" s="7">
        <f>IFERROR(IF(Дата_КС2=S$3,Смета!Q898,0)+IF(Дата_КС2=S$4,Смета!T898,0)+IF(Дата_КС2=S$5,Смета!W898,0)+IF(Дата_КС2=S$6,Смета!Z898,0)+IF(Дата_КС2=S$7,Смета!AC898,0)+IF(Дата_КС2=S$8,Смета!AF898,0)+IF(Дата_КС2=S$9,Смета!AI898,0)+IF(Дата_КС2=S$10,Смета!AL898,0)+IF(Дата_КС2=S$11,Смета!AO898,0)+IF(Дата_КС2=S$12,Смета!AR898,0)+IF(Дата_КС2=S$13,Смета!AU898,0)+IF(Дата_КС2=S$14,Смета!AX898,0),0)</f>
        <v>0</v>
      </c>
      <c r="G916" s="7">
        <f>IF(Смета!E898&gt;0,Смета!E898,0)</f>
        <v>0</v>
      </c>
      <c r="H916" s="7">
        <f>ROUND(F916*G916,2)</f>
        <v>0</v>
      </c>
      <c r="I916">
        <f>IF(J916=1,1,K916)</f>
        <v>390</v>
      </c>
      <c r="K916">
        <f>IF(AND(B916&gt;0,B916&lt;&gt;"ЗАГ"),1,IF(C916=0,SUM(B917:INDEX(B917:B$2002,INDEX(MATCH("ЗАГ",B917:B$2002&amp;"",),))),0))</f>
        <v>390</v>
      </c>
      <c r="R916" s="7">
        <f>IFERROR(IF(F916&gt;0,IF(IFERROR((Смета!H898*1),0)&gt;0,ROUND(F916*G916,2),0),0),0)</f>
        <v>0</v>
      </c>
      <c r="S916" s="7">
        <f>IFERROR(IF(F916&gt;0,IF(IFERROR((Смета!G898*1),0)&gt;0,ROUND(F916*G916,2),0),0),0)</f>
        <v>0</v>
      </c>
    </row>
    <row r="917">
      <c r="B917">
        <f>IFERROR(IF(F917&gt;0,MAX(B$26:B916)+1,IF(AND(D917&gt;0,C917=0),"ЗАГ",0)),0)</f>
        <v>96</v>
      </c>
      <c r="C917">
        <f>IF(Смета!B899&gt;0,Смета!B899,0)</f>
        <v>795</v>
      </c>
      <c r="D917" t="str">
        <f>IF(Смета!C899&gt;0,Смета!C899,0)</f>
        <v>Скрутка СИЗ-1 2.5-4.5мм желтая</v>
      </c>
      <c r="E917" s="7" t="str">
        <f>IF(Смета!D899&gt;0,Смета!D899,0)</f>
        <v>шт</v>
      </c>
      <c r="F917" s="7">
        <f>IFERROR(IF(Дата_КС2=S$3,Смета!Q899,0)+IF(Дата_КС2=S$4,Смета!T899,0)+IF(Дата_КС2=S$5,Смета!W899,0)+IF(Дата_КС2=S$6,Смета!Z899,0)+IF(Дата_КС2=S$7,Смета!AC899,0)+IF(Дата_КС2=S$8,Смета!AF899,0)+IF(Дата_КС2=S$9,Смета!AI899,0)+IF(Дата_КС2=S$10,Смета!AL899,0)+IF(Дата_КС2=S$11,Смета!AO899,0)+IF(Дата_КС2=S$12,Смета!AR899,0)+IF(Дата_КС2=S$13,Смета!AU899,0)+IF(Дата_КС2=S$14,Смета!AX899,0),0)</f>
        <v>300</v>
      </c>
      <c r="G917" s="7">
        <f>IF(Смета!E899&gt;0,Смета!E899,0)</f>
        <v>4.06</v>
      </c>
      <c r="H917" s="7">
        <f>ROUND(F917*G917,2)</f>
        <v>1218</v>
      </c>
      <c r="I917">
        <f>IF(J917=1,1,K917)</f>
        <v>1</v>
      </c>
      <c r="K917">
        <f>IF(AND(B917&gt;0,B917&lt;&gt;"ЗАГ"),1,IF(C917=0,SUM(B918:INDEX(B918:B$2002,INDEX(MATCH("ЗАГ",B918:B$2002&amp;"",),))),0))</f>
        <v>1</v>
      </c>
      <c r="R917" s="7">
        <f>IFERROR(IF(F917&gt;0,IF(IFERROR((Смета!H899*1),0)&gt;0,ROUND(F917*G917,2),0),0),0)</f>
        <v>0</v>
      </c>
      <c r="S917" s="7">
        <f>IFERROR(IF(F917&gt;0,IF(IFERROR((Смета!G899*1),0)&gt;0,ROUND(F917*G917,2),0),0),0)</f>
        <v>1218</v>
      </c>
    </row>
    <row r="918">
      <c r="B918">
        <f>IFERROR(IF(F918&gt;0,MAX(B$26:B917)+1,IF(AND(D918&gt;0,C918=0),"ЗАГ",0)),0)</f>
        <v>97</v>
      </c>
      <c r="C918">
        <f>IF(Смета!B900&gt;0,Смета!B900,0)</f>
        <v>796</v>
      </c>
      <c r="D918" t="str">
        <f>IF(Смета!C900&gt;0,Смета!C900,0)</f>
        <v>Скрутка СИЗ-1 4-11мм красная</v>
      </c>
      <c r="E918" s="7" t="str">
        <f>IF(Смета!D900&gt;0,Смета!D900,0)</f>
        <v>шт</v>
      </c>
      <c r="F918" s="7">
        <f>IFERROR(IF(Дата_КС2=S$3,Смета!Q900,0)+IF(Дата_КС2=S$4,Смета!T900,0)+IF(Дата_КС2=S$5,Смета!W900,0)+IF(Дата_КС2=S$6,Смета!Z900,0)+IF(Дата_КС2=S$7,Смета!AC900,0)+IF(Дата_КС2=S$8,Смета!AF900,0)+IF(Дата_КС2=S$9,Смета!AI900,0)+IF(Дата_КС2=S$10,Смета!AL900,0)+IF(Дата_КС2=S$11,Смета!AO900,0)+IF(Дата_КС2=S$12,Смета!AR900,0)+IF(Дата_КС2=S$13,Смета!AU900,0)+IF(Дата_КС2=S$14,Смета!AX900,0),0)</f>
        <v>1700</v>
      </c>
      <c r="G918" s="7">
        <f>IF(Смета!E900&gt;0,Смета!E900,0)</f>
        <v>5.34</v>
      </c>
      <c r="H918" s="7">
        <f>ROUND(F918*G918,2)</f>
        <v>9078</v>
      </c>
      <c r="I918">
        <f>IF(J918=1,1,K918)</f>
        <v>1</v>
      </c>
      <c r="K918">
        <f>IF(AND(B918&gt;0,B918&lt;&gt;"ЗАГ"),1,IF(C918=0,SUM(B919:INDEX(B919:B$2002,INDEX(MATCH("ЗАГ",B919:B$2002&amp;"",),))),0))</f>
        <v>1</v>
      </c>
      <c r="R918" s="7">
        <f>IFERROR(IF(F918&gt;0,IF(IFERROR((Смета!H900*1),0)&gt;0,ROUND(F918*G918,2),0),0),0)</f>
        <v>0</v>
      </c>
      <c r="S918" s="7">
        <f>IFERROR(IF(F918&gt;0,IF(IFERROR((Смета!G900*1),0)&gt;0,ROUND(F918*G918,2),0),0),0)</f>
        <v>9078</v>
      </c>
    </row>
    <row r="919" hidden="1">
      <c r="B919">
        <f>IFERROR(IF(F919&gt;0,MAX(B$26:B918)+1,IF(AND(D919&gt;0,C919=0),"ЗАГ",0)),0)</f>
        <v>0</v>
      </c>
      <c r="C919">
        <f>IF(Смета!B901&gt;0,Смета!B901,0)</f>
        <v>797</v>
      </c>
      <c r="D919" t="str">
        <f>IF(Смета!C901&gt;0,Смета!C901,0)</f>
        <v>Бирка кабельная У-134 квадрат 55х55 мм</v>
      </c>
      <c r="E919" s="7" t="str">
        <f>IF(Смета!D901&gt;0,Смета!D901,0)</f>
        <v>шт</v>
      </c>
      <c r="F919" s="7">
        <f>IFERROR(IF(Дата_КС2=S$3,Смета!Q901,0)+IF(Дата_КС2=S$4,Смета!T901,0)+IF(Дата_КС2=S$5,Смета!W901,0)+IF(Дата_КС2=S$6,Смета!Z901,0)+IF(Дата_КС2=S$7,Смета!AC901,0)+IF(Дата_КС2=S$8,Смета!AF901,0)+IF(Дата_КС2=S$9,Смета!AI901,0)+IF(Дата_КС2=S$10,Смета!AL901,0)+IF(Дата_КС2=S$11,Смета!AO901,0)+IF(Дата_КС2=S$12,Смета!AR901,0)+IF(Дата_КС2=S$13,Смета!AU901,0)+IF(Дата_КС2=S$14,Смета!AX901,0),0)</f>
        <v>0</v>
      </c>
      <c r="G919" s="7">
        <f>IF(Смета!E901&gt;0,Смета!E901,0)</f>
        <v>2.46</v>
      </c>
      <c r="H919" s="7">
        <f>ROUND(F919*G919,2)</f>
        <v>0</v>
      </c>
      <c r="I919">
        <f>IF(J919=1,1,K919)</f>
        <v>0</v>
      </c>
      <c r="K919">
        <f>IF(AND(B919&gt;0,B919&lt;&gt;"ЗАГ"),1,IF(C919=0,SUM(B920:INDEX(B920:B$2002,INDEX(MATCH("ЗАГ",B920:B$2002&amp;"",),))),0))</f>
        <v>0</v>
      </c>
      <c r="R919" s="7">
        <f>IFERROR(IF(F919&gt;0,IF(IFERROR((Смета!H901*1),0)&gt;0,ROUND(F919*G919,2),0),0),0)</f>
        <v>0</v>
      </c>
      <c r="S919" s="7">
        <f>IFERROR(IF(F919&gt;0,IF(IFERROR((Смета!G901*1),0)&gt;0,ROUND(F919*G919,2),0),0),0)</f>
        <v>0</v>
      </c>
    </row>
    <row r="920" hidden="1">
      <c r="B920">
        <f>IFERROR(IF(F920&gt;0,MAX(B$26:B919)+1,IF(AND(D920&gt;0,C920=0),"ЗАГ",0)),0)</f>
        <v>0</v>
      </c>
      <c r="C920">
        <f>IF(Смета!B902&gt;0,Смета!B902,0)</f>
        <v>798</v>
      </c>
      <c r="D920" t="str">
        <f>IF(Смета!C902&gt;0,Смета!C902,0)</f>
        <v>Коробка установочная 68мм (С3М2)</v>
      </c>
      <c r="E920" s="7" t="str">
        <f>IF(Смета!D902&gt;0,Смета!D902,0)</f>
        <v>шт</v>
      </c>
      <c r="F920" s="7">
        <f>IFERROR(IF(Дата_КС2=S$3,Смета!Q902,0)+IF(Дата_КС2=S$4,Смета!T902,0)+IF(Дата_КС2=S$5,Смета!W902,0)+IF(Дата_КС2=S$6,Смета!Z902,0)+IF(Дата_КС2=S$7,Смета!AC902,0)+IF(Дата_КС2=S$8,Смета!AF902,0)+IF(Дата_КС2=S$9,Смета!AI902,0)+IF(Дата_КС2=S$10,Смета!AL902,0)+IF(Дата_КС2=S$11,Смета!AO902,0)+IF(Дата_КС2=S$12,Смета!AR902,0)+IF(Дата_КС2=S$13,Смета!AU902,0)+IF(Дата_КС2=S$14,Смета!AX902,0),0)</f>
        <v>0</v>
      </c>
      <c r="G920" s="7">
        <f>IF(Смета!E902&gt;0,Смета!E902,0)</f>
        <v>12.81</v>
      </c>
      <c r="H920" s="7">
        <f>ROUND(F920*G920,2)</f>
        <v>0</v>
      </c>
      <c r="I920">
        <f>IF(J920=1,1,K920)</f>
        <v>0</v>
      </c>
      <c r="K920">
        <f>IF(AND(B920&gt;0,B920&lt;&gt;"ЗАГ"),1,IF(C920=0,SUM(B921:INDEX(B921:B$2002,INDEX(MATCH("ЗАГ",B921:B$2002&amp;"",),))),0))</f>
        <v>0</v>
      </c>
      <c r="R920" s="7">
        <f>IFERROR(IF(F920&gt;0,IF(IFERROR((Смета!H902*1),0)&gt;0,ROUND(F920*G920,2),0),0),0)</f>
        <v>0</v>
      </c>
      <c r="S920" s="7">
        <f>IFERROR(IF(F920&gt;0,IF(IFERROR((Смета!G902*1),0)&gt;0,ROUND(F920*G920,2),0),0),0)</f>
        <v>0</v>
      </c>
    </row>
    <row r="921" hidden="1" ht="30" customHeight="1">
      <c r="B921">
        <f>IFERROR(IF(F921&gt;0,MAX(B$26:B920)+1,IF(AND(D921&gt;0,C921=0),"ЗАГ",0)),0)</f>
        <v>0</v>
      </c>
      <c r="C921">
        <f>IF(Смета!B903&gt;0,Смета!B903,0)</f>
        <v>799</v>
      </c>
      <c r="D921" t="str">
        <f>IF(Смета!C903&gt;0,Смета!C903,0)</f>
        <v>Высверливание отверстия в кирпиче и вмазывание установочной коробки</v>
      </c>
      <c r="E921" s="7" t="str">
        <f>IF(Смета!D903&gt;0,Смета!D903,0)</f>
        <v>шт</v>
      </c>
      <c r="F921" s="7">
        <f>IFERROR(IF(Дата_КС2=S$3,Смета!Q903,0)+IF(Дата_КС2=S$4,Смета!T903,0)+IF(Дата_КС2=S$5,Смета!W903,0)+IF(Дата_КС2=S$6,Смета!Z903,0)+IF(Дата_КС2=S$7,Смета!AC903,0)+IF(Дата_КС2=S$8,Смета!AF903,0)+IF(Дата_КС2=S$9,Смета!AI903,0)+IF(Дата_КС2=S$10,Смета!AL903,0)+IF(Дата_КС2=S$11,Смета!AO903,0)+IF(Дата_КС2=S$12,Смета!AR903,0)+IF(Дата_КС2=S$13,Смета!AU903,0)+IF(Дата_КС2=S$14,Смета!AX903,0),0)</f>
        <v>0</v>
      </c>
      <c r="G921" s="7">
        <f>IF(Смета!E903&gt;0,Смета!E903,0)</f>
        <v>320.25</v>
      </c>
      <c r="H921" s="7">
        <f>ROUND(F921*G921,2)</f>
        <v>0</v>
      </c>
      <c r="I921">
        <f>IF(J921=1,1,K921)</f>
        <v>0</v>
      </c>
      <c r="K921">
        <f>IF(AND(B921&gt;0,B921&lt;&gt;"ЗАГ"),1,IF(C921=0,SUM(B922:INDEX(B922:B$2002,INDEX(MATCH("ЗАГ",B922:B$2002&amp;"",),))),0))</f>
        <v>0</v>
      </c>
      <c r="R921" s="7">
        <f>IFERROR(IF(F921&gt;0,IF(IFERROR((Смета!H903*1),0)&gt;0,ROUND(F921*G921,2),0),0),0)</f>
        <v>0</v>
      </c>
      <c r="S921" s="7">
        <f>IFERROR(IF(F921&gt;0,IF(IFERROR((Смета!G903*1),0)&gt;0,ROUND(F921*G921,2),0),0),0)</f>
        <v>0</v>
      </c>
    </row>
    <row r="922">
      <c r="B922">
        <f>IFERROR(IF(F922&gt;0,MAX(B$26:B921)+1,IF(AND(D922&gt;0,C922=0),"ЗАГ",0)),0)</f>
        <v>98</v>
      </c>
      <c r="C922">
        <f>IF(Смета!B904&gt;0,Смета!B904,0)</f>
        <v>800</v>
      </c>
      <c r="D922" t="str">
        <f>IF(Смета!C904&gt;0,Смета!C904,0)</f>
        <v>Крышка КОН-1М-04</v>
      </c>
      <c r="E922" s="7" t="str">
        <f>IF(Смета!D904&gt;0,Смета!D904,0)</f>
        <v>шт</v>
      </c>
      <c r="F922" s="7">
        <f>IFERROR(IF(Дата_КС2=S$3,Смета!Q904,0)+IF(Дата_КС2=S$4,Смета!T904,0)+IF(Дата_КС2=S$5,Смета!W904,0)+IF(Дата_КС2=S$6,Смета!Z904,0)+IF(Дата_КС2=S$7,Смета!AC904,0)+IF(Дата_КС2=S$8,Смета!AF904,0)+IF(Дата_КС2=S$9,Смета!AI904,0)+IF(Дата_КС2=S$10,Смета!AL904,0)+IF(Дата_КС2=S$11,Смета!AO904,0)+IF(Дата_КС2=S$12,Смета!AR904,0)+IF(Дата_КС2=S$13,Смета!AU904,0)+IF(Дата_КС2=S$14,Смета!AX904,0),0)</f>
        <v>317</v>
      </c>
      <c r="G922" s="7">
        <f>IF(Смета!E904&gt;0,Смета!E904,0)</f>
        <v>58.21</v>
      </c>
      <c r="H922" s="7">
        <f>ROUND(F922*G922,2)</f>
        <v>18452.57</v>
      </c>
      <c r="I922">
        <f>IF(J922=1,1,K922)</f>
        <v>1</v>
      </c>
      <c r="K922">
        <f>IF(AND(B922&gt;0,B922&lt;&gt;"ЗАГ"),1,IF(C922=0,SUM(B923:INDEX(B923:B$2002,INDEX(MATCH("ЗАГ",B923:B$2002&amp;"",),))),0))</f>
        <v>1</v>
      </c>
      <c r="R922" s="7">
        <f>IFERROR(IF(F922&gt;0,IF(IFERROR((Смета!H904*1),0)&gt;0,ROUND(F922*G922,2),0),0),0)</f>
        <v>0</v>
      </c>
      <c r="S922" s="7">
        <f>IFERROR(IF(F922&gt;0,IF(IFERROR((Смета!G904*1),0)&gt;0,ROUND(F922*G922,2),0),0),0)</f>
        <v>18452.57</v>
      </c>
    </row>
    <row r="923">
      <c r="B923">
        <f>IFERROR(IF(F923&gt;0,MAX(B$26:B922)+1,IF(AND(D923&gt;0,C923=0),"ЗАГ",0)),0)</f>
        <v>99</v>
      </c>
      <c r="C923">
        <f>IF(Смета!B905&gt;0,Смета!B905,0)</f>
        <v>801</v>
      </c>
      <c r="D923" t="str">
        <f>IF(Смета!C905&gt;0,Смета!C905,0)</f>
        <v>Монтаж крышки КОН-1М-04</v>
      </c>
      <c r="E923" s="7" t="str">
        <f>IF(Смета!D905&gt;0,Смета!D905,0)</f>
        <v>шт</v>
      </c>
      <c r="F923" s="7">
        <f>IFERROR(IF(Дата_КС2=S$3,Смета!Q905,0)+IF(Дата_КС2=S$4,Смета!T905,0)+IF(Дата_КС2=S$5,Смета!W905,0)+IF(Дата_КС2=S$6,Смета!Z905,0)+IF(Дата_КС2=S$7,Смета!AC905,0)+IF(Дата_КС2=S$8,Смета!AF905,0)+IF(Дата_КС2=S$9,Смета!AI905,0)+IF(Дата_КС2=S$10,Смета!AL905,0)+IF(Дата_КС2=S$11,Смета!AO905,0)+IF(Дата_КС2=S$12,Смета!AR905,0)+IF(Дата_КС2=S$13,Смета!AU905,0)+IF(Дата_КС2=S$14,Смета!AX905,0),0)</f>
        <v>317</v>
      </c>
      <c r="G923" s="7">
        <f>IF(Смета!E905&gt;0,Смета!E905,0)</f>
        <v>80.06</v>
      </c>
      <c r="H923" s="7">
        <f>ROUND(F923*G923,2)</f>
        <v>25379.02</v>
      </c>
      <c r="I923">
        <f>IF(J923=1,1,K923)</f>
        <v>1</v>
      </c>
      <c r="K923">
        <f>IF(AND(B923&gt;0,B923&lt;&gt;"ЗАГ"),1,IF(C923=0,SUM(B924:INDEX(B924:B$2002,INDEX(MATCH("ЗАГ",B924:B$2002&amp;"",),))),0))</f>
        <v>1</v>
      </c>
      <c r="R923" s="7">
        <f>IFERROR(IF(F923&gt;0,IF(IFERROR((Смета!H905*1),0)&gt;0,ROUND(F923*G923,2),0),0),0)</f>
        <v>25379.02</v>
      </c>
      <c r="S923" s="7">
        <f>IFERROR(IF(F923&gt;0,IF(IFERROR((Смета!G905*1),0)&gt;0,ROUND(F923*G923,2),0),0),0)</f>
        <v>0</v>
      </c>
    </row>
    <row r="924" hidden="1">
      <c r="B924">
        <f>IFERROR(IF(F924&gt;0,MAX(B$26:B923)+1,IF(AND(D924&gt;0,C924=0),"ЗАГ",0)),0)</f>
        <v>0</v>
      </c>
      <c r="C924">
        <f>IF(Смета!B906&gt;0,Смета!B906,0)</f>
        <v>802</v>
      </c>
      <c r="D924" t="str">
        <f>IF(Смета!C906&gt;0,Смета!C906,0)</f>
        <v>Подрозетник Ф65мм</v>
      </c>
      <c r="E924" s="7" t="str">
        <f>IF(Смета!D906&gt;0,Смета!D906,0)</f>
        <v>шт</v>
      </c>
      <c r="F924" s="7">
        <f>IFERROR(IF(Дата_КС2=S$3,Смета!Q906,0)+IF(Дата_КС2=S$4,Смета!T906,0)+IF(Дата_КС2=S$5,Смета!W906,0)+IF(Дата_КС2=S$6,Смета!Z906,0)+IF(Дата_КС2=S$7,Смета!AC906,0)+IF(Дата_КС2=S$8,Смета!AF906,0)+IF(Дата_КС2=S$9,Смета!AI906,0)+IF(Дата_КС2=S$10,Смета!AL906,0)+IF(Дата_КС2=S$11,Смета!AO906,0)+IF(Дата_КС2=S$12,Смета!AR906,0)+IF(Дата_КС2=S$13,Смета!AU906,0)+IF(Дата_КС2=S$14,Смета!AX906,0),0)</f>
        <v>0</v>
      </c>
      <c r="G924" s="7">
        <f>IF(Смета!E906&gt;0,Смета!E906,0)</f>
        <v>53.38</v>
      </c>
      <c r="H924" s="7">
        <f>ROUND(F924*G924,2)</f>
        <v>0</v>
      </c>
      <c r="I924">
        <f>IF(J924=1,1,K924)</f>
        <v>0</v>
      </c>
      <c r="K924">
        <f>IF(AND(B924&gt;0,B924&lt;&gt;"ЗАГ"),1,IF(C924=0,SUM(B925:INDEX(B925:B$2002,INDEX(MATCH("ЗАГ",B925:B$2002&amp;"",),))),0))</f>
        <v>0</v>
      </c>
      <c r="R924" s="7">
        <f>IFERROR(IF(F924&gt;0,IF(IFERROR((Смета!H906*1),0)&gt;0,ROUND(F924*G924,2),0),0),0)</f>
        <v>0</v>
      </c>
      <c r="S924" s="7">
        <f>IFERROR(IF(F924&gt;0,IF(IFERROR((Смета!G906*1),0)&gt;0,ROUND(F924*G924,2),0),0),0)</f>
        <v>0</v>
      </c>
    </row>
    <row r="925" hidden="1">
      <c r="B925">
        <f>IFERROR(IF(F925&gt;0,MAX(B$26:B924)+1,IF(AND(D925&gt;0,C925=0),"ЗАГ",0)),0)</f>
        <v>0</v>
      </c>
      <c r="C925">
        <f>IF(Смета!B907&gt;0,Смета!B907,0)</f>
        <v>803</v>
      </c>
      <c r="D925" t="str">
        <f>IF(Смета!C907&gt;0,Смета!C907,0)</f>
        <v>Подрозетник Ф100мм</v>
      </c>
      <c r="E925" s="7" t="str">
        <f>IF(Смета!D907&gt;0,Смета!D907,0)</f>
        <v>шт</v>
      </c>
      <c r="F925" s="7">
        <f>IFERROR(IF(Дата_КС2=S$3,Смета!Q907,0)+IF(Дата_КС2=S$4,Смета!T907,0)+IF(Дата_КС2=S$5,Смета!W907,0)+IF(Дата_КС2=S$6,Смета!Z907,0)+IF(Дата_КС2=S$7,Смета!AC907,0)+IF(Дата_КС2=S$8,Смета!AF907,0)+IF(Дата_КС2=S$9,Смета!AI907,0)+IF(Дата_КС2=S$10,Смета!AL907,0)+IF(Дата_КС2=S$11,Смета!AO907,0)+IF(Дата_КС2=S$12,Смета!AR907,0)+IF(Дата_КС2=S$13,Смета!AU907,0)+IF(Дата_КС2=S$14,Смета!AX907,0),0)</f>
        <v>0</v>
      </c>
      <c r="G925" s="7">
        <f>IF(Смета!E907&gt;0,Смета!E907,0)</f>
        <v>64.05</v>
      </c>
      <c r="H925" s="7">
        <f>ROUND(F925*G925,2)</f>
        <v>0</v>
      </c>
      <c r="I925">
        <f>IF(J925=1,1,K925)</f>
        <v>0</v>
      </c>
      <c r="K925">
        <f>IF(AND(B925&gt;0,B925&lt;&gt;"ЗАГ"),1,IF(C925=0,SUM(B926:INDEX(B926:B$2002,INDEX(MATCH("ЗАГ",B926:B$2002&amp;"",),))),0))</f>
        <v>0</v>
      </c>
      <c r="R925" s="7">
        <f>IFERROR(IF(F925&gt;0,IF(IFERROR((Смета!H907*1),0)&gt;0,ROUND(F925*G925,2),0),0),0)</f>
        <v>0</v>
      </c>
      <c r="S925" s="7">
        <f>IFERROR(IF(F925&gt;0,IF(IFERROR((Смета!G907*1),0)&gt;0,ROUND(F925*G925,2),0),0),0)</f>
        <v>0</v>
      </c>
    </row>
    <row r="926" hidden="1">
      <c r="B926">
        <f>IFERROR(IF(F926&gt;0,MAX(B$26:B925)+1,IF(AND(D926&gt;0,C926=0),"ЗАГ",0)),0)</f>
        <v>0</v>
      </c>
      <c r="C926">
        <f>IF(Смета!B908&gt;0,Смета!B908,0)</f>
        <v>804</v>
      </c>
      <c r="D926" t="str">
        <f>IF(Смета!C908&gt;0,Смета!C908,0)</f>
        <v>Монтаж подрозетника</v>
      </c>
      <c r="E926" s="7" t="str">
        <f>IF(Смета!D908&gt;0,Смета!D908,0)</f>
        <v>шт</v>
      </c>
      <c r="F926" s="7">
        <f>IFERROR(IF(Дата_КС2=S$3,Смета!Q908,0)+IF(Дата_КС2=S$4,Смета!T908,0)+IF(Дата_КС2=S$5,Смета!W908,0)+IF(Дата_КС2=S$6,Смета!Z908,0)+IF(Дата_КС2=S$7,Смета!AC908,0)+IF(Дата_КС2=S$8,Смета!AF908,0)+IF(Дата_КС2=S$9,Смета!AI908,0)+IF(Дата_КС2=S$10,Смета!AL908,0)+IF(Дата_КС2=S$11,Смета!AO908,0)+IF(Дата_КС2=S$12,Смета!AR908,0)+IF(Дата_КС2=S$13,Смета!AU908,0)+IF(Дата_КС2=S$14,Смета!AX908,0),0)</f>
        <v>0</v>
      </c>
      <c r="G926" s="7">
        <f>IF(Смета!E908&gt;0,Смета!E908,0)</f>
        <v>80.06</v>
      </c>
      <c r="H926" s="7">
        <f>ROUND(F926*G926,2)</f>
        <v>0</v>
      </c>
      <c r="I926">
        <f>IF(J926=1,1,K926)</f>
        <v>0</v>
      </c>
      <c r="K926">
        <f>IF(AND(B926&gt;0,B926&lt;&gt;"ЗАГ"),1,IF(C926=0,SUM(B927:INDEX(B927:B$2002,INDEX(MATCH("ЗАГ",B927:B$2002&amp;"",),))),0))</f>
        <v>0</v>
      </c>
      <c r="R926" s="7">
        <f>IFERROR(IF(F926&gt;0,IF(IFERROR((Смета!H908*1),0)&gt;0,ROUND(F926*G926,2),0),0),0)</f>
        <v>0</v>
      </c>
      <c r="S926" s="7">
        <f>IFERROR(IF(F926&gt;0,IF(IFERROR((Смета!G908*1),0)&gt;0,ROUND(F926*G926,2),0),0),0)</f>
        <v>0</v>
      </c>
    </row>
    <row r="927" hidden="1">
      <c r="B927" t="str">
        <f>IFERROR(IF(F927&gt;0,MAX(B$26:B926)+1,IF(AND(D927&gt;0,C927=0),"ЗАГ",0)),0)</f>
        <v>ЗАГ</v>
      </c>
      <c r="C927">
        <f>IF(Смета!B909&gt;0,Смета!B909,0)</f>
        <v>0</v>
      </c>
      <c r="D927" t="str">
        <f>IF(Смета!C909&gt;0,Смета!C909,0)</f>
        <v>6. Материалы</v>
      </c>
      <c r="E927" s="7">
        <f>IF(Смета!D909&gt;0,Смета!D909,0)</f>
        <v>0</v>
      </c>
      <c r="F927" s="7">
        <f>IFERROR(IF(Дата_КС2=S$3,Смета!Q909,0)+IF(Дата_КС2=S$4,Смета!T909,0)+IF(Дата_КС2=S$5,Смета!W909,0)+IF(Дата_КС2=S$6,Смета!Z909,0)+IF(Дата_КС2=S$7,Смета!AC909,0)+IF(Дата_КС2=S$8,Смета!AF909,0)+IF(Дата_КС2=S$9,Смета!AI909,0)+IF(Дата_КС2=S$10,Смета!AL909,0)+IF(Дата_КС2=S$11,Смета!AO909,0)+IF(Дата_КС2=S$12,Смета!AR909,0)+IF(Дата_КС2=S$13,Смета!AU909,0)+IF(Дата_КС2=S$14,Смета!AX909,0),0)</f>
        <v>0</v>
      </c>
      <c r="G927" s="7">
        <f>IF(Смета!E909&gt;0,Смета!E909,0)</f>
        <v>0</v>
      </c>
      <c r="H927" s="7">
        <f>ROUND(F927*G927,2)</f>
        <v>0</v>
      </c>
      <c r="I927">
        <f>IF(J927=1,1,K927)</f>
        <v>0</v>
      </c>
      <c r="K927">
        <f>IF(AND(B927&gt;0,B927&lt;&gt;"ЗАГ"),1,IF(C927=0,SUM(B928:INDEX(B928:B$2002,INDEX(MATCH("ЗАГ",B928:B$2002&amp;"",),))),0))</f>
        <v>0</v>
      </c>
      <c r="R927" s="7">
        <f>IFERROR(IF(F927&gt;0,IF(IFERROR((Смета!H909*1),0)&gt;0,ROUND(F927*G927,2),0),0),0)</f>
        <v>0</v>
      </c>
      <c r="S927" s="7">
        <f>IFERROR(IF(F927&gt;0,IF(IFERROR((Смета!G909*1),0)&gt;0,ROUND(F927*G927,2),0),0),0)</f>
        <v>0</v>
      </c>
    </row>
    <row r="928" hidden="1">
      <c r="B928">
        <f>IFERROR(IF(F928&gt;0,MAX(B$26:B927)+1,IF(AND(D928&gt;0,C928=0),"ЗАГ",0)),0)</f>
        <v>0</v>
      </c>
      <c r="C928">
        <f>IF(Смета!B910&gt;0,Смета!B910,0)</f>
        <v>805</v>
      </c>
      <c r="D928" t="str">
        <f>IF(Смета!C910&gt;0,Смета!C910,0)</f>
        <v>Пена монтажная Roof Complect огнеупорная (890гр)</v>
      </c>
      <c r="E928" s="7" t="str">
        <f>IF(Смета!D910&gt;0,Смета!D910,0)</f>
        <v>шт</v>
      </c>
      <c r="F928" s="7">
        <f>IFERROR(IF(Дата_КС2=S$3,Смета!Q910,0)+IF(Дата_КС2=S$4,Смета!T910,0)+IF(Дата_КС2=S$5,Смета!W910,0)+IF(Дата_КС2=S$6,Смета!Z910,0)+IF(Дата_КС2=S$7,Смета!AC910,0)+IF(Дата_КС2=S$8,Смета!AF910,0)+IF(Дата_КС2=S$9,Смета!AI910,0)+IF(Дата_КС2=S$10,Смета!AL910,0)+IF(Дата_КС2=S$11,Смета!AO910,0)+IF(Дата_КС2=S$12,Смета!AR910,0)+IF(Дата_КС2=S$13,Смета!AU910,0)+IF(Дата_КС2=S$14,Смета!AX910,0),0)</f>
        <v>0</v>
      </c>
      <c r="G928" s="7">
        <f>IF(Смета!E910&gt;0,Смета!E910,0)</f>
        <v>640.5</v>
      </c>
      <c r="H928" s="7">
        <f>ROUND(F928*G928,2)</f>
        <v>0</v>
      </c>
      <c r="I928">
        <f>IF(J928=1,1,K928)</f>
        <v>0</v>
      </c>
      <c r="K928">
        <f>IF(AND(B928&gt;0,B928&lt;&gt;"ЗАГ"),1,IF(C928=0,SUM(B929:INDEX(B929:B$2002,INDEX(MATCH("ЗАГ",B929:B$2002&amp;"",),))),0))</f>
        <v>0</v>
      </c>
      <c r="R928" s="7">
        <f>IFERROR(IF(F928&gt;0,IF(IFERROR((Смета!H910*1),0)&gt;0,ROUND(F928*G928,2),0),0),0)</f>
        <v>0</v>
      </c>
      <c r="S928" s="7">
        <f>IFERROR(IF(F928&gt;0,IF(IFERROR((Смета!G910*1),0)&gt;0,ROUND(F928*G928,2),0),0),0)</f>
        <v>0</v>
      </c>
    </row>
    <row r="929" hidden="1">
      <c r="B929">
        <f>IFERROR(IF(F929&gt;0,MAX(B$26:B928)+1,IF(AND(D929&gt;0,C929=0),"ЗАГ",0)),0)</f>
        <v>0</v>
      </c>
      <c r="C929">
        <f>IF(Смета!B911&gt;0,Смета!B911,0)</f>
        <v>806</v>
      </c>
      <c r="D929" t="str">
        <f>IF(Смета!C911&gt;0,Смета!C911,0)</f>
        <v>Герметик огнезащитный ведро 10кг</v>
      </c>
      <c r="E929" s="7" t="str">
        <f>IF(Смета!D911&gt;0,Смета!D911,0)</f>
        <v>шт</v>
      </c>
      <c r="F929" s="7">
        <f>IFERROR(IF(Дата_КС2=S$3,Смета!Q911,0)+IF(Дата_КС2=S$4,Смета!T911,0)+IF(Дата_КС2=S$5,Смета!W911,0)+IF(Дата_КС2=S$6,Смета!Z911,0)+IF(Дата_КС2=S$7,Смета!AC911,0)+IF(Дата_КС2=S$8,Смета!AF911,0)+IF(Дата_КС2=S$9,Смета!AI911,0)+IF(Дата_КС2=S$10,Смета!AL911,0)+IF(Дата_КС2=S$11,Смета!AO911,0)+IF(Дата_КС2=S$12,Смета!AR911,0)+IF(Дата_КС2=S$13,Смета!AU911,0)+IF(Дата_КС2=S$14,Смета!AX911,0),0)</f>
        <v>0</v>
      </c>
      <c r="G929" s="7">
        <f>IF(Смета!E911&gt;0,Смета!E911,0)</f>
        <v>2028.25</v>
      </c>
      <c r="H929" s="7">
        <f>ROUND(F929*G929,2)</f>
        <v>0</v>
      </c>
      <c r="I929">
        <f>IF(J929=1,1,K929)</f>
        <v>0</v>
      </c>
      <c r="K929">
        <f>IF(AND(B929&gt;0,B929&lt;&gt;"ЗАГ"),1,IF(C929=0,SUM(B930:INDEX(B930:B$2002,INDEX(MATCH("ЗАГ",B930:B$2002&amp;"",),))),0))</f>
        <v>0</v>
      </c>
      <c r="R929" s="7">
        <f>IFERROR(IF(F929&gt;0,IF(IFERROR((Смета!H911*1),0)&gt;0,ROUND(F929*G929,2),0),0),0)</f>
        <v>0</v>
      </c>
      <c r="S929" s="7">
        <f>IFERROR(IF(F929&gt;0,IF(IFERROR((Смета!G911*1),0)&gt;0,ROUND(F929*G929,2),0),0),0)</f>
        <v>0</v>
      </c>
    </row>
    <row r="930">
      <c r="B930" t="str">
        <f>IFERROR(IF(F930&gt;0,MAX(B$26:B929)+1,IF(AND(D930&gt;0,C930=0),"ЗАГ",0)),0)</f>
        <v>ЗАГ</v>
      </c>
      <c r="C930">
        <f>IF(Смета!B912&gt;0,Смета!B912,0)</f>
        <v>0</v>
      </c>
      <c r="D930" t="str">
        <f>IF(Смета!C912&gt;0,Смета!C912,0)</f>
        <v>Ось 17-21/А-Г (4.БСУ1М секция №9)</v>
      </c>
      <c r="E930" s="7">
        <f>IF(Смета!D912&gt;0,Смета!D912,0)</f>
        <v>0</v>
      </c>
      <c r="F930" s="7">
        <f>IFERROR(IF(Дата_КС2=S$3,Смета!Q912,0)+IF(Дата_КС2=S$4,Смета!T912,0)+IF(Дата_КС2=S$5,Смета!W912,0)+IF(Дата_КС2=S$6,Смета!Z912,0)+IF(Дата_КС2=S$7,Смета!AC912,0)+IF(Дата_КС2=S$8,Смета!AF912,0)+IF(Дата_КС2=S$9,Смета!AI912,0)+IF(Дата_КС2=S$10,Смета!AL912,0)+IF(Дата_КС2=S$11,Смета!AO912,0)+IF(Дата_КС2=S$12,Смета!AR912,0)+IF(Дата_КС2=S$13,Смета!AU912,0)+IF(Дата_КС2=S$14,Смета!AX912,0),0)</f>
        <v>0</v>
      </c>
      <c r="G930" s="7">
        <f>IF(Смета!E912&gt;0,Смета!E912,0)</f>
        <v>0</v>
      </c>
      <c r="H930" s="7">
        <f>ROUND(F930*G930,2)</f>
        <v>0</v>
      </c>
      <c r="I930">
        <f>IF(J930=1,1,K930)</f>
        <v>1</v>
      </c>
      <c r="J930">
        <v>1</v>
      </c>
      <c r="K930">
        <f>IF(AND(B930&gt;0,B930&lt;&gt;"ЗАГ"),1,IF(C930=0,SUM(B931:INDEX(B931:B$2002,INDEX(MATCH("ЗАГ",B931:B$2002&amp;"",),))),0))</f>
        <v>0</v>
      </c>
      <c r="R930" s="7">
        <f>IFERROR(IF(F930&gt;0,IF(IFERROR((Смета!H912*1),0)&gt;0,ROUND(F930*G930,2),0),0),0)</f>
        <v>0</v>
      </c>
      <c r="S930" s="7">
        <f>IFERROR(IF(F930&gt;0,IF(IFERROR((Смета!G912*1),0)&gt;0,ROUND(F930*G930,2),0),0),0)</f>
        <v>0</v>
      </c>
    </row>
    <row r="931">
      <c r="B931" t="str">
        <f>IFERROR(IF(F931&gt;0,MAX(B$26:B930)+1,IF(AND(D931&gt;0,C931=0),"ЗАГ",0)),0)</f>
        <v>ЗАГ</v>
      </c>
      <c r="C931">
        <f>IF(Смета!B913&gt;0,Смета!B913,0)</f>
        <v>0</v>
      </c>
      <c r="D931" t="str">
        <f>IF(Смета!C913&gt;0,Смета!C913,0)</f>
        <v>1.Низковольтное оборудование</v>
      </c>
      <c r="E931" s="7">
        <f>IF(Смета!D913&gt;0,Смета!D913,0)</f>
        <v>0</v>
      </c>
      <c r="F931" s="7">
        <f>IFERROR(IF(Дата_КС2=S$3,Смета!Q913,0)+IF(Дата_КС2=S$4,Смета!T913,0)+IF(Дата_КС2=S$5,Смета!W913,0)+IF(Дата_КС2=S$6,Смета!Z913,0)+IF(Дата_КС2=S$7,Смета!AC913,0)+IF(Дата_КС2=S$8,Смета!AF913,0)+IF(Дата_КС2=S$9,Смета!AI913,0)+IF(Дата_КС2=S$10,Смета!AL913,0)+IF(Дата_КС2=S$11,Смета!AO913,0)+IF(Дата_КС2=S$12,Смета!AR913,0)+IF(Дата_КС2=S$13,Смета!AU913,0)+IF(Дата_КС2=S$14,Смета!AX913,0),0)</f>
        <v>0</v>
      </c>
      <c r="G931" s="7">
        <f>IF(Смета!E913&gt;0,Смета!E913,0)</f>
        <v>0</v>
      </c>
      <c r="H931" s="7">
        <f>ROUND(F931*G931,2)</f>
        <v>0</v>
      </c>
      <c r="I931">
        <f>IF(J931=1,1,K931)</f>
        <v>406</v>
      </c>
      <c r="K931">
        <f>IF(AND(B931&gt;0,B931&lt;&gt;"ЗАГ"),1,IF(C931=0,SUM(B932:INDEX(B932:B$2002,INDEX(MATCH("ЗАГ",B932:B$2002&amp;"",),))),0))</f>
        <v>406</v>
      </c>
      <c r="R931" s="7">
        <f>IFERROR(IF(F931&gt;0,IF(IFERROR((Смета!H913*1),0)&gt;0,ROUND(F931*G931,2),0),0),0)</f>
        <v>0</v>
      </c>
      <c r="S931" s="7">
        <f>IFERROR(IF(F931&gt;0,IF(IFERROR((Смета!G913*1),0)&gt;0,ROUND(F931*G931,2),0),0),0)</f>
        <v>0</v>
      </c>
    </row>
    <row r="932" hidden="1">
      <c r="B932">
        <f>IFERROR(IF(F932&gt;0,MAX(B$26:B931)+1,IF(AND(D932&gt;0,C932=0),"ЗАГ",0)),0)</f>
        <v>0</v>
      </c>
      <c r="C932">
        <f>IF(Смета!B914&gt;0,Смета!B914,0)</f>
        <v>807</v>
      </c>
      <c r="D932" t="str">
        <f>IF(Смета!C914&gt;0,Смета!C914,0)</f>
        <v>ЩК в комплекте</v>
      </c>
      <c r="E932" s="7" t="str">
        <f>IF(Смета!D914&gt;0,Смета!D914,0)</f>
        <v>шт</v>
      </c>
      <c r="F932" s="7">
        <f>IFERROR(IF(Дата_КС2=S$3,Смета!Q914,0)+IF(Дата_КС2=S$4,Смета!T914,0)+IF(Дата_КС2=S$5,Смета!W914,0)+IF(Дата_КС2=S$6,Смета!Z914,0)+IF(Дата_КС2=S$7,Смета!AC914,0)+IF(Дата_КС2=S$8,Смета!AF914,0)+IF(Дата_КС2=S$9,Смета!AI914,0)+IF(Дата_КС2=S$10,Смета!AL914,0)+IF(Дата_КС2=S$11,Смета!AO914,0)+IF(Дата_КС2=S$12,Смета!AR914,0)+IF(Дата_КС2=S$13,Смета!AU914,0)+IF(Дата_КС2=S$14,Смета!AX914,0),0)</f>
        <v>0</v>
      </c>
      <c r="G932" s="7">
        <f>IF(Смета!E914&gt;0,Смета!E914,0)</f>
        <v>6351.63</v>
      </c>
      <c r="H932" s="7">
        <f>ROUND(F932*G932,2)</f>
        <v>0</v>
      </c>
      <c r="I932">
        <f>IF(J932=1,1,K932)</f>
        <v>0</v>
      </c>
      <c r="K932">
        <f>IF(AND(B932&gt;0,B932&lt;&gt;"ЗАГ"),1,IF(C932=0,SUM(B933:INDEX(B933:B$2002,INDEX(MATCH("ЗАГ",B933:B$2002&amp;"",),))),0))</f>
        <v>0</v>
      </c>
      <c r="R932" s="7">
        <f>IFERROR(IF(F932&gt;0,IF(IFERROR((Смета!H914*1),0)&gt;0,ROUND(F932*G932,2),0),0),0)</f>
        <v>0</v>
      </c>
      <c r="S932" s="7">
        <f>IFERROR(IF(F932&gt;0,IF(IFERROR((Смета!G914*1),0)&gt;0,ROUND(F932*G932,2),0),0),0)</f>
        <v>0</v>
      </c>
    </row>
    <row r="933" hidden="1" ht="30" customHeight="1">
      <c r="B933">
        <f>IFERROR(IF(F933&gt;0,MAX(B$26:B932)+1,IF(AND(D933&gt;0,C933=0),"ЗАГ",0)),0)</f>
        <v>0</v>
      </c>
      <c r="C933">
        <f>IF(Смета!B915&gt;0,Смета!B915,0)</f>
        <v>808</v>
      </c>
      <c r="D933" t="str">
        <f>IF(Смета!C915&gt;0,Смета!C915,0)</f>
        <v>Счетчик электронный, 230В, 5(80)А, 1/2 кл.точности СЕ207 R7 849.2.ОА.QUVLF SPds</v>
      </c>
      <c r="E933" s="7" t="str">
        <f>IF(Смета!D915&gt;0,Смета!D915,0)</f>
        <v>шт</v>
      </c>
      <c r="F933" s="7">
        <f>IFERROR(IF(Дата_КС2=S$3,Смета!Q915,0)+IF(Дата_КС2=S$4,Смета!T915,0)+IF(Дата_КС2=S$5,Смета!W915,0)+IF(Дата_КС2=S$6,Смета!Z915,0)+IF(Дата_КС2=S$7,Смета!AC915,0)+IF(Дата_КС2=S$8,Смета!AF915,0)+IF(Дата_КС2=S$9,Смета!AI915,0)+IF(Дата_КС2=S$10,Смета!AL915,0)+IF(Дата_КС2=S$11,Смета!AO915,0)+IF(Дата_КС2=S$12,Смета!AR915,0)+IF(Дата_КС2=S$13,Смета!AU915,0)+IF(Дата_КС2=S$14,Смета!AX915,0),0)</f>
        <v>0</v>
      </c>
      <c r="G933" s="7">
        <f>IF(Смета!E915&gt;0,Смета!E915,0)</f>
        <v>0</v>
      </c>
      <c r="H933" s="7">
        <f>ROUND(F933*G933,2)</f>
        <v>0</v>
      </c>
      <c r="I933">
        <f>IF(J933=1,1,K933)</f>
        <v>0</v>
      </c>
      <c r="K933">
        <f>IF(AND(B933&gt;0,B933&lt;&gt;"ЗАГ"),1,IF(C933=0,SUM(B934:INDEX(B934:B$2002,INDEX(MATCH("ЗАГ",B934:B$2002&amp;"",),))),0))</f>
        <v>0</v>
      </c>
      <c r="R933" s="7">
        <f>IFERROR(IF(F933&gt;0,IF(IFERROR((Смета!H915*1),0)&gt;0,ROUND(F933*G933,2),0),0),0)</f>
        <v>0</v>
      </c>
      <c r="S933" s="7">
        <f>IFERROR(IF(F933&gt;0,IF(IFERROR((Смета!G915*1),0)&gt;0,ROUND(F933*G933,2),0),0),0)</f>
        <v>0</v>
      </c>
    </row>
    <row r="934" hidden="1">
      <c r="B934">
        <f>IFERROR(IF(F934&gt;0,MAX(B$26:B933)+1,IF(AND(D934&gt;0,C934=0),"ЗАГ",0)),0)</f>
        <v>0</v>
      </c>
      <c r="C934">
        <f>IF(Смета!B916&gt;0,Смета!B916,0)</f>
        <v>809</v>
      </c>
      <c r="D934" t="str">
        <f>IF(Смета!C916&gt;0,Смета!C916,0)</f>
        <v>Монтаж и подключение ЩК</v>
      </c>
      <c r="E934" s="7" t="str">
        <f>IF(Смета!D916&gt;0,Смета!D916,0)</f>
        <v>шт</v>
      </c>
      <c r="F934" s="7">
        <f>IFERROR(IF(Дата_КС2=S$3,Смета!Q916,0)+IF(Дата_КС2=S$4,Смета!T916,0)+IF(Дата_КС2=S$5,Смета!W916,0)+IF(Дата_КС2=S$6,Смета!Z916,0)+IF(Дата_КС2=S$7,Смета!AC916,0)+IF(Дата_КС2=S$8,Смета!AF916,0)+IF(Дата_КС2=S$9,Смета!AI916,0)+IF(Дата_КС2=S$10,Смета!AL916,0)+IF(Дата_КС2=S$11,Смета!AO916,0)+IF(Дата_КС2=S$12,Смета!AR916,0)+IF(Дата_КС2=S$13,Смета!AU916,0)+IF(Дата_КС2=S$14,Смета!AX916,0),0)</f>
        <v>0</v>
      </c>
      <c r="G934" s="7">
        <f>IF(Смета!E916&gt;0,Смета!E916,0)</f>
        <v>2668.75</v>
      </c>
      <c r="H934" s="7">
        <f>ROUND(F934*G934,2)</f>
        <v>0</v>
      </c>
      <c r="I934">
        <f>IF(J934=1,1,K934)</f>
        <v>0</v>
      </c>
      <c r="K934">
        <f>IF(AND(B934&gt;0,B934&lt;&gt;"ЗАГ"),1,IF(C934=0,SUM(B935:INDEX(B935:B$2002,INDEX(MATCH("ЗАГ",B935:B$2002&amp;"",),))),0))</f>
        <v>0</v>
      </c>
      <c r="R934" s="7">
        <f>IFERROR(IF(F934&gt;0,IF(IFERROR((Смета!H916*1),0)&gt;0,ROUND(F934*G934,2),0),0),0)</f>
        <v>0</v>
      </c>
      <c r="S934" s="7">
        <f>IFERROR(IF(F934&gt;0,IF(IFERROR((Смета!G916*1),0)&gt;0,ROUND(F934*G934,2),0),0),0)</f>
        <v>0</v>
      </c>
    </row>
    <row r="935" hidden="1">
      <c r="B935">
        <f>IFERROR(IF(F935&gt;0,MAX(B$26:B934)+1,IF(AND(D935&gt;0,C935=0),"ЗАГ",0)),0)</f>
        <v>0</v>
      </c>
      <c r="C935">
        <f>IF(Смета!B917&gt;0,Смета!B917,0)</f>
        <v>810</v>
      </c>
      <c r="D935" t="str">
        <f>IF(Смета!C917&gt;0,Смета!C917,0)</f>
        <v>Кабель-канал 60х40 ЭЛЕКОР белый (18м) IEK</v>
      </c>
      <c r="E935" s="7" t="str">
        <f>IF(Смета!D917&gt;0,Смета!D917,0)</f>
        <v>м</v>
      </c>
      <c r="F935" s="7">
        <f>IFERROR(IF(Дата_КС2=S$3,Смета!Q917,0)+IF(Дата_КС2=S$4,Смета!T917,0)+IF(Дата_КС2=S$5,Смета!W917,0)+IF(Дата_КС2=S$6,Смета!Z917,0)+IF(Дата_КС2=S$7,Смета!AC917,0)+IF(Дата_КС2=S$8,Смета!AF917,0)+IF(Дата_КС2=S$9,Смета!AI917,0)+IF(Дата_КС2=S$10,Смета!AL917,0)+IF(Дата_КС2=S$11,Смета!AO917,0)+IF(Дата_КС2=S$12,Смета!AR917,0)+IF(Дата_КС2=S$13,Смета!AU917,0)+IF(Дата_КС2=S$14,Смета!AX917,0),0)</f>
        <v>0</v>
      </c>
      <c r="G935" s="7">
        <f>IF(Смета!E917&gt;0,Смета!E917,0)</f>
        <v>264.6</v>
      </c>
      <c r="H935" s="7">
        <f>ROUND(F935*G935,2)</f>
        <v>0</v>
      </c>
      <c r="I935">
        <f>IF(J935=1,1,K935)</f>
        <v>0</v>
      </c>
      <c r="K935">
        <f>IF(AND(B935&gt;0,B935&lt;&gt;"ЗАГ"),1,IF(C935=0,SUM(B936:INDEX(B936:B$2002,INDEX(MATCH("ЗАГ",B936:B$2002&amp;"",),))),0))</f>
        <v>0</v>
      </c>
      <c r="R935" s="7">
        <f>IFERROR(IF(F935&gt;0,IF(IFERROR((Смета!H917*1),0)&gt;0,ROUND(F935*G935,2),0),0),0)</f>
        <v>0</v>
      </c>
      <c r="S935" s="7">
        <f>IFERROR(IF(F935&gt;0,IF(IFERROR((Смета!G917*1),0)&gt;0,ROUND(F935*G935,2),0),0),0)</f>
        <v>0</v>
      </c>
    </row>
    <row r="936" hidden="1">
      <c r="B936">
        <f>IFERROR(IF(F936&gt;0,MAX(B$26:B935)+1,IF(AND(D936&gt;0,C936=0),"ЗАГ",0)),0)</f>
        <v>0</v>
      </c>
      <c r="C936">
        <f>IF(Смета!B918&gt;0,Смета!B918,0)</f>
        <v>811</v>
      </c>
      <c r="D936" t="str">
        <f>IF(Смета!C918&gt;0,Смета!C918,0)</f>
        <v>Монтаж кабель-канала</v>
      </c>
      <c r="E936" s="7" t="str">
        <f>IF(Смета!D918&gt;0,Смета!D918,0)</f>
        <v>м</v>
      </c>
      <c r="F936" s="7">
        <f>IFERROR(IF(Дата_КС2=S$3,Смета!Q918,0)+IF(Дата_КС2=S$4,Смета!T918,0)+IF(Дата_КС2=S$5,Смета!W918,0)+IF(Дата_КС2=S$6,Смета!Z918,0)+IF(Дата_КС2=S$7,Смета!AC918,0)+IF(Дата_КС2=S$8,Смета!AF918,0)+IF(Дата_КС2=S$9,Смета!AI918,0)+IF(Дата_КС2=S$10,Смета!AL918,0)+IF(Дата_КС2=S$11,Смета!AO918,0)+IF(Дата_КС2=S$12,Смета!AR918,0)+IF(Дата_КС2=S$13,Смета!AU918,0)+IF(Дата_КС2=S$14,Смета!AX918,0),0)</f>
        <v>0</v>
      </c>
      <c r="G936" s="7">
        <f>IF(Смета!E918&gt;0,Смета!E918,0)</f>
        <v>330.75</v>
      </c>
      <c r="H936" s="7">
        <f>ROUND(F936*G936,2)</f>
        <v>0</v>
      </c>
      <c r="I936">
        <f>IF(J936=1,1,K936)</f>
        <v>0</v>
      </c>
      <c r="K936">
        <f>IF(AND(B936&gt;0,B936&lt;&gt;"ЗАГ"),1,IF(C936=0,SUM(B937:INDEX(B937:B$2002,INDEX(MATCH("ЗАГ",B937:B$2002&amp;"",),))),0))</f>
        <v>0</v>
      </c>
      <c r="R936" s="7">
        <f>IFERROR(IF(F936&gt;0,IF(IFERROR((Смета!H918*1),0)&gt;0,ROUND(F936*G936,2),0),0),0)</f>
        <v>0</v>
      </c>
      <c r="S936" s="7">
        <f>IFERROR(IF(F936&gt;0,IF(IFERROR((Смета!G918*1),0)&gt;0,ROUND(F936*G936,2),0),0),0)</f>
        <v>0</v>
      </c>
    </row>
    <row r="937">
      <c r="B937">
        <f>IFERROR(IF(F937&gt;0,MAX(B$26:B936)+1,IF(AND(D937&gt;0,C937=0),"ЗАГ",0)),0)</f>
        <v>100</v>
      </c>
      <c r="C937">
        <f>IF(Смета!B919&gt;0,Смета!B919,0)</f>
        <v>812</v>
      </c>
      <c r="D937" t="str">
        <f>IF(Смета!C919&gt;0,Смета!C919,0)</f>
        <v>Корпус щита этажного ЩЭ</v>
      </c>
      <c r="E937" s="7" t="str">
        <f>IF(Смета!D919&gt;0,Смета!D919,0)</f>
        <v>шт</v>
      </c>
      <c r="F937" s="7">
        <f>IFERROR(IF(Дата_КС2=S$3,Смета!Q919,0)+IF(Дата_КС2=S$4,Смета!T919,0)+IF(Дата_КС2=S$5,Смета!W919,0)+IF(Дата_КС2=S$6,Смета!Z919,0)+IF(Дата_КС2=S$7,Смета!AC919,0)+IF(Дата_КС2=S$8,Смета!AF919,0)+IF(Дата_КС2=S$9,Смета!AI919,0)+IF(Дата_КС2=S$10,Смета!AL919,0)+IF(Дата_КС2=S$11,Смета!AO919,0)+IF(Дата_КС2=S$12,Смета!AR919,0)+IF(Дата_КС2=S$13,Смета!AU919,0)+IF(Дата_КС2=S$14,Смета!AX919,0),0)</f>
        <v>8</v>
      </c>
      <c r="G937" s="7">
        <f>IF(Смета!E919&gt;0,Смета!E919,0)</f>
        <v>8486.63</v>
      </c>
      <c r="H937" s="7">
        <f>ROUND(F937*G937,2)</f>
        <v>67893.04</v>
      </c>
      <c r="I937">
        <f>IF(J937=1,1,K937)</f>
        <v>1</v>
      </c>
      <c r="K937">
        <f>IF(AND(B937&gt;0,B937&lt;&gt;"ЗАГ"),1,IF(C937=0,SUM(B938:INDEX(B938:B$2002,INDEX(MATCH("ЗАГ",B938:B$2002&amp;"",),))),0))</f>
        <v>1</v>
      </c>
      <c r="R937" s="7">
        <f>IFERROR(IF(F937&gt;0,IF(IFERROR((Смета!H919*1),0)&gt;0,ROUND(F937*G937,2),0),0),0)</f>
        <v>0</v>
      </c>
      <c r="S937" s="7">
        <f>IFERROR(IF(F937&gt;0,IF(IFERROR((Смета!G919*1),0)&gt;0,ROUND(F937*G937,2),0),0),0)</f>
        <v>67893.04</v>
      </c>
    </row>
    <row r="938">
      <c r="B938">
        <f>IFERROR(IF(F938&gt;0,MAX(B$26:B937)+1,IF(AND(D938&gt;0,C938=0),"ЗАГ",0)),0)</f>
        <v>101</v>
      </c>
      <c r="C938">
        <f>IF(Смета!B920&gt;0,Смета!B920,0)</f>
        <v>813</v>
      </c>
      <c r="D938" t="str">
        <f>IF(Смета!C920&gt;0,Смета!C920,0)</f>
        <v>Монтаж Корпуса щита этажного</v>
      </c>
      <c r="E938" s="7" t="str">
        <f>IF(Смета!D920&gt;0,Смета!D920,0)</f>
        <v>шт</v>
      </c>
      <c r="F938" s="7">
        <f>IFERROR(IF(Дата_КС2=S$3,Смета!Q920,0)+IF(Дата_КС2=S$4,Смета!T920,0)+IF(Дата_КС2=S$5,Смета!W920,0)+IF(Дата_КС2=S$6,Смета!Z920,0)+IF(Дата_КС2=S$7,Смета!AC920,0)+IF(Дата_КС2=S$8,Смета!AF920,0)+IF(Дата_КС2=S$9,Смета!AI920,0)+IF(Дата_КС2=S$10,Смета!AL920,0)+IF(Дата_КС2=S$11,Смета!AO920,0)+IF(Дата_КС2=S$12,Смета!AR920,0)+IF(Дата_КС2=S$13,Смета!AU920,0)+IF(Дата_КС2=S$14,Смета!AX920,0),0)</f>
        <v>8</v>
      </c>
      <c r="G938" s="7">
        <f>IF(Смета!E920&gt;0,Смета!E920,0)</f>
        <v>918.05</v>
      </c>
      <c r="H938" s="7">
        <f>ROUND(F938*G938,2)</f>
        <v>7344.4</v>
      </c>
      <c r="I938">
        <f>IF(J938=1,1,K938)</f>
        <v>1</v>
      </c>
      <c r="K938">
        <f>IF(AND(B938&gt;0,B938&lt;&gt;"ЗАГ"),1,IF(C938=0,SUM(B939:INDEX(B939:B$2002,INDEX(MATCH("ЗАГ",B939:B$2002&amp;"",),))),0))</f>
        <v>1</v>
      </c>
      <c r="R938" s="7">
        <f>IFERROR(IF(F938&gt;0,IF(IFERROR((Смета!H920*1),0)&gt;0,ROUND(F938*G938,2),0),0),0)</f>
        <v>7344.4</v>
      </c>
      <c r="S938" s="7">
        <f>IFERROR(IF(F938&gt;0,IF(IFERROR((Смета!G920*1),0)&gt;0,ROUND(F938*G938,2),0),0),0)</f>
        <v>0</v>
      </c>
    </row>
    <row r="939">
      <c r="B939">
        <f>IFERROR(IF(F939&gt;0,MAX(B$26:B938)+1,IF(AND(D939&gt;0,C939=0),"ЗАГ",0)),0)</f>
        <v>102</v>
      </c>
      <c r="C939">
        <f>IF(Смета!B921&gt;0,Смета!B921,0)</f>
        <v>814</v>
      </c>
      <c r="D939" t="str">
        <f>IF(Смета!C921&gt;0,Смета!C921,0)</f>
        <v>Панель из листовой стали 330х980</v>
      </c>
      <c r="E939" s="7" t="str">
        <f>IF(Смета!D921&gt;0,Смета!D921,0)</f>
        <v>шт</v>
      </c>
      <c r="F939" s="7">
        <f>IFERROR(IF(Дата_КС2=S$3,Смета!Q921,0)+IF(Дата_КС2=S$4,Смета!T921,0)+IF(Дата_КС2=S$5,Смета!W921,0)+IF(Дата_КС2=S$6,Смета!Z921,0)+IF(Дата_КС2=S$7,Смета!AC921,0)+IF(Дата_КС2=S$8,Смета!AF921,0)+IF(Дата_КС2=S$9,Смета!AI921,0)+IF(Дата_КС2=S$10,Смета!AL921,0)+IF(Дата_КС2=S$11,Смета!AO921,0)+IF(Дата_КС2=S$12,Смета!AR921,0)+IF(Дата_КС2=S$13,Смета!AU921,0)+IF(Дата_КС2=S$14,Смета!AX921,0),0)</f>
        <v>8</v>
      </c>
      <c r="G939" s="7">
        <f>IF(Смета!E921&gt;0,Смета!E921,0)</f>
        <v>1761.38</v>
      </c>
      <c r="H939" s="7">
        <f>ROUND(F939*G939,2)</f>
        <v>14091.04</v>
      </c>
      <c r="I939">
        <f>IF(J939=1,1,K939)</f>
        <v>1</v>
      </c>
      <c r="K939">
        <f>IF(AND(B939&gt;0,B939&lt;&gt;"ЗАГ"),1,IF(C939=0,SUM(B940:INDEX(B940:B$2002,INDEX(MATCH("ЗАГ",B940:B$2002&amp;"",),))),0))</f>
        <v>1</v>
      </c>
      <c r="R939" s="7">
        <f>IFERROR(IF(F939&gt;0,IF(IFERROR((Смета!H921*1),0)&gt;0,ROUND(F939*G939,2),0),0),0)</f>
        <v>0</v>
      </c>
      <c r="S939" s="7">
        <f>IFERROR(IF(F939&gt;0,IF(IFERROR((Смета!G921*1),0)&gt;0,ROUND(F939*G939,2),0),0),0)</f>
        <v>14091.04</v>
      </c>
    </row>
    <row r="940">
      <c r="B940">
        <f>IFERROR(IF(F940&gt;0,MAX(B$26:B939)+1,IF(AND(D940&gt;0,C940=0),"ЗАГ",0)),0)</f>
        <v>103</v>
      </c>
      <c r="C940">
        <f>IF(Смета!B922&gt;0,Смета!B922,0)</f>
        <v>815</v>
      </c>
      <c r="D940" t="str">
        <f>IF(Смета!C922&gt;0,Смета!C922,0)</f>
        <v>Монтаж панели</v>
      </c>
      <c r="E940" s="7" t="str">
        <f>IF(Смета!D922&gt;0,Смета!D922,0)</f>
        <v>шт</v>
      </c>
      <c r="F940" s="7">
        <f>IFERROR(IF(Дата_КС2=S$3,Смета!Q922,0)+IF(Дата_КС2=S$4,Смета!T922,0)+IF(Дата_КС2=S$5,Смета!W922,0)+IF(Дата_КС2=S$6,Смета!Z922,0)+IF(Дата_КС2=S$7,Смета!AC922,0)+IF(Дата_КС2=S$8,Смета!AF922,0)+IF(Дата_КС2=S$9,Смета!AI922,0)+IF(Дата_КС2=S$10,Смета!AL922,0)+IF(Дата_КС2=S$11,Смета!AO922,0)+IF(Дата_КС2=S$12,Смета!AR922,0)+IF(Дата_КС2=S$13,Смета!AU922,0)+IF(Дата_КС2=S$14,Смета!AX922,0),0)</f>
        <v>8</v>
      </c>
      <c r="G940" s="7">
        <f>IF(Смета!E922&gt;0,Смета!E922,0)</f>
        <v>560.44</v>
      </c>
      <c r="H940" s="7">
        <f>ROUND(F940*G940,2)</f>
        <v>4483.52</v>
      </c>
      <c r="I940">
        <f>IF(J940=1,1,K940)</f>
        <v>1</v>
      </c>
      <c r="K940">
        <f>IF(AND(B940&gt;0,B940&lt;&gt;"ЗАГ"),1,IF(C940=0,SUM(B941:INDEX(B941:B$2002,INDEX(MATCH("ЗАГ",B941:B$2002&amp;"",),))),0))</f>
        <v>1</v>
      </c>
      <c r="R940" s="7">
        <f>IFERROR(IF(F940&gt;0,IF(IFERROR((Смета!H922*1),0)&gt;0,ROUND(F940*G940,2),0),0),0)</f>
        <v>4483.52</v>
      </c>
      <c r="S940" s="7">
        <f>IFERROR(IF(F940&gt;0,IF(IFERROR((Смета!G922*1),0)&gt;0,ROUND(F940*G940,2),0),0),0)</f>
        <v>0</v>
      </c>
    </row>
    <row r="941" hidden="1">
      <c r="B941" t="str">
        <f>IFERROR(IF(F941&gt;0,MAX(B$26:B940)+1,IF(AND(D941&gt;0,C941=0),"ЗАГ",0)),0)</f>
        <v>ЗАГ</v>
      </c>
      <c r="C941">
        <f>IF(Смета!B923&gt;0,Смета!B923,0)</f>
        <v>0</v>
      </c>
      <c r="D941" t="str">
        <f>IF(Смета!C923&gt;0,Смета!C923,0)</f>
        <v>Щит этажный на 1 квартиру состоит (на 4 ЩЭ):</v>
      </c>
      <c r="E941" s="7">
        <f>IF(Смета!D923&gt;0,Смета!D923,0)</f>
        <v>0</v>
      </c>
      <c r="F941" s="7">
        <f>IFERROR(IF(Дата_КС2=S$3,Смета!Q923,0)+IF(Дата_КС2=S$4,Смета!T923,0)+IF(Дата_КС2=S$5,Смета!W923,0)+IF(Дата_КС2=S$6,Смета!Z923,0)+IF(Дата_КС2=S$7,Смета!AC923,0)+IF(Дата_КС2=S$8,Смета!AF923,0)+IF(Дата_КС2=S$9,Смета!AI923,0)+IF(Дата_КС2=S$10,Смета!AL923,0)+IF(Дата_КС2=S$11,Смета!AO923,0)+IF(Дата_КС2=S$12,Смета!AR923,0)+IF(Дата_КС2=S$13,Смета!AU923,0)+IF(Дата_КС2=S$14,Смета!AX923,0),0)</f>
        <v>0</v>
      </c>
      <c r="G941" s="7">
        <f>IF(Смета!E923&gt;0,Смета!E923,0)</f>
        <v>0</v>
      </c>
      <c r="H941" s="7">
        <f>ROUND(F941*G941,2)</f>
        <v>0</v>
      </c>
      <c r="I941">
        <f>IF(J941=1,1,K941)</f>
        <v>0</v>
      </c>
      <c r="K941">
        <f>IF(AND(B941&gt;0,B941&lt;&gt;"ЗАГ"),1,IF(C941=0,SUM(B942:INDEX(B942:B$2002,INDEX(MATCH("ЗАГ",B942:B$2002&amp;"",),))),0))</f>
        <v>0</v>
      </c>
      <c r="R941" s="7">
        <f>IFERROR(IF(F941&gt;0,IF(IFERROR((Смета!H923*1),0)&gt;0,ROUND(F941*G941,2),0),0),0)</f>
        <v>0</v>
      </c>
      <c r="S941" s="7">
        <f>IFERROR(IF(F941&gt;0,IF(IFERROR((Смета!G923*1),0)&gt;0,ROUND(F941*G941,2),0),0),0)</f>
        <v>0</v>
      </c>
    </row>
    <row r="942" hidden="1" ht="30" customHeight="1">
      <c r="B942">
        <f>IFERROR(IF(F942&gt;0,MAX(B$26:B941)+1,IF(AND(D942&gt;0,C942=0),"ЗАГ",0)),0)</f>
        <v>0</v>
      </c>
      <c r="C942">
        <f>IF(Смета!B924&gt;0,Смета!B924,0)</f>
        <v>816</v>
      </c>
      <c r="D942" t="str">
        <f>IF(Смета!C924&gt;0,Смета!C924,0)</f>
        <v>Выключатель автоматический двухполюсный 50А С ВА47-29 4.5кА (MVA20-2-050-C)</v>
      </c>
      <c r="E942" s="7" t="str">
        <f>IF(Смета!D924&gt;0,Смета!D924,0)</f>
        <v>шт</v>
      </c>
      <c r="F942" s="7">
        <f>IFERROR(IF(Дата_КС2=S$3,Смета!Q924,0)+IF(Дата_КС2=S$4,Смета!T924,0)+IF(Дата_КС2=S$5,Смета!W924,0)+IF(Дата_КС2=S$6,Смета!Z924,0)+IF(Дата_КС2=S$7,Смета!AC924,0)+IF(Дата_КС2=S$8,Смета!AF924,0)+IF(Дата_КС2=S$9,Смета!AI924,0)+IF(Дата_КС2=S$10,Смета!AL924,0)+IF(Дата_КС2=S$11,Смета!AO924,0)+IF(Дата_КС2=S$12,Смета!AR924,0)+IF(Дата_КС2=S$13,Смета!AU924,0)+IF(Дата_КС2=S$14,Смета!AX924,0),0)</f>
        <v>0</v>
      </c>
      <c r="G942" s="7">
        <f>IF(Смета!E924&gt;0,Смета!E924,0)</f>
        <v>461.93</v>
      </c>
      <c r="H942" s="7">
        <f>ROUND(F942*G942,2)</f>
        <v>0</v>
      </c>
      <c r="I942">
        <f>IF(J942=1,1,K942)</f>
        <v>0</v>
      </c>
      <c r="K942">
        <f>IF(AND(B942&gt;0,B942&lt;&gt;"ЗАГ"),1,IF(C942=0,SUM(B943:INDEX(B943:B$2002,INDEX(MATCH("ЗАГ",B943:B$2002&amp;"",),))),0))</f>
        <v>0</v>
      </c>
      <c r="R942" s="7">
        <f>IFERROR(IF(F942&gt;0,IF(IFERROR((Смета!H924*1),0)&gt;0,ROUND(F942*G942,2),0),0),0)</f>
        <v>0</v>
      </c>
      <c r="S942" s="7">
        <f>IFERROR(IF(F942&gt;0,IF(IFERROR((Смета!G924*1),0)&gt;0,ROUND(F942*G942,2),0),0),0)</f>
        <v>0</v>
      </c>
    </row>
    <row r="943" hidden="1">
      <c r="B943">
        <f>IFERROR(IF(F943&gt;0,MAX(B$26:B942)+1,IF(AND(D943&gt;0,C943=0),"ЗАГ",0)),0)</f>
        <v>0</v>
      </c>
      <c r="C943">
        <f>IF(Смета!B925&gt;0,Смета!B925,0)</f>
        <v>817</v>
      </c>
      <c r="D943" t="str">
        <f>IF(Смета!C925&gt;0,Смета!C925,0)</f>
        <v>Сжим ответвительный У-859 м50-70/о4-35 (У-859МУ3)</v>
      </c>
      <c r="E943" s="7" t="str">
        <f>IF(Смета!D925&gt;0,Смета!D925,0)</f>
        <v>шт</v>
      </c>
      <c r="F943" s="7">
        <f>IFERROR(IF(Дата_КС2=S$3,Смета!Q925,0)+IF(Дата_КС2=S$4,Смета!T925,0)+IF(Дата_КС2=S$5,Смета!W925,0)+IF(Дата_КС2=S$6,Смета!Z925,0)+IF(Дата_КС2=S$7,Смета!AC925,0)+IF(Дата_КС2=S$8,Смета!AF925,0)+IF(Дата_КС2=S$9,Смета!AI925,0)+IF(Дата_КС2=S$10,Смета!AL925,0)+IF(Дата_КС2=S$11,Смета!AO925,0)+IF(Дата_КС2=S$12,Смета!AR925,0)+IF(Дата_КС2=S$13,Смета!AU925,0)+IF(Дата_КС2=S$14,Смета!AX925,0),0)</f>
        <v>0</v>
      </c>
      <c r="G943" s="7">
        <f>IF(Смета!E925&gt;0,Смета!E925,0)</f>
        <v>98.61</v>
      </c>
      <c r="H943" s="7">
        <f>ROUND(F943*G943,2)</f>
        <v>0</v>
      </c>
      <c r="I943">
        <f>IF(J943=1,1,K943)</f>
        <v>0</v>
      </c>
      <c r="K943">
        <f>IF(AND(B943&gt;0,B943&lt;&gt;"ЗАГ"),1,IF(C943=0,SUM(B944:INDEX(B944:B$2002,INDEX(MATCH("ЗАГ",B944:B$2002&amp;"",),))),0))</f>
        <v>0</v>
      </c>
      <c r="R943" s="7">
        <f>IFERROR(IF(F943&gt;0,IF(IFERROR((Смета!H925*1),0)&gt;0,ROUND(F943*G943,2),0),0),0)</f>
        <v>0</v>
      </c>
      <c r="S943" s="7">
        <f>IFERROR(IF(F943&gt;0,IF(IFERROR((Смета!G925*1),0)&gt;0,ROUND(F943*G943,2),0),0),0)</f>
        <v>0</v>
      </c>
    </row>
    <row r="944" hidden="1">
      <c r="B944">
        <f>IFERROR(IF(F944&gt;0,MAX(B$26:B943)+1,IF(AND(D944&gt;0,C944=0),"ЗАГ",0)),0)</f>
        <v>0</v>
      </c>
      <c r="C944">
        <f>IF(Смета!B926&gt;0,Смета!B926,0)</f>
        <v>818</v>
      </c>
      <c r="D944" t="str">
        <f>IF(Смета!C926&gt;0,Смета!C926,0)</f>
        <v>Расключение щита этажного ЩЭ</v>
      </c>
      <c r="E944" s="7" t="str">
        <f>IF(Смета!D926&gt;0,Смета!D926,0)</f>
        <v>шт</v>
      </c>
      <c r="F944" s="7">
        <f>IFERROR(IF(Дата_КС2=S$3,Смета!Q926,0)+IF(Дата_КС2=S$4,Смета!T926,0)+IF(Дата_КС2=S$5,Смета!W926,0)+IF(Дата_КС2=S$6,Смета!Z926,0)+IF(Дата_КС2=S$7,Смета!AC926,0)+IF(Дата_КС2=S$8,Смета!AF926,0)+IF(Дата_КС2=S$9,Смета!AI926,0)+IF(Дата_КС2=S$10,Смета!AL926,0)+IF(Дата_КС2=S$11,Смета!AO926,0)+IF(Дата_КС2=S$12,Смета!AR926,0)+IF(Дата_КС2=S$13,Смета!AU926,0)+IF(Дата_КС2=S$14,Смета!AX926,0),0)</f>
        <v>0</v>
      </c>
      <c r="G944" s="7">
        <f>IF(Смета!E926&gt;0,Смета!E926,0)</f>
        <v>1100.63</v>
      </c>
      <c r="H944" s="7">
        <f>ROUND(F944*G944,2)</f>
        <v>0</v>
      </c>
      <c r="I944">
        <f>IF(J944=1,1,K944)</f>
        <v>0</v>
      </c>
      <c r="K944">
        <f>IF(AND(B944&gt;0,B944&lt;&gt;"ЗАГ"),1,IF(C944=0,SUM(B945:INDEX(B945:B$2002,INDEX(MATCH("ЗАГ",B945:B$2002&amp;"",),))),0))</f>
        <v>0</v>
      </c>
      <c r="R944" s="7">
        <f>IFERROR(IF(F944&gt;0,IF(IFERROR((Смета!H926*1),0)&gt;0,ROUND(F944*G944,2),0),0),0)</f>
        <v>0</v>
      </c>
      <c r="S944" s="7">
        <f>IFERROR(IF(F944&gt;0,IF(IFERROR((Смета!G926*1),0)&gt;0,ROUND(F944*G944,2),0),0),0)</f>
        <v>0</v>
      </c>
    </row>
    <row r="945" hidden="1">
      <c r="B945" t="str">
        <f>IFERROR(IF(F945&gt;0,MAX(B$26:B944)+1,IF(AND(D945&gt;0,C945=0),"ЗАГ",0)),0)</f>
        <v>ЗАГ</v>
      </c>
      <c r="C945">
        <f>IF(Смета!B927&gt;0,Смета!B927,0)</f>
        <v>0</v>
      </c>
      <c r="D945" t="str">
        <f>IF(Смета!C927&gt;0,Смета!C927,0)</f>
        <v>Щит этажный на 4 квартиры состоит (на 4 ЩЭ):</v>
      </c>
      <c r="E945" s="7">
        <f>IF(Смета!D927&gt;0,Смета!D927,0)</f>
        <v>0</v>
      </c>
      <c r="F945" s="7">
        <f>IFERROR(IF(Дата_КС2=S$3,Смета!Q927,0)+IF(Дата_КС2=S$4,Смета!T927,0)+IF(Дата_КС2=S$5,Смета!W927,0)+IF(Дата_КС2=S$6,Смета!Z927,0)+IF(Дата_КС2=S$7,Смета!AC927,0)+IF(Дата_КС2=S$8,Смета!AF927,0)+IF(Дата_КС2=S$9,Смета!AI927,0)+IF(Дата_КС2=S$10,Смета!AL927,0)+IF(Дата_КС2=S$11,Смета!AO927,0)+IF(Дата_КС2=S$12,Смета!AR927,0)+IF(Дата_КС2=S$13,Смета!AU927,0)+IF(Дата_КС2=S$14,Смета!AX927,0),0)</f>
        <v>0</v>
      </c>
      <c r="G945" s="7">
        <f>IF(Смета!E927&gt;0,Смета!E927,0)</f>
        <v>0</v>
      </c>
      <c r="H945" s="7">
        <f>ROUND(F945*G945,2)</f>
        <v>0</v>
      </c>
      <c r="I945">
        <f>IF(J945=1,1,K945)</f>
        <v>0</v>
      </c>
      <c r="K945">
        <f>IF(AND(B945&gt;0,B945&lt;&gt;"ЗАГ"),1,IF(C945=0,SUM(B946:INDEX(B946:B$2002,INDEX(MATCH("ЗАГ",B946:B$2002&amp;"",),))),0))</f>
        <v>0</v>
      </c>
      <c r="R945" s="7">
        <f>IFERROR(IF(F945&gt;0,IF(IFERROR((Смета!H927*1),0)&gt;0,ROUND(F945*G945,2),0),0),0)</f>
        <v>0</v>
      </c>
      <c r="S945" s="7">
        <f>IFERROR(IF(F945&gt;0,IF(IFERROR((Смета!G927*1),0)&gt;0,ROUND(F945*G945,2),0),0),0)</f>
        <v>0</v>
      </c>
    </row>
    <row r="946" hidden="1" ht="30" customHeight="1">
      <c r="B946">
        <f>IFERROR(IF(F946&gt;0,MAX(B$26:B945)+1,IF(AND(D946&gt;0,C946=0),"ЗАГ",0)),0)</f>
        <v>0</v>
      </c>
      <c r="C946">
        <f>IF(Смета!B928&gt;0,Смета!B928,0)</f>
        <v>819</v>
      </c>
      <c r="D946" t="str">
        <f>IF(Смета!C928&gt;0,Смета!C928,0)</f>
        <v>Выключатель автоматический двухполюсный 50А С ВА47-29 4.5кА (MVA20-2-050-C)</v>
      </c>
      <c r="E946" s="7" t="str">
        <f>IF(Смета!D928&gt;0,Смета!D928,0)</f>
        <v>шт</v>
      </c>
      <c r="F946" s="7">
        <f>IFERROR(IF(Дата_КС2=S$3,Смета!Q928,0)+IF(Дата_КС2=S$4,Смета!T928,0)+IF(Дата_КС2=S$5,Смета!W928,0)+IF(Дата_КС2=S$6,Смета!Z928,0)+IF(Дата_КС2=S$7,Смета!AC928,0)+IF(Дата_КС2=S$8,Смета!AF928,0)+IF(Дата_КС2=S$9,Смета!AI928,0)+IF(Дата_КС2=S$10,Смета!AL928,0)+IF(Дата_КС2=S$11,Смета!AO928,0)+IF(Дата_КС2=S$12,Смета!AR928,0)+IF(Дата_КС2=S$13,Смета!AU928,0)+IF(Дата_КС2=S$14,Смета!AX928,0),0)</f>
        <v>0</v>
      </c>
      <c r="G946" s="7">
        <f>IF(Смета!E928&gt;0,Смета!E928,0)</f>
        <v>461.93</v>
      </c>
      <c r="H946" s="7">
        <f>ROUND(F946*G946,2)</f>
        <v>0</v>
      </c>
      <c r="I946">
        <f>IF(J946=1,1,K946)</f>
        <v>0</v>
      </c>
      <c r="K946">
        <f>IF(AND(B946&gt;0,B946&lt;&gt;"ЗАГ"),1,IF(C946=0,SUM(B947:INDEX(B947:B$2002,INDEX(MATCH("ЗАГ",B947:B$2002&amp;"",),))),0))</f>
        <v>0</v>
      </c>
      <c r="R946" s="7">
        <f>IFERROR(IF(F946&gt;0,IF(IFERROR((Смета!H928*1),0)&gt;0,ROUND(F946*G946,2),0),0),0)</f>
        <v>0</v>
      </c>
      <c r="S946" s="7">
        <f>IFERROR(IF(F946&gt;0,IF(IFERROR((Смета!G928*1),0)&gt;0,ROUND(F946*G946,2),0),0),0)</f>
        <v>0</v>
      </c>
    </row>
    <row r="947" hidden="1">
      <c r="B947">
        <f>IFERROR(IF(F947&gt;0,MAX(B$26:B946)+1,IF(AND(D947&gt;0,C947=0),"ЗАГ",0)),0)</f>
        <v>0</v>
      </c>
      <c r="C947">
        <f>IF(Смета!B929&gt;0,Смета!B929,0)</f>
        <v>820</v>
      </c>
      <c r="D947" t="str">
        <f>IF(Смета!C929&gt;0,Смета!C929,0)</f>
        <v>Сжим ответвительный У-859 м50-70/о4-35 (У-859МУ3)</v>
      </c>
      <c r="E947" s="7" t="str">
        <f>IF(Смета!D929&gt;0,Смета!D929,0)</f>
        <v>шт</v>
      </c>
      <c r="F947" s="7">
        <f>IFERROR(IF(Дата_КС2=S$3,Смета!Q929,0)+IF(Дата_КС2=S$4,Смета!T929,0)+IF(Дата_КС2=S$5,Смета!W929,0)+IF(Дата_КС2=S$6,Смета!Z929,0)+IF(Дата_КС2=S$7,Смета!AC929,0)+IF(Дата_КС2=S$8,Смета!AF929,0)+IF(Дата_КС2=S$9,Смета!AI929,0)+IF(Дата_КС2=S$10,Смета!AL929,0)+IF(Дата_КС2=S$11,Смета!AO929,0)+IF(Дата_КС2=S$12,Смета!AR929,0)+IF(Дата_КС2=S$13,Смета!AU929,0)+IF(Дата_КС2=S$14,Смета!AX929,0),0)</f>
        <v>0</v>
      </c>
      <c r="G947" s="7">
        <f>IF(Смета!E929&gt;0,Смета!E929,0)</f>
        <v>98.61</v>
      </c>
      <c r="H947" s="7">
        <f>ROUND(F947*G947,2)</f>
        <v>0</v>
      </c>
      <c r="I947">
        <f>IF(J947=1,1,K947)</f>
        <v>0</v>
      </c>
      <c r="K947">
        <f>IF(AND(B947&gt;0,B947&lt;&gt;"ЗАГ"),1,IF(C947=0,SUM(B948:INDEX(B948:B$2002,INDEX(MATCH("ЗАГ",B948:B$2002&amp;"",),))),0))</f>
        <v>0</v>
      </c>
      <c r="R947" s="7">
        <f>IFERROR(IF(F947&gt;0,IF(IFERROR((Смета!H929*1),0)&gt;0,ROUND(F947*G947,2),0),0),0)</f>
        <v>0</v>
      </c>
      <c r="S947" s="7">
        <f>IFERROR(IF(F947&gt;0,IF(IFERROR((Смета!G929*1),0)&gt;0,ROUND(F947*G947,2),0),0),0)</f>
        <v>0</v>
      </c>
    </row>
    <row r="948" hidden="1">
      <c r="B948">
        <f>IFERROR(IF(F948&gt;0,MAX(B$26:B947)+1,IF(AND(D948&gt;0,C948=0),"ЗАГ",0)),0)</f>
        <v>0</v>
      </c>
      <c r="C948">
        <f>IF(Смета!B930&gt;0,Смета!B930,0)</f>
        <v>821</v>
      </c>
      <c r="D948" t="str">
        <f>IF(Смета!C930&gt;0,Смета!C930,0)</f>
        <v>Розетка на DIN-рейку с заземлением контактов РАр 10-3-ОП</v>
      </c>
      <c r="E948" s="7" t="str">
        <f>IF(Смета!D930&gt;0,Смета!D930,0)</f>
        <v>шт</v>
      </c>
      <c r="F948" s="7">
        <f>IFERROR(IF(Дата_КС2=S$3,Смета!Q930,0)+IF(Дата_КС2=S$4,Смета!T930,0)+IF(Дата_КС2=S$5,Смета!W930,0)+IF(Дата_КС2=S$6,Смета!Z930,0)+IF(Дата_КС2=S$7,Смета!AC930,0)+IF(Дата_КС2=S$8,Смета!AF930,0)+IF(Дата_КС2=S$9,Смета!AI930,0)+IF(Дата_КС2=S$10,Смета!AL930,0)+IF(Дата_КС2=S$11,Смета!AO930,0)+IF(Дата_КС2=S$12,Смета!AR930,0)+IF(Дата_КС2=S$13,Смета!AU930,0)+IF(Дата_КС2=S$14,Смета!AX930,0),0)</f>
        <v>0</v>
      </c>
      <c r="G948" s="7">
        <f>IF(Смета!E930&gt;0,Смета!E930,0)</f>
        <v>288.23</v>
      </c>
      <c r="H948" s="7">
        <f>ROUND(F948*G948,2)</f>
        <v>0</v>
      </c>
      <c r="I948">
        <f>IF(J948=1,1,K948)</f>
        <v>0</v>
      </c>
      <c r="K948">
        <f>IF(AND(B948&gt;0,B948&lt;&gt;"ЗАГ"),1,IF(C948=0,SUM(B949:INDEX(B949:B$2002,INDEX(MATCH("ЗАГ",B949:B$2002&amp;"",),))),0))</f>
        <v>0</v>
      </c>
      <c r="R948" s="7">
        <f>IFERROR(IF(F948&gt;0,IF(IFERROR((Смета!H930*1),0)&gt;0,ROUND(F948*G948,2),0),0),0)</f>
        <v>0</v>
      </c>
      <c r="S948" s="7">
        <f>IFERROR(IF(F948&gt;0,IF(IFERROR((Смета!G930*1),0)&gt;0,ROUND(F948*G948,2),0),0),0)</f>
        <v>0</v>
      </c>
    </row>
    <row r="949" hidden="1">
      <c r="B949">
        <f>IFERROR(IF(F949&gt;0,MAX(B$26:B948)+1,IF(AND(D949&gt;0,C949=0),"ЗАГ",0)),0)</f>
        <v>0</v>
      </c>
      <c r="C949">
        <f>IF(Смета!B931&gt;0,Смета!B931,0)</f>
        <v>822</v>
      </c>
      <c r="D949" t="str">
        <f>IF(Смета!C931&gt;0,Смета!C931,0)</f>
        <v>Расключение щита этажного ЩЭ</v>
      </c>
      <c r="E949" s="7" t="str">
        <f>IF(Смета!D931&gt;0,Смета!D931,0)</f>
        <v>шт</v>
      </c>
      <c r="F949" s="7">
        <f>IFERROR(IF(Дата_КС2=S$3,Смета!Q931,0)+IF(Дата_КС2=S$4,Смета!T931,0)+IF(Дата_КС2=S$5,Смета!W931,0)+IF(Дата_КС2=S$6,Смета!Z931,0)+IF(Дата_КС2=S$7,Смета!AC931,0)+IF(Дата_КС2=S$8,Смета!AF931,0)+IF(Дата_КС2=S$9,Смета!AI931,0)+IF(Дата_КС2=S$10,Смета!AL931,0)+IF(Дата_КС2=S$11,Смета!AO931,0)+IF(Дата_КС2=S$12,Смета!AR931,0)+IF(Дата_КС2=S$13,Смета!AU931,0)+IF(Дата_КС2=S$14,Смета!AX931,0),0)</f>
        <v>0</v>
      </c>
      <c r="G949" s="7">
        <f>IF(Смета!E931&gt;0,Смета!E931,0)</f>
        <v>3502.5</v>
      </c>
      <c r="H949" s="7">
        <f>ROUND(F949*G949,2)</f>
        <v>0</v>
      </c>
      <c r="I949">
        <f>IF(J949=1,1,K949)</f>
        <v>0</v>
      </c>
      <c r="K949">
        <f>IF(AND(B949&gt;0,B949&lt;&gt;"ЗАГ"),1,IF(C949=0,SUM(B950:INDEX(B950:B$2002,INDEX(MATCH("ЗАГ",B950:B$2002&amp;"",),))),0))</f>
        <v>0</v>
      </c>
      <c r="R949" s="7">
        <f>IFERROR(IF(F949&gt;0,IF(IFERROR((Смета!H931*1),0)&gt;0,ROUND(F949*G949,2),0),0),0)</f>
        <v>0</v>
      </c>
      <c r="S949" s="7">
        <f>IFERROR(IF(F949&gt;0,IF(IFERROR((Смета!G931*1),0)&gt;0,ROUND(F949*G949,2),0),0),0)</f>
        <v>0</v>
      </c>
    </row>
    <row r="950" hidden="1">
      <c r="B950" t="str">
        <f>IFERROR(IF(F950&gt;0,MAX(B$26:B949)+1,IF(AND(D950&gt;0,C950=0),"ЗАГ",0)),0)</f>
        <v>ЗАГ</v>
      </c>
      <c r="C950">
        <f>IF(Смета!B932&gt;0,Смета!B932,0)</f>
        <v>0</v>
      </c>
      <c r="D950" t="str">
        <f>IF(Смета!C932&gt;0,Смета!C932,0)</f>
        <v>2.Светотехническая продукция</v>
      </c>
      <c r="E950" s="7">
        <f>IF(Смета!D932&gt;0,Смета!D932,0)</f>
        <v>0</v>
      </c>
      <c r="F950" s="7">
        <f>IFERROR(IF(Дата_КС2=S$3,Смета!Q932,0)+IF(Дата_КС2=S$4,Смета!T932,0)+IF(Дата_КС2=S$5,Смета!W932,0)+IF(Дата_КС2=S$6,Смета!Z932,0)+IF(Дата_КС2=S$7,Смета!AC932,0)+IF(Дата_КС2=S$8,Смета!AF932,0)+IF(Дата_КС2=S$9,Смета!AI932,0)+IF(Дата_КС2=S$10,Смета!AL932,0)+IF(Дата_КС2=S$11,Смета!AO932,0)+IF(Дата_КС2=S$12,Смета!AR932,0)+IF(Дата_КС2=S$13,Смета!AU932,0)+IF(Дата_КС2=S$14,Смета!AX932,0),0)</f>
        <v>0</v>
      </c>
      <c r="G950" s="7">
        <f>IF(Смета!E932&gt;0,Смета!E932,0)</f>
        <v>0</v>
      </c>
      <c r="H950" s="7">
        <f>ROUND(F950*G950,2)</f>
        <v>0</v>
      </c>
      <c r="I950">
        <f>IF(J950=1,1,K950)</f>
        <v>0</v>
      </c>
      <c r="K950">
        <f>IF(AND(B950&gt;0,B950&lt;&gt;"ЗАГ"),1,IF(C950=0,SUM(B951:INDEX(B951:B$2002,INDEX(MATCH("ЗАГ",B951:B$2002&amp;"",),))),0))</f>
        <v>0</v>
      </c>
      <c r="R950" s="7">
        <f>IFERROR(IF(F950&gt;0,IF(IFERROR((Смета!H932*1),0)&gt;0,ROUND(F950*G950,2),0),0),0)</f>
        <v>0</v>
      </c>
      <c r="S950" s="7">
        <f>IFERROR(IF(F950&gt;0,IF(IFERROR((Смета!G932*1),0)&gt;0,ROUND(F950*G950,2),0),0),0)</f>
        <v>0</v>
      </c>
    </row>
    <row r="951" hidden="1">
      <c r="B951">
        <f>IFERROR(IF(F951&gt;0,MAX(B$26:B950)+1,IF(AND(D951&gt;0,C951=0),"ЗАГ",0)),0)</f>
        <v>0</v>
      </c>
      <c r="C951">
        <f>IF(Смета!B933&gt;0,Смета!B933,0)</f>
        <v>823</v>
      </c>
      <c r="D951" t="str">
        <f>IF(Смета!C933&gt;0,Смета!C933,0)</f>
        <v>Патрон подвесной Е27 пластик белый</v>
      </c>
      <c r="E951" s="7" t="str">
        <f>IF(Смета!D933&gt;0,Смета!D933,0)</f>
        <v>шт</v>
      </c>
      <c r="F951" s="7">
        <f>IFERROR(IF(Дата_КС2=S$3,Смета!Q933,0)+IF(Дата_КС2=S$4,Смета!T933,0)+IF(Дата_КС2=S$5,Смета!W933,0)+IF(Дата_КС2=S$6,Смета!Z933,0)+IF(Дата_КС2=S$7,Смета!AC933,0)+IF(Дата_КС2=S$8,Смета!AF933,0)+IF(Дата_КС2=S$9,Смета!AI933,0)+IF(Дата_КС2=S$10,Смета!AL933,0)+IF(Дата_КС2=S$11,Смета!AO933,0)+IF(Дата_КС2=S$12,Смета!AR933,0)+IF(Дата_КС2=S$13,Смета!AU933,0)+IF(Дата_КС2=S$14,Смета!AX933,0),0)</f>
        <v>0</v>
      </c>
      <c r="G951" s="7">
        <f>IF(Смета!E933&gt;0,Смета!E933,0)</f>
        <v>24.55</v>
      </c>
      <c r="H951" s="7">
        <f>ROUND(F951*G951,2)</f>
        <v>0</v>
      </c>
      <c r="I951">
        <f>IF(J951=1,1,K951)</f>
        <v>0</v>
      </c>
      <c r="K951">
        <f>IF(AND(B951&gt;0,B951&lt;&gt;"ЗАГ"),1,IF(C951=0,SUM(B952:INDEX(B952:B$2002,INDEX(MATCH("ЗАГ",B952:B$2002&amp;"",),))),0))</f>
        <v>0</v>
      </c>
      <c r="R951" s="7">
        <f>IFERROR(IF(F951&gt;0,IF(IFERROR((Смета!H933*1),0)&gt;0,ROUND(F951*G951,2),0),0),0)</f>
        <v>0</v>
      </c>
      <c r="S951" s="7">
        <f>IFERROR(IF(F951&gt;0,IF(IFERROR((Смета!G933*1),0)&gt;0,ROUND(F951*G951,2),0),0),0)</f>
        <v>0</v>
      </c>
    </row>
    <row r="952" hidden="1">
      <c r="B952">
        <f>IFERROR(IF(F952&gt;0,MAX(B$26:B951)+1,IF(AND(D952&gt;0,C952=0),"ЗАГ",0)),0)</f>
        <v>0</v>
      </c>
      <c r="C952">
        <f>IF(Смета!B934&gt;0,Смета!B934,0)</f>
        <v>824</v>
      </c>
      <c r="D952" t="str">
        <f>IF(Смета!C934&gt;0,Смета!C934,0)</f>
        <v>Подключение подвесного патрона</v>
      </c>
      <c r="E952" s="7" t="str">
        <f>IF(Смета!D934&gt;0,Смета!D934,0)</f>
        <v>шт</v>
      </c>
      <c r="F952" s="7">
        <f>IFERROR(IF(Дата_КС2=S$3,Смета!Q934,0)+IF(Дата_КС2=S$4,Смета!T934,0)+IF(Дата_КС2=S$5,Смета!W934,0)+IF(Дата_КС2=S$6,Смета!Z934,0)+IF(Дата_КС2=S$7,Смета!AC934,0)+IF(Дата_КС2=S$8,Смета!AF934,0)+IF(Дата_КС2=S$9,Смета!AI934,0)+IF(Дата_КС2=S$10,Смета!AL934,0)+IF(Дата_КС2=S$11,Смета!AO934,0)+IF(Дата_КС2=S$12,Смета!AR934,0)+IF(Дата_КС2=S$13,Смета!AU934,0)+IF(Дата_КС2=S$14,Смета!AX934,0),0)</f>
        <v>0</v>
      </c>
      <c r="G952" s="7">
        <f>IF(Смета!E934&gt;0,Смета!E934,0)</f>
        <v>213.5</v>
      </c>
      <c r="H952" s="7">
        <f>ROUND(F952*G952,2)</f>
        <v>0</v>
      </c>
      <c r="I952">
        <f>IF(J952=1,1,K952)</f>
        <v>0</v>
      </c>
      <c r="K952">
        <f>IF(AND(B952&gt;0,B952&lt;&gt;"ЗАГ"),1,IF(C952=0,SUM(B953:INDEX(B953:B$2002,INDEX(MATCH("ЗАГ",B953:B$2002&amp;"",),))),0))</f>
        <v>0</v>
      </c>
      <c r="R952" s="7">
        <f>IFERROR(IF(F952&gt;0,IF(IFERROR((Смета!H934*1),0)&gt;0,ROUND(F952*G952,2),0),0),0)</f>
        <v>0</v>
      </c>
      <c r="S952" s="7">
        <f>IFERROR(IF(F952&gt;0,IF(IFERROR((Смета!G934*1),0)&gt;0,ROUND(F952*G952,2),0),0),0)</f>
        <v>0</v>
      </c>
    </row>
    <row r="953" hidden="1">
      <c r="B953">
        <f>IFERROR(IF(F953&gt;0,MAX(B$26:B952)+1,IF(AND(D953&gt;0,C953=0),"ЗАГ",0)),0)</f>
        <v>0</v>
      </c>
      <c r="C953">
        <f>IF(Смета!B935&gt;0,Смета!B935,0)</f>
        <v>825</v>
      </c>
      <c r="D953" t="str">
        <f>IF(Смета!C935&gt;0,Смета!C935,0)</f>
        <v>Лампа светодиодная LED 11вт E27 белый ECO</v>
      </c>
      <c r="E953" s="7" t="str">
        <f>IF(Смета!D935&gt;0,Смета!D935,0)</f>
        <v>шт</v>
      </c>
      <c r="F953" s="7">
        <f>IFERROR(IF(Дата_КС2=S$3,Смета!Q935,0)+IF(Дата_КС2=S$4,Смета!T935,0)+IF(Дата_КС2=S$5,Смета!W935,0)+IF(Дата_КС2=S$6,Смета!Z935,0)+IF(Дата_КС2=S$7,Смета!AC935,0)+IF(Дата_КС2=S$8,Смета!AF935,0)+IF(Дата_КС2=S$9,Смета!AI935,0)+IF(Дата_КС2=S$10,Смета!AL935,0)+IF(Дата_КС2=S$11,Смета!AO935,0)+IF(Дата_КС2=S$12,Смета!AR935,0)+IF(Дата_КС2=S$13,Смета!AU935,0)+IF(Дата_КС2=S$14,Смета!AX935,0),0)</f>
        <v>0</v>
      </c>
      <c r="G953" s="7">
        <f>IF(Смета!E935&gt;0,Смета!E935,0)</f>
        <v>96.08</v>
      </c>
      <c r="H953" s="7">
        <f>ROUND(F953*G953,2)</f>
        <v>0</v>
      </c>
      <c r="I953">
        <f>IF(J953=1,1,K953)</f>
        <v>0</v>
      </c>
      <c r="K953">
        <f>IF(AND(B953&gt;0,B953&lt;&gt;"ЗАГ"),1,IF(C953=0,SUM(B954:INDEX(B954:B$2002,INDEX(MATCH("ЗАГ",B954:B$2002&amp;"",),))),0))</f>
        <v>0</v>
      </c>
      <c r="R953" s="7">
        <f>IFERROR(IF(F953&gt;0,IF(IFERROR((Смета!H935*1),0)&gt;0,ROUND(F953*G953,2),0),0),0)</f>
        <v>0</v>
      </c>
      <c r="S953" s="7">
        <f>IFERROR(IF(F953&gt;0,IF(IFERROR((Смета!G935*1),0)&gt;0,ROUND(F953*G953,2),0),0),0)</f>
        <v>0</v>
      </c>
    </row>
    <row r="954" hidden="1" ht="30" customHeight="1">
      <c r="B954">
        <f>IFERROR(IF(F954&gt;0,MAX(B$26:B953)+1,IF(AND(D954&gt;0,C954=0),"ЗАГ",0)),0)</f>
        <v>0</v>
      </c>
      <c r="C954">
        <f>IF(Смета!B936&gt;0,Смета!B936,0)</f>
        <v>826</v>
      </c>
      <c r="D954" t="str">
        <f>IF(Смета!C936&gt;0,Смета!C936,0)</f>
        <v>358882 STREET NT22 396 черный Светильник ландшафтный светодиодный IP54 LED 4000К 18W 220V OPAL пластиковый корпус</v>
      </c>
      <c r="E954" s="7" t="str">
        <f>IF(Смета!D936&gt;0,Смета!D936,0)</f>
        <v>шт</v>
      </c>
      <c r="F954" s="7">
        <f>IFERROR(IF(Дата_КС2=S$3,Смета!Q936,0)+IF(Дата_КС2=S$4,Смета!T936,0)+IF(Дата_КС2=S$5,Смета!W936,0)+IF(Дата_КС2=S$6,Смета!Z936,0)+IF(Дата_КС2=S$7,Смета!AC936,0)+IF(Дата_КС2=S$8,Смета!AF936,0)+IF(Дата_КС2=S$9,Смета!AI936,0)+IF(Дата_КС2=S$10,Смета!AL936,0)+IF(Дата_КС2=S$11,Смета!AO936,0)+IF(Дата_КС2=S$12,Смета!AR936,0)+IF(Дата_КС2=S$13,Смета!AU936,0)+IF(Дата_КС2=S$14,Смета!AX936,0),0)</f>
        <v>0</v>
      </c>
      <c r="G954" s="7">
        <f>IF(Смета!E936&gt;0,Смета!E936,0)</f>
        <v>2500</v>
      </c>
      <c r="H954" s="7">
        <f>ROUND(F954*G954,2)</f>
        <v>0</v>
      </c>
      <c r="I954">
        <f>IF(J954=1,1,K954)</f>
        <v>0</v>
      </c>
      <c r="K954">
        <f>IF(AND(B954&gt;0,B954&lt;&gt;"ЗАГ"),1,IF(C954=0,SUM(B955:INDEX(B955:B$2002,INDEX(MATCH("ЗАГ",B955:B$2002&amp;"",),))),0))</f>
        <v>0</v>
      </c>
      <c r="R954" s="7">
        <f>IFERROR(IF(F954&gt;0,IF(IFERROR((Смета!H936*1),0)&gt;0,ROUND(F954*G954,2),0),0),0)</f>
        <v>0</v>
      </c>
      <c r="S954" s="7">
        <f>IFERROR(IF(F954&gt;0,IF(IFERROR((Смета!G936*1),0)&gt;0,ROUND(F954*G954,2),0),0),0)</f>
        <v>0</v>
      </c>
    </row>
    <row r="955" hidden="1">
      <c r="B955">
        <f>IFERROR(IF(F955&gt;0,MAX(B$26:B954)+1,IF(AND(D955&gt;0,C955=0),"ЗАГ",0)),0)</f>
        <v>0</v>
      </c>
      <c r="C955">
        <f>IF(Смета!B937&gt;0,Смета!B937,0)</f>
        <v>827</v>
      </c>
      <c r="D955" t="str">
        <f>IF(Смета!C937&gt;0,Смета!C937,0)</f>
        <v>Монтаж и подключение накладного светильника</v>
      </c>
      <c r="E955" s="7" t="str">
        <f>IF(Смета!D937&gt;0,Смета!D937,0)</f>
        <v>шт</v>
      </c>
      <c r="F955" s="7">
        <f>IFERROR(IF(Дата_КС2=S$3,Смета!Q937,0)+IF(Дата_КС2=S$4,Смета!T937,0)+IF(Дата_КС2=S$5,Смета!W937,0)+IF(Дата_КС2=S$6,Смета!Z937,0)+IF(Дата_КС2=S$7,Смета!AC937,0)+IF(Дата_КС2=S$8,Смета!AF937,0)+IF(Дата_КС2=S$9,Смета!AI937,0)+IF(Дата_КС2=S$10,Смета!AL937,0)+IF(Дата_КС2=S$11,Смета!AO937,0)+IF(Дата_КС2=S$12,Смета!AR937,0)+IF(Дата_КС2=S$13,Смета!AU937,0)+IF(Дата_КС2=S$14,Смета!AX937,0),0)</f>
        <v>0</v>
      </c>
      <c r="G955" s="7">
        <f>IF(Смета!E937&gt;0,Смета!E937,0)</f>
        <v>384.3</v>
      </c>
      <c r="H955" s="7">
        <f>ROUND(F955*G955,2)</f>
        <v>0</v>
      </c>
      <c r="I955">
        <f>IF(J955=1,1,K955)</f>
        <v>0</v>
      </c>
      <c r="K955">
        <f>IF(AND(B955&gt;0,B955&lt;&gt;"ЗАГ"),1,IF(C955=0,SUM(B956:INDEX(B956:B$2002,INDEX(MATCH("ЗАГ",B956:B$2002&amp;"",),))),0))</f>
        <v>0</v>
      </c>
      <c r="R955" s="7">
        <f>IFERROR(IF(F955&gt;0,IF(IFERROR((Смета!H937*1),0)&gt;0,ROUND(F955*G955,2),0),0),0)</f>
        <v>0</v>
      </c>
      <c r="S955" s="7">
        <f>IFERROR(IF(F955&gt;0,IF(IFERROR((Смета!G937*1),0)&gt;0,ROUND(F955*G955,2),0),0),0)</f>
        <v>0</v>
      </c>
    </row>
    <row r="956" hidden="1">
      <c r="B956">
        <f>IFERROR(IF(F956&gt;0,MAX(B$26:B955)+1,IF(AND(D956&gt;0,C956=0),"ЗАГ",0)),0)</f>
        <v>0</v>
      </c>
      <c r="C956">
        <f>IF(Смета!B938&gt;0,Смета!B938,0)</f>
        <v>828</v>
      </c>
      <c r="D956" t="str">
        <f>IF(Смета!C938&gt;0,Смета!C938,0)</f>
        <v>БРА Kink light мелисса 08438-2, 19(21)</v>
      </c>
      <c r="E956" s="7" t="str">
        <f>IF(Смета!D938&gt;0,Смета!D938,0)</f>
        <v>шт</v>
      </c>
      <c r="F956" s="7">
        <f>IFERROR(IF(Дата_КС2=S$3,Смета!Q938,0)+IF(Дата_КС2=S$4,Смета!T938,0)+IF(Дата_КС2=S$5,Смета!W938,0)+IF(Дата_КС2=S$6,Смета!Z938,0)+IF(Дата_КС2=S$7,Смета!AC938,0)+IF(Дата_КС2=S$8,Смета!AF938,0)+IF(Дата_КС2=S$9,Смета!AI938,0)+IF(Дата_КС2=S$10,Смета!AL938,0)+IF(Дата_КС2=S$11,Смета!AO938,0)+IF(Дата_КС2=S$12,Смета!AR938,0)+IF(Дата_КС2=S$13,Смета!AU938,0)+IF(Дата_КС2=S$14,Смета!AX938,0),0)</f>
        <v>0</v>
      </c>
      <c r="G956" s="7">
        <f>IF(Смета!E938&gt;0,Смета!E938,0)</f>
        <v>6950</v>
      </c>
      <c r="H956" s="7">
        <f>ROUND(F956*G956,2)</f>
        <v>0</v>
      </c>
      <c r="I956">
        <f>IF(J956=1,1,K956)</f>
        <v>0</v>
      </c>
      <c r="K956">
        <f>IF(AND(B956&gt;0,B956&lt;&gt;"ЗАГ"),1,IF(C956=0,SUM(B957:INDEX(B957:B$2002,INDEX(MATCH("ЗАГ",B957:B$2002&amp;"",),))),0))</f>
        <v>0</v>
      </c>
      <c r="R956" s="7">
        <f>IFERROR(IF(F956&gt;0,IF(IFERROR((Смета!H938*1),0)&gt;0,ROUND(F956*G956,2),0),0),0)</f>
        <v>0</v>
      </c>
      <c r="S956" s="7">
        <f>IFERROR(IF(F956&gt;0,IF(IFERROR((Смета!G938*1),0)&gt;0,ROUND(F956*G956,2),0),0),0)</f>
        <v>0</v>
      </c>
    </row>
    <row r="957" hidden="1">
      <c r="B957">
        <f>IFERROR(IF(F957&gt;0,MAX(B$26:B956)+1,IF(AND(D957&gt;0,C957=0),"ЗАГ",0)),0)</f>
        <v>0</v>
      </c>
      <c r="C957">
        <f>IF(Смета!B939&gt;0,Смета!B939,0)</f>
        <v>829</v>
      </c>
      <c r="D957" t="str">
        <f>IF(Смета!C939&gt;0,Смета!C939,0)</f>
        <v>Бра настенная</v>
      </c>
      <c r="E957" s="7" t="str">
        <f>IF(Смета!D939&gt;0,Смета!D939,0)</f>
        <v>шт</v>
      </c>
      <c r="F957" s="7">
        <f>IFERROR(IF(Дата_КС2=S$3,Смета!Q939,0)+IF(Дата_КС2=S$4,Смета!T939,0)+IF(Дата_КС2=S$5,Смета!W939,0)+IF(Дата_КС2=S$6,Смета!Z939,0)+IF(Дата_КС2=S$7,Смета!AC939,0)+IF(Дата_КС2=S$8,Смета!AF939,0)+IF(Дата_КС2=S$9,Смета!AI939,0)+IF(Дата_КС2=S$10,Смета!AL939,0)+IF(Дата_КС2=S$11,Смета!AO939,0)+IF(Дата_КС2=S$12,Смета!AR939,0)+IF(Дата_КС2=S$13,Смета!AU939,0)+IF(Дата_КС2=S$14,Смета!AX939,0),0)</f>
        <v>0</v>
      </c>
      <c r="G957" s="7">
        <f>IF(Смета!E939&gt;0,Смета!E939,0)</f>
        <v>1050</v>
      </c>
      <c r="H957" s="7">
        <f>ROUND(F957*G957,2)</f>
        <v>0</v>
      </c>
      <c r="I957">
        <f>IF(J957=1,1,K957)</f>
        <v>0</v>
      </c>
      <c r="K957">
        <f>IF(AND(B957&gt;0,B957&lt;&gt;"ЗАГ"),1,IF(C957=0,SUM(B958:INDEX(B958:B$2002,INDEX(MATCH("ЗАГ",B958:B$2002&amp;"",),))),0))</f>
        <v>0</v>
      </c>
      <c r="R957" s="7">
        <f>IFERROR(IF(F957&gt;0,IF(IFERROR((Смета!H939*1),0)&gt;0,ROUND(F957*G957,2),0),0),0)</f>
        <v>0</v>
      </c>
      <c r="S957" s="7">
        <f>IFERROR(IF(F957&gt;0,IF(IFERROR((Смета!G939*1),0)&gt;0,ROUND(F957*G957,2),0),0),0)</f>
        <v>0</v>
      </c>
    </row>
    <row r="958" hidden="1" ht="30" customHeight="1">
      <c r="B958">
        <f>IFERROR(IF(F958&gt;0,MAX(B$26:B957)+1,IF(AND(D958&gt;0,C958=0),"ЗАГ",0)),0)</f>
        <v>0</v>
      </c>
      <c r="C958">
        <f>IF(Смета!B940&gt;0,Смета!B940,0)</f>
        <v>830</v>
      </c>
      <c r="D958" t="str">
        <f>IF(Смета!C940&gt;0,Смета!C940,0)</f>
        <v>Светильник светодиодный SPO-950-3-40K-018 18Вт 4000К 1890Лм IP40 595х180х40 матовый</v>
      </c>
      <c r="E958" s="7" t="str">
        <f>IF(Смета!D940&gt;0,Смета!D940,0)</f>
        <v>шт</v>
      </c>
      <c r="F958" s="7">
        <f>IFERROR(IF(Дата_КС2=S$3,Смета!Q940,0)+IF(Дата_КС2=S$4,Смета!T940,0)+IF(Дата_КС2=S$5,Смета!W940,0)+IF(Дата_КС2=S$6,Смета!Z940,0)+IF(Дата_КС2=S$7,Смета!AC940,0)+IF(Дата_КС2=S$8,Смета!AF940,0)+IF(Дата_КС2=S$9,Смета!AI940,0)+IF(Дата_КС2=S$10,Смета!AL940,0)+IF(Дата_КС2=S$11,Смета!AO940,0)+IF(Дата_КС2=S$12,Смета!AR940,0)+IF(Дата_КС2=S$13,Смета!AU940,0)+IF(Дата_КС2=S$14,Смета!AX940,0),0)</f>
        <v>0</v>
      </c>
      <c r="G958" s="7">
        <f>IF(Смета!E940&gt;0,Смета!E940,0)</f>
        <v>1636.25</v>
      </c>
      <c r="H958" s="7">
        <f>ROUND(F958*G958,2)</f>
        <v>0</v>
      </c>
      <c r="I958">
        <f>IF(J958=1,1,K958)</f>
        <v>0</v>
      </c>
      <c r="K958">
        <f>IF(AND(B958&gt;0,B958&lt;&gt;"ЗАГ"),1,IF(C958=0,SUM(B959:INDEX(B959:B$2002,INDEX(MATCH("ЗАГ",B959:B$2002&amp;"",),))),0))</f>
        <v>0</v>
      </c>
      <c r="R958" s="7">
        <f>IFERROR(IF(F958&gt;0,IF(IFERROR((Смета!H940*1),0)&gt;0,ROUND(F958*G958,2),0),0),0)</f>
        <v>0</v>
      </c>
      <c r="S958" s="7">
        <f>IFERROR(IF(F958&gt;0,IF(IFERROR((Смета!G940*1),0)&gt;0,ROUND(F958*G958,2),0),0),0)</f>
        <v>0</v>
      </c>
    </row>
    <row r="959" hidden="1">
      <c r="B959">
        <f>IFERROR(IF(F959&gt;0,MAX(B$26:B958)+1,IF(AND(D959&gt;0,C959=0),"ЗАГ",0)),0)</f>
        <v>0</v>
      </c>
      <c r="C959">
        <f>IF(Смета!B941&gt;0,Смета!B941,0)</f>
        <v>831</v>
      </c>
      <c r="D959" t="str">
        <f>IF(Смета!C941&gt;0,Смета!C941,0)</f>
        <v>Монтаж и подключение светильника в армстронг</v>
      </c>
      <c r="E959" s="7" t="str">
        <f>IF(Смета!D941&gt;0,Смета!D941,0)</f>
        <v>шт</v>
      </c>
      <c r="F959" s="7">
        <f>IFERROR(IF(Дата_КС2=S$3,Смета!Q941,0)+IF(Дата_КС2=S$4,Смета!T941,0)+IF(Дата_КС2=S$5,Смета!W941,0)+IF(Дата_КС2=S$6,Смета!Z941,0)+IF(Дата_КС2=S$7,Смета!AC941,0)+IF(Дата_КС2=S$8,Смета!AF941,0)+IF(Дата_КС2=S$9,Смета!AI941,0)+IF(Дата_КС2=S$10,Смета!AL941,0)+IF(Дата_КС2=S$11,Смета!AO941,0)+IF(Дата_КС2=S$12,Смета!AR941,0)+IF(Дата_КС2=S$13,Смета!AU941,0)+IF(Дата_КС2=S$14,Смета!AX941,0),0)</f>
        <v>0</v>
      </c>
      <c r="G959" s="7">
        <f>IF(Смета!E941&gt;0,Смета!E941,0)</f>
        <v>400</v>
      </c>
      <c r="H959" s="7">
        <f>ROUND(F959*G959,2)</f>
        <v>0</v>
      </c>
      <c r="I959">
        <f>IF(J959=1,1,K959)</f>
        <v>0</v>
      </c>
      <c r="K959">
        <f>IF(AND(B959&gt;0,B959&lt;&gt;"ЗАГ"),1,IF(C959=0,SUM(B960:INDEX(B960:B$2002,INDEX(MATCH("ЗАГ",B960:B$2002&amp;"",),))),0))</f>
        <v>0</v>
      </c>
      <c r="R959" s="7">
        <f>IFERROR(IF(F959&gt;0,IF(IFERROR((Смета!H941*1),0)&gt;0,ROUND(F959*G959,2),0),0),0)</f>
        <v>0</v>
      </c>
      <c r="S959" s="7">
        <f>IFERROR(IF(F959&gt;0,IF(IFERROR((Смета!G941*1),0)&gt;0,ROUND(F959*G959,2),0),0),0)</f>
        <v>0</v>
      </c>
    </row>
    <row r="960" hidden="1" ht="30" customHeight="1">
      <c r="B960">
        <f>IFERROR(IF(F960&gt;0,MAX(B$26:B959)+1,IF(AND(D960&gt;0,C960=0),"ЗАГ",0)),0)</f>
        <v>0</v>
      </c>
      <c r="C960">
        <f>IF(Смета!B942&gt;0,Смета!B942,0)</f>
        <v>832</v>
      </c>
      <c r="D960" t="str">
        <f>IF(Смета!C942&gt;0,Смета!C942,0)</f>
        <v>Датчик движения ИК встраиваемый 1200w 360 гр. 6м IP20 белый (SEN86 бел.)</v>
      </c>
      <c r="E960" s="7" t="str">
        <f>IF(Смета!D942&gt;0,Смета!D942,0)</f>
        <v>шт</v>
      </c>
      <c r="F960" s="7">
        <f>IFERROR(IF(Дата_КС2=S$3,Смета!Q942,0)+IF(Дата_КС2=S$4,Смета!T942,0)+IF(Дата_КС2=S$5,Смета!W942,0)+IF(Дата_КС2=S$6,Смета!Z942,0)+IF(Дата_КС2=S$7,Смета!AC942,0)+IF(Дата_КС2=S$8,Смета!AF942,0)+IF(Дата_КС2=S$9,Смета!AI942,0)+IF(Дата_КС2=S$10,Смета!AL942,0)+IF(Дата_КС2=S$11,Смета!AO942,0)+IF(Дата_КС2=S$12,Смета!AR942,0)+IF(Дата_КС2=S$13,Смета!AU942,0)+IF(Дата_КС2=S$14,Смета!AX942,0),0)</f>
        <v>0</v>
      </c>
      <c r="G960" s="7">
        <f>IF(Смета!E942&gt;0,Смета!E942,0)</f>
        <v>450</v>
      </c>
      <c r="H960" s="7">
        <f>ROUND(F960*G960,2)</f>
        <v>0</v>
      </c>
      <c r="I960">
        <f>IF(J960=1,1,K960)</f>
        <v>0</v>
      </c>
      <c r="K960">
        <f>IF(AND(B960&gt;0,B960&lt;&gt;"ЗАГ"),1,IF(C960=0,SUM(B961:INDEX(B961:B$2002,INDEX(MATCH("ЗАГ",B961:B$2002&amp;"",),))),0))</f>
        <v>0</v>
      </c>
      <c r="R960" s="7">
        <f>IFERROR(IF(F960&gt;0,IF(IFERROR((Смета!H942*1),0)&gt;0,ROUND(F960*G960,2),0),0),0)</f>
        <v>0</v>
      </c>
      <c r="S960" s="7">
        <f>IFERROR(IF(F960&gt;0,IF(IFERROR((Смета!G942*1),0)&gt;0,ROUND(F960*G960,2),0),0),0)</f>
        <v>0</v>
      </c>
    </row>
    <row r="961" hidden="1">
      <c r="B961">
        <f>IFERROR(IF(F961&gt;0,MAX(B$26:B960)+1,IF(AND(D961&gt;0,C961=0),"ЗАГ",0)),0)</f>
        <v>0</v>
      </c>
      <c r="C961">
        <f>IF(Смета!B943&gt;0,Смета!B943,0)</f>
        <v>833</v>
      </c>
      <c r="D961" t="str">
        <f>IF(Смета!C943&gt;0,Смета!C943,0)</f>
        <v xml:space="preserve">Монтаж и подключение датчика движения </v>
      </c>
      <c r="E961" s="7" t="str">
        <f>IF(Смета!D943&gt;0,Смета!D943,0)</f>
        <v>шт</v>
      </c>
      <c r="F961" s="7">
        <f>IFERROR(IF(Дата_КС2=S$3,Смета!Q943,0)+IF(Дата_КС2=S$4,Смета!T943,0)+IF(Дата_КС2=S$5,Смета!W943,0)+IF(Дата_КС2=S$6,Смета!Z943,0)+IF(Дата_КС2=S$7,Смета!AC943,0)+IF(Дата_КС2=S$8,Смета!AF943,0)+IF(Дата_КС2=S$9,Смета!AI943,0)+IF(Дата_КС2=S$10,Смета!AL943,0)+IF(Дата_КС2=S$11,Смета!AO943,0)+IF(Дата_КС2=S$12,Смета!AR943,0)+IF(Дата_КС2=S$13,Смета!AU943,0)+IF(Дата_КС2=S$14,Смета!AX943,0),0)</f>
        <v>0</v>
      </c>
      <c r="G961" s="7">
        <f>IF(Смета!E943&gt;0,Смета!E943,0)</f>
        <v>360</v>
      </c>
      <c r="H961" s="7">
        <f>ROUND(F961*G961,2)</f>
        <v>0</v>
      </c>
      <c r="I961">
        <f>IF(J961=1,1,K961)</f>
        <v>0</v>
      </c>
      <c r="K961">
        <f>IF(AND(B961&gt;0,B961&lt;&gt;"ЗАГ"),1,IF(C961=0,SUM(B962:INDEX(B962:B$2002,INDEX(MATCH("ЗАГ",B962:B$2002&amp;"",),))),0))</f>
        <v>0</v>
      </c>
      <c r="R961" s="7">
        <f>IFERROR(IF(F961&gt;0,IF(IFERROR((Смета!H943*1),0)&gt;0,ROUND(F961*G961,2),0),0),0)</f>
        <v>0</v>
      </c>
      <c r="S961" s="7">
        <f>IFERROR(IF(F961&gt;0,IF(IFERROR((Смета!G943*1),0)&gt;0,ROUND(F961*G961,2),0),0),0)</f>
        <v>0</v>
      </c>
    </row>
    <row r="962" hidden="1" ht="30" customHeight="1">
      <c r="B962">
        <f>IFERROR(IF(F962&gt;0,MAX(B$26:B961)+1,IF(AND(D962&gt;0,C962=0),"ЗАГ",0)),0)</f>
        <v>0</v>
      </c>
      <c r="C962">
        <f>IF(Смета!B944&gt;0,Смета!B944,0)</f>
        <v>834</v>
      </c>
      <c r="D962" t="str">
        <f>IF(Смета!C944&gt;0,Смета!C944,0)</f>
        <v>Коробка распределительная 85х85х40мм для наружного монтажа IP55</v>
      </c>
      <c r="E962" s="7" t="str">
        <f>IF(Смета!D944&gt;0,Смета!D944,0)</f>
        <v>шт</v>
      </c>
      <c r="F962" s="7">
        <f>IFERROR(IF(Дата_КС2=S$3,Смета!Q944,0)+IF(Дата_КС2=S$4,Смета!T944,0)+IF(Дата_КС2=S$5,Смета!W944,0)+IF(Дата_КС2=S$6,Смета!Z944,0)+IF(Дата_КС2=S$7,Смета!AC944,0)+IF(Дата_КС2=S$8,Смета!AF944,0)+IF(Дата_КС2=S$9,Смета!AI944,0)+IF(Дата_КС2=S$10,Смета!AL944,0)+IF(Дата_КС2=S$11,Смета!AO944,0)+IF(Дата_КС2=S$12,Смета!AR944,0)+IF(Дата_КС2=S$13,Смета!AU944,0)+IF(Дата_КС2=S$14,Смета!AX944,0),0)</f>
        <v>0</v>
      </c>
      <c r="G962" s="7">
        <f>IF(Смета!E944&gt;0,Смета!E944,0)</f>
        <v>64.68</v>
      </c>
      <c r="H962" s="7">
        <f>ROUND(F962*G962,2)</f>
        <v>0</v>
      </c>
      <c r="I962">
        <f>IF(J962=1,1,K962)</f>
        <v>0</v>
      </c>
      <c r="K962">
        <f>IF(AND(B962&gt;0,B962&lt;&gt;"ЗАГ"),1,IF(C962=0,SUM(B963:INDEX(B963:B$2002,INDEX(MATCH("ЗАГ",B963:B$2002&amp;"",),))),0))</f>
        <v>0</v>
      </c>
      <c r="R962" s="7">
        <f>IFERROR(IF(F962&gt;0,IF(IFERROR((Смета!H944*1),0)&gt;0,ROUND(F962*G962,2),0),0),0)</f>
        <v>0</v>
      </c>
      <c r="S962" s="7">
        <f>IFERROR(IF(F962&gt;0,IF(IFERROR((Смета!G944*1),0)&gt;0,ROUND(F962*G962,2),0),0),0)</f>
        <v>0</v>
      </c>
    </row>
    <row r="963" hidden="1">
      <c r="B963">
        <f>IFERROR(IF(F963&gt;0,MAX(B$26:B962)+1,IF(AND(D963&gt;0,C963=0),"ЗАГ",0)),0)</f>
        <v>0</v>
      </c>
      <c r="C963">
        <f>IF(Смета!B945&gt;0,Смета!B945,0)</f>
        <v>835</v>
      </c>
      <c r="D963" t="str">
        <f>IF(Смета!C945&gt;0,Смета!C945,0)</f>
        <v>Монтаж и подключение распределительных коробок</v>
      </c>
      <c r="E963" s="7" t="str">
        <f>IF(Смета!D945&gt;0,Смета!D945,0)</f>
        <v>шт</v>
      </c>
      <c r="F963" s="7">
        <f>IFERROR(IF(Дата_КС2=S$3,Смета!Q945,0)+IF(Дата_КС2=S$4,Смета!T945,0)+IF(Дата_КС2=S$5,Смета!W945,0)+IF(Дата_КС2=S$6,Смета!Z945,0)+IF(Дата_КС2=S$7,Смета!AC945,0)+IF(Дата_КС2=S$8,Смета!AF945,0)+IF(Дата_КС2=S$9,Смета!AI945,0)+IF(Дата_КС2=S$10,Смета!AL945,0)+IF(Дата_КС2=S$11,Смета!AO945,0)+IF(Дата_КС2=S$12,Смета!AR945,0)+IF(Дата_КС2=S$13,Смета!AU945,0)+IF(Дата_КС2=S$14,Смета!AX945,0),0)</f>
        <v>0</v>
      </c>
      <c r="G963" s="7">
        <f>IF(Смета!E945&gt;0,Смета!E945,0)</f>
        <v>128.1</v>
      </c>
      <c r="H963" s="7">
        <f>ROUND(F963*G963,2)</f>
        <v>0</v>
      </c>
      <c r="I963">
        <f>IF(J963=1,1,K963)</f>
        <v>0</v>
      </c>
      <c r="K963">
        <f>IF(AND(B963&gt;0,B963&lt;&gt;"ЗАГ"),1,IF(C963=0,SUM(B964:INDEX(B964:B$2002,INDEX(MATCH("ЗАГ",B964:B$2002&amp;"",),))),0))</f>
        <v>0</v>
      </c>
      <c r="R963" s="7">
        <f>IFERROR(IF(F963&gt;0,IF(IFERROR((Смета!H945*1),0)&gt;0,ROUND(F963*G963,2),0),0),0)</f>
        <v>0</v>
      </c>
      <c r="S963" s="7">
        <f>IFERROR(IF(F963&gt;0,IF(IFERROR((Смета!G945*1),0)&gt;0,ROUND(F963*G963,2),0),0),0)</f>
        <v>0</v>
      </c>
    </row>
    <row r="964" hidden="1">
      <c r="B964" t="str">
        <f>IFERROR(IF(F964&gt;0,MAX(B$26:B963)+1,IF(AND(D964&gt;0,C964=0),"ЗАГ",0)),0)</f>
        <v>ЗАГ</v>
      </c>
      <c r="C964">
        <f>IF(Смета!B946&gt;0,Смета!B946,0)</f>
        <v>0</v>
      </c>
      <c r="D964" t="str">
        <f>IF(Смета!C946&gt;0,Смета!C946,0)</f>
        <v>Декоративная подсветка картины</v>
      </c>
      <c r="E964" s="7">
        <f>IF(Смета!D946&gt;0,Смета!D946,0)</f>
        <v>0</v>
      </c>
      <c r="F964" s="7">
        <f>IFERROR(IF(Дата_КС2=S$3,Смета!Q946,0)+IF(Дата_КС2=S$4,Смета!T946,0)+IF(Дата_КС2=S$5,Смета!W946,0)+IF(Дата_КС2=S$6,Смета!Z946,0)+IF(Дата_КС2=S$7,Смета!AC946,0)+IF(Дата_КС2=S$8,Смета!AF946,0)+IF(Дата_КС2=S$9,Смета!AI946,0)+IF(Дата_КС2=S$10,Смета!AL946,0)+IF(Дата_КС2=S$11,Смета!AO946,0)+IF(Дата_КС2=S$12,Смета!AR946,0)+IF(Дата_КС2=S$13,Смета!AU946,0)+IF(Дата_КС2=S$14,Смета!AX946,0),0)</f>
        <v>0</v>
      </c>
      <c r="G964" s="7">
        <f>IF(Смета!E946&gt;0,Смета!E946,0)</f>
        <v>0</v>
      </c>
      <c r="H964" s="7">
        <f>ROUND(F964*G964,2)</f>
        <v>0</v>
      </c>
      <c r="I964">
        <f>IF(J964=1,1,K964)</f>
        <v>0</v>
      </c>
      <c r="K964">
        <f>IF(AND(B964&gt;0,B964&lt;&gt;"ЗАГ"),1,IF(C964=0,SUM(B965:INDEX(B965:B$2002,INDEX(MATCH("ЗАГ",B965:B$2002&amp;"",),))),0))</f>
        <v>0</v>
      </c>
      <c r="R964" s="7">
        <f>IFERROR(IF(F964&gt;0,IF(IFERROR((Смета!H946*1),0)&gt;0,ROUND(F964*G964,2),0),0),0)</f>
        <v>0</v>
      </c>
      <c r="S964" s="7">
        <f>IFERROR(IF(F964&gt;0,IF(IFERROR((Смета!G946*1),0)&gt;0,ROUND(F964*G964,2),0),0),0)</f>
        <v>0</v>
      </c>
    </row>
    <row r="965" hidden="1">
      <c r="B965">
        <f>IFERROR(IF(F965&gt;0,MAX(B$26:B964)+1,IF(AND(D965&gt;0,C965=0),"ЗАГ",0)),0)</f>
        <v>0</v>
      </c>
      <c r="C965">
        <f>IF(Смета!B947&gt;0,Смета!B947,0)</f>
        <v>836</v>
      </c>
      <c r="D965" t="str">
        <f>IF(Смета!C947&gt;0,Смета!C947,0)</f>
        <v>Профиль SL-SLIM-H13M-F25-3000 ANOD ( Алюминий)</v>
      </c>
      <c r="E965" s="7" t="str">
        <f>IF(Смета!D947&gt;0,Смета!D947,0)</f>
        <v>м</v>
      </c>
      <c r="F965" s="7">
        <f>IFERROR(IF(Дата_КС2=S$3,Смета!Q947,0)+IF(Дата_КС2=S$4,Смета!T947,0)+IF(Дата_КС2=S$5,Смета!W947,0)+IF(Дата_КС2=S$6,Смета!Z947,0)+IF(Дата_КС2=S$7,Смета!AC947,0)+IF(Дата_КС2=S$8,Смета!AF947,0)+IF(Дата_КС2=S$9,Смета!AI947,0)+IF(Дата_КС2=S$10,Смета!AL947,0)+IF(Дата_КС2=S$11,Смета!AO947,0)+IF(Дата_КС2=S$12,Смета!AR947,0)+IF(Дата_КС2=S$13,Смета!AU947,0)+IF(Дата_КС2=S$14,Смета!AX947,0),0)</f>
        <v>0</v>
      </c>
      <c r="G965" s="7">
        <f>IF(Смета!E947&gt;0,Смета!E947,0)</f>
        <v>850</v>
      </c>
      <c r="H965" s="7">
        <f>ROUND(F965*G965,2)</f>
        <v>0</v>
      </c>
      <c r="I965">
        <f>IF(J965=1,1,K965)</f>
        <v>0</v>
      </c>
      <c r="K965">
        <f>IF(AND(B965&gt;0,B965&lt;&gt;"ЗАГ"),1,IF(C965=0,SUM(B966:INDEX(B966:B$2002,INDEX(MATCH("ЗАГ",B966:B$2002&amp;"",),))),0))</f>
        <v>0</v>
      </c>
      <c r="R965" s="7">
        <f>IFERROR(IF(F965&gt;0,IF(IFERROR((Смета!H947*1),0)&gt;0,ROUND(F965*G965,2),0),0),0)</f>
        <v>0</v>
      </c>
      <c r="S965" s="7">
        <f>IFERROR(IF(F965&gt;0,IF(IFERROR((Смета!G947*1),0)&gt;0,ROUND(F965*G965,2),0),0),0)</f>
        <v>0</v>
      </c>
    </row>
    <row r="966" hidden="1">
      <c r="B966">
        <f>IFERROR(IF(F966&gt;0,MAX(B$26:B965)+1,IF(AND(D966&gt;0,C966=0),"ЗАГ",0)),0)</f>
        <v>0</v>
      </c>
      <c r="C966">
        <f>IF(Смета!B948&gt;0,Смета!B948,0)</f>
        <v>837</v>
      </c>
      <c r="D966" t="str">
        <f>IF(Смета!C948&gt;0,Смета!C948,0)</f>
        <v>Монтаж профиля</v>
      </c>
      <c r="E966" s="7" t="str">
        <f>IF(Смета!D948&gt;0,Смета!D948,0)</f>
        <v>м</v>
      </c>
      <c r="F966" s="7">
        <f>IFERROR(IF(Дата_КС2=S$3,Смета!Q948,0)+IF(Дата_КС2=S$4,Смета!T948,0)+IF(Дата_КС2=S$5,Смета!W948,0)+IF(Дата_КС2=S$6,Смета!Z948,0)+IF(Дата_КС2=S$7,Смета!AC948,0)+IF(Дата_КС2=S$8,Смета!AF948,0)+IF(Дата_КС2=S$9,Смета!AI948,0)+IF(Дата_КС2=S$10,Смета!AL948,0)+IF(Дата_КС2=S$11,Смета!AO948,0)+IF(Дата_КС2=S$12,Смета!AR948,0)+IF(Дата_КС2=S$13,Смета!AU948,0)+IF(Дата_КС2=S$14,Смета!AX948,0),0)</f>
        <v>0</v>
      </c>
      <c r="G966" s="7">
        <f>IF(Смета!E948&gt;0,Смета!E948,0)</f>
        <v>800</v>
      </c>
      <c r="H966" s="7">
        <f>ROUND(F966*G966,2)</f>
        <v>0</v>
      </c>
      <c r="I966">
        <f>IF(J966=1,1,K966)</f>
        <v>0</v>
      </c>
      <c r="K966">
        <f>IF(AND(B966&gt;0,B966&lt;&gt;"ЗАГ"),1,IF(C966=0,SUM(B967:INDEX(B967:B$2002,INDEX(MATCH("ЗАГ",B967:B$2002&amp;"",),))),0))</f>
        <v>0</v>
      </c>
      <c r="R966" s="7">
        <f>IFERROR(IF(F966&gt;0,IF(IFERROR((Смета!H948*1),0)&gt;0,ROUND(F966*G966,2),0),0),0)</f>
        <v>0</v>
      </c>
      <c r="S966" s="7">
        <f>IFERROR(IF(F966&gt;0,IF(IFERROR((Смета!G948*1),0)&gt;0,ROUND(F966*G966,2),0),0),0)</f>
        <v>0</v>
      </c>
    </row>
    <row r="967" hidden="1" ht="30" customHeight="1">
      <c r="B967">
        <f>IFERROR(IF(F967&gt;0,MAX(B$26:B966)+1,IF(AND(D967&gt;0,C967=0),"ЗАГ",0)),0)</f>
        <v>0</v>
      </c>
      <c r="C967">
        <f>IF(Смета!B949&gt;0,Смета!B949,0)</f>
        <v>838</v>
      </c>
      <c r="D967" t="str">
        <f>IF(Смета!C949&gt;0,Смета!C949,0)</f>
        <v>Лента светодиодная 9,6 Вт/м 12В IP20 4000K 120LED/м RT/RTW-A120-8-11mm SMD 2835 5 м</v>
      </c>
      <c r="E967" s="7" t="str">
        <f>IF(Смета!D949&gt;0,Смета!D949,0)</f>
        <v>шт</v>
      </c>
      <c r="F967" s="7">
        <f>IFERROR(IF(Дата_КС2=S$3,Смета!Q949,0)+IF(Дата_КС2=S$4,Смета!T949,0)+IF(Дата_КС2=S$5,Смета!W949,0)+IF(Дата_КС2=S$6,Смета!Z949,0)+IF(Дата_КС2=S$7,Смета!AC949,0)+IF(Дата_КС2=S$8,Смета!AF949,0)+IF(Дата_КС2=S$9,Смета!AI949,0)+IF(Дата_КС2=S$10,Смета!AL949,0)+IF(Дата_КС2=S$11,Смета!AO949,0)+IF(Дата_КС2=S$12,Смета!AR949,0)+IF(Дата_КС2=S$13,Смета!AU949,0)+IF(Дата_КС2=S$14,Смета!AX949,0),0)</f>
        <v>0</v>
      </c>
      <c r="G967" s="7">
        <f>IF(Смета!E949&gt;0,Смета!E949,0)</f>
        <v>3150</v>
      </c>
      <c r="H967" s="7">
        <f>ROUND(F967*G967,2)</f>
        <v>0</v>
      </c>
      <c r="I967">
        <f>IF(J967=1,1,K967)</f>
        <v>0</v>
      </c>
      <c r="K967">
        <f>IF(AND(B967&gt;0,B967&lt;&gt;"ЗАГ"),1,IF(C967=0,SUM(B968:INDEX(B968:B$2002,INDEX(MATCH("ЗАГ",B968:B$2002&amp;"",),))),0))</f>
        <v>0</v>
      </c>
      <c r="R967" s="7">
        <f>IFERROR(IF(F967&gt;0,IF(IFERROR((Смета!H949*1),0)&gt;0,ROUND(F967*G967,2),0),0),0)</f>
        <v>0</v>
      </c>
      <c r="S967" s="7">
        <f>IFERROR(IF(F967&gt;0,IF(IFERROR((Смета!G949*1),0)&gt;0,ROUND(F967*G967,2),0),0),0)</f>
        <v>0</v>
      </c>
    </row>
    <row r="968" hidden="1">
      <c r="B968">
        <f>IFERROR(IF(F968&gt;0,MAX(B$26:B967)+1,IF(AND(D968&gt;0,C968=0),"ЗАГ",0)),0)</f>
        <v>0</v>
      </c>
      <c r="C968">
        <f>IF(Смета!B950&gt;0,Смета!B950,0)</f>
        <v>839</v>
      </c>
      <c r="D968" t="str">
        <f>IF(Смета!C950&gt;0,Смета!C950,0)</f>
        <v>Монтаж и подключение ленты</v>
      </c>
      <c r="E968" s="7" t="str">
        <f>IF(Смета!D950&gt;0,Смета!D950,0)</f>
        <v>м</v>
      </c>
      <c r="F968" s="7">
        <f>IFERROR(IF(Дата_КС2=S$3,Смета!Q950,0)+IF(Дата_КС2=S$4,Смета!T950,0)+IF(Дата_КС2=S$5,Смета!W950,0)+IF(Дата_КС2=S$6,Смета!Z950,0)+IF(Дата_КС2=S$7,Смета!AC950,0)+IF(Дата_КС2=S$8,Смета!AF950,0)+IF(Дата_КС2=S$9,Смета!AI950,0)+IF(Дата_КС2=S$10,Смета!AL950,0)+IF(Дата_КС2=S$11,Смета!AO950,0)+IF(Дата_КС2=S$12,Смета!AR950,0)+IF(Дата_КС2=S$13,Смета!AU950,0)+IF(Дата_КС2=S$14,Смета!AX950,0),0)</f>
        <v>0</v>
      </c>
      <c r="G968" s="7">
        <f>IF(Смета!E950&gt;0,Смета!E950,0)</f>
        <v>800</v>
      </c>
      <c r="H968" s="7">
        <f>ROUND(F968*G968,2)</f>
        <v>0</v>
      </c>
      <c r="I968">
        <f>IF(J968=1,1,K968)</f>
        <v>0</v>
      </c>
      <c r="K968">
        <f>IF(AND(B968&gt;0,B968&lt;&gt;"ЗАГ"),1,IF(C968=0,SUM(B969:INDEX(B969:B$2002,INDEX(MATCH("ЗАГ",B969:B$2002&amp;"",),))),0))</f>
        <v>0</v>
      </c>
      <c r="R968" s="7">
        <f>IFERROR(IF(F968&gt;0,IF(IFERROR((Смета!H950*1),0)&gt;0,ROUND(F968*G968,2),0),0),0)</f>
        <v>0</v>
      </c>
      <c r="S968" s="7">
        <f>IFERROR(IF(F968&gt;0,IF(IFERROR((Смета!G950*1),0)&gt;0,ROUND(F968*G968,2),0),0),0)</f>
        <v>0</v>
      </c>
    </row>
    <row r="969" hidden="1">
      <c r="B969">
        <f>IFERROR(IF(F969&gt;0,MAX(B$26:B968)+1,IF(AND(D969&gt;0,C969=0),"ЗАГ",0)),0)</f>
        <v>0</v>
      </c>
      <c r="C969">
        <f>IF(Смета!B951&gt;0,Смета!B951,0)</f>
        <v>840</v>
      </c>
      <c r="D969" t="str">
        <f>IF(Смета!C951&gt;0,Смета!C951,0)</f>
        <v>Блок питания ARS-150-12 (12V, 12.5A, 150W) (ARL, IP20 Сетка, 2 года)</v>
      </c>
      <c r="E969" s="7" t="str">
        <f>IF(Смета!D951&gt;0,Смета!D951,0)</f>
        <v>шт</v>
      </c>
      <c r="F969" s="7">
        <f>IFERROR(IF(Дата_КС2=S$3,Смета!Q951,0)+IF(Дата_КС2=S$4,Смета!T951,0)+IF(Дата_КС2=S$5,Смета!W951,0)+IF(Дата_КС2=S$6,Смета!Z951,0)+IF(Дата_КС2=S$7,Смета!AC951,0)+IF(Дата_КС2=S$8,Смета!AF951,0)+IF(Дата_КС2=S$9,Смета!AI951,0)+IF(Дата_КС2=S$10,Смета!AL951,0)+IF(Дата_КС2=S$11,Смета!AO951,0)+IF(Дата_КС2=S$12,Смета!AR951,0)+IF(Дата_КС2=S$13,Смета!AU951,0)+IF(Дата_КС2=S$14,Смета!AX951,0),0)</f>
        <v>0</v>
      </c>
      <c r="G969" s="7">
        <f>IF(Смета!E951&gt;0,Смета!E951,0)</f>
        <v>3320</v>
      </c>
      <c r="H969" s="7">
        <f>ROUND(F969*G969,2)</f>
        <v>0</v>
      </c>
      <c r="I969">
        <f>IF(J969=1,1,K969)</f>
        <v>0</v>
      </c>
      <c r="K969">
        <f>IF(AND(B969&gt;0,B969&lt;&gt;"ЗАГ"),1,IF(C969=0,SUM(B970:INDEX(B970:B$2002,INDEX(MATCH("ЗАГ",B970:B$2002&amp;"",),))),0))</f>
        <v>0</v>
      </c>
      <c r="R969" s="7">
        <f>IFERROR(IF(F969&gt;0,IF(IFERROR((Смета!H951*1),0)&gt;0,ROUND(F969*G969,2),0),0),0)</f>
        <v>0</v>
      </c>
      <c r="S969" s="7">
        <f>IFERROR(IF(F969&gt;0,IF(IFERROR((Смета!G951*1),0)&gt;0,ROUND(F969*G969,2),0),0),0)</f>
        <v>0</v>
      </c>
    </row>
    <row r="970" hidden="1">
      <c r="B970">
        <f>IFERROR(IF(F970&gt;0,MAX(B$26:B969)+1,IF(AND(D970&gt;0,C970=0),"ЗАГ",0)),0)</f>
        <v>0</v>
      </c>
      <c r="C970">
        <f>IF(Смета!B952&gt;0,Смета!B952,0)</f>
        <v>841</v>
      </c>
      <c r="D970" t="str">
        <f>IF(Смета!C952&gt;0,Смета!C952,0)</f>
        <v>Монтаж и подключение блоков питания</v>
      </c>
      <c r="E970" s="7" t="str">
        <f>IF(Смета!D952&gt;0,Смета!D952,0)</f>
        <v>шт</v>
      </c>
      <c r="F970" s="7">
        <f>IFERROR(IF(Дата_КС2=S$3,Смета!Q952,0)+IF(Дата_КС2=S$4,Смета!T952,0)+IF(Дата_КС2=S$5,Смета!W952,0)+IF(Дата_КС2=S$6,Смета!Z952,0)+IF(Дата_КС2=S$7,Смета!AC952,0)+IF(Дата_КС2=S$8,Смета!AF952,0)+IF(Дата_КС2=S$9,Смета!AI952,0)+IF(Дата_КС2=S$10,Смета!AL952,0)+IF(Дата_КС2=S$11,Смета!AO952,0)+IF(Дата_КС2=S$12,Смета!AR952,0)+IF(Дата_КС2=S$13,Смета!AU952,0)+IF(Дата_КС2=S$14,Смета!AX952,0),0)</f>
        <v>0</v>
      </c>
      <c r="G970" s="7">
        <f>IF(Смета!E952&gt;0,Смета!E952,0)</f>
        <v>500</v>
      </c>
      <c r="H970" s="7">
        <f>ROUND(F970*G970,2)</f>
        <v>0</v>
      </c>
      <c r="I970">
        <f>IF(J970=1,1,K970)</f>
        <v>0</v>
      </c>
      <c r="K970">
        <f>IF(AND(B970&gt;0,B970&lt;&gt;"ЗАГ"),1,IF(C970=0,SUM(B971:INDEX(B971:B$2002,INDEX(MATCH("ЗАГ",B971:B$2002&amp;"",),))),0))</f>
        <v>0</v>
      </c>
      <c r="R970" s="7">
        <f>IFERROR(IF(F970&gt;0,IF(IFERROR((Смета!H952*1),0)&gt;0,ROUND(F970*G970,2),0),0),0)</f>
        <v>0</v>
      </c>
      <c r="S970" s="7">
        <f>IFERROR(IF(F970&gt;0,IF(IFERROR((Смета!G952*1),0)&gt;0,ROUND(F970*G970,2),0),0),0)</f>
        <v>0</v>
      </c>
    </row>
    <row r="971" hidden="1">
      <c r="B971" t="str">
        <f>IFERROR(IF(F971&gt;0,MAX(B$26:B970)+1,IF(AND(D971&gt;0,C971=0),"ЗАГ",0)),0)</f>
        <v>ЗАГ</v>
      </c>
      <c r="C971">
        <f>IF(Смета!B953&gt;0,Смета!B953,0)</f>
        <v>0</v>
      </c>
      <c r="D971" t="str">
        <f>IF(Смета!C953&gt;0,Смета!C953,0)</f>
        <v>Декоративная подсветка зеркала</v>
      </c>
      <c r="E971" s="7">
        <f>IF(Смета!D953&gt;0,Смета!D953,0)</f>
        <v>0</v>
      </c>
      <c r="F971" s="7">
        <f>IFERROR(IF(Дата_КС2=S$3,Смета!Q953,0)+IF(Дата_КС2=S$4,Смета!T953,0)+IF(Дата_КС2=S$5,Смета!W953,0)+IF(Дата_КС2=S$6,Смета!Z953,0)+IF(Дата_КС2=S$7,Смета!AC953,0)+IF(Дата_КС2=S$8,Смета!AF953,0)+IF(Дата_КС2=S$9,Смета!AI953,0)+IF(Дата_КС2=S$10,Смета!AL953,0)+IF(Дата_КС2=S$11,Смета!AO953,0)+IF(Дата_КС2=S$12,Смета!AR953,0)+IF(Дата_КС2=S$13,Смета!AU953,0)+IF(Дата_КС2=S$14,Смета!AX953,0),0)</f>
        <v>0</v>
      </c>
      <c r="G971" s="7">
        <f>IF(Смета!E953&gt;0,Смета!E953,0)</f>
        <v>0</v>
      </c>
      <c r="H971" s="7">
        <f>ROUND(F971*G971,2)</f>
        <v>0</v>
      </c>
      <c r="I971">
        <f>IF(J971=1,1,K971)</f>
        <v>0</v>
      </c>
      <c r="K971">
        <f>IF(AND(B971&gt;0,B971&lt;&gt;"ЗАГ"),1,IF(C971=0,SUM(B972:INDEX(B972:B$2002,INDEX(MATCH("ЗАГ",B972:B$2002&amp;"",),))),0))</f>
        <v>0</v>
      </c>
      <c r="R971" s="7">
        <f>IFERROR(IF(F971&gt;0,IF(IFERROR((Смета!H953*1),0)&gt;0,ROUND(F971*G971,2),0),0),0)</f>
        <v>0</v>
      </c>
      <c r="S971" s="7">
        <f>IFERROR(IF(F971&gt;0,IF(IFERROR((Смета!G953*1),0)&gt;0,ROUND(F971*G971,2),0),0),0)</f>
        <v>0</v>
      </c>
    </row>
    <row r="972" hidden="1">
      <c r="B972">
        <f>IFERROR(IF(F972&gt;0,MAX(B$26:B971)+1,IF(AND(D972&gt;0,C972=0),"ЗАГ",0)),0)</f>
        <v>0</v>
      </c>
      <c r="C972">
        <f>IF(Смета!B954&gt;0,Смета!B954,0)</f>
        <v>842</v>
      </c>
      <c r="D972" t="str">
        <f>IF(Смета!C954&gt;0,Смета!C954,0)</f>
        <v>Профиль SL-SLIM-H13M-F25-3000 ANOD ( Алюминий)</v>
      </c>
      <c r="E972" s="7" t="str">
        <f>IF(Смета!D954&gt;0,Смета!D954,0)</f>
        <v>м</v>
      </c>
      <c r="F972" s="7">
        <f>IFERROR(IF(Дата_КС2=S$3,Смета!Q954,0)+IF(Дата_КС2=S$4,Смета!T954,0)+IF(Дата_КС2=S$5,Смета!W954,0)+IF(Дата_КС2=S$6,Смета!Z954,0)+IF(Дата_КС2=S$7,Смета!AC954,0)+IF(Дата_КС2=S$8,Смета!AF954,0)+IF(Дата_КС2=S$9,Смета!AI954,0)+IF(Дата_КС2=S$10,Смета!AL954,0)+IF(Дата_КС2=S$11,Смета!AO954,0)+IF(Дата_КС2=S$12,Смета!AR954,0)+IF(Дата_КС2=S$13,Смета!AU954,0)+IF(Дата_КС2=S$14,Смета!AX954,0),0)</f>
        <v>0</v>
      </c>
      <c r="G972" s="7">
        <f>IF(Смета!E954&gt;0,Смета!E954,0)</f>
        <v>850</v>
      </c>
      <c r="H972" s="7">
        <f>ROUND(F972*G972,2)</f>
        <v>0</v>
      </c>
      <c r="I972">
        <f>IF(J972=1,1,K972)</f>
        <v>0</v>
      </c>
      <c r="K972">
        <f>IF(AND(B972&gt;0,B972&lt;&gt;"ЗАГ"),1,IF(C972=0,SUM(B973:INDEX(B973:B$2002,INDEX(MATCH("ЗАГ",B973:B$2002&amp;"",),))),0))</f>
        <v>0</v>
      </c>
      <c r="R972" s="7">
        <f>IFERROR(IF(F972&gt;0,IF(IFERROR((Смета!H954*1),0)&gt;0,ROUND(F972*G972,2),0),0),0)</f>
        <v>0</v>
      </c>
      <c r="S972" s="7">
        <f>IFERROR(IF(F972&gt;0,IF(IFERROR((Смета!G954*1),0)&gt;0,ROUND(F972*G972,2),0),0),0)</f>
        <v>0</v>
      </c>
    </row>
    <row r="973" hidden="1">
      <c r="B973">
        <f>IFERROR(IF(F973&gt;0,MAX(B$26:B972)+1,IF(AND(D973&gt;0,C973=0),"ЗАГ",0)),0)</f>
        <v>0</v>
      </c>
      <c r="C973">
        <f>IF(Смета!B955&gt;0,Смета!B955,0)</f>
        <v>843</v>
      </c>
      <c r="D973" t="str">
        <f>IF(Смета!C955&gt;0,Смета!C955,0)</f>
        <v>Монтаж профиля</v>
      </c>
      <c r="E973" s="7" t="str">
        <f>IF(Смета!D955&gt;0,Смета!D955,0)</f>
        <v>м</v>
      </c>
      <c r="F973" s="7">
        <f>IFERROR(IF(Дата_КС2=S$3,Смета!Q955,0)+IF(Дата_КС2=S$4,Смета!T955,0)+IF(Дата_КС2=S$5,Смета!W955,0)+IF(Дата_КС2=S$6,Смета!Z955,0)+IF(Дата_КС2=S$7,Смета!AC955,0)+IF(Дата_КС2=S$8,Смета!AF955,0)+IF(Дата_КС2=S$9,Смета!AI955,0)+IF(Дата_КС2=S$10,Смета!AL955,0)+IF(Дата_КС2=S$11,Смета!AO955,0)+IF(Дата_КС2=S$12,Смета!AR955,0)+IF(Дата_КС2=S$13,Смета!AU955,0)+IF(Дата_КС2=S$14,Смета!AX955,0),0)</f>
        <v>0</v>
      </c>
      <c r="G973" s="7">
        <f>IF(Смета!E955&gt;0,Смета!E955,0)</f>
        <v>800</v>
      </c>
      <c r="H973" s="7">
        <f>ROUND(F973*G973,2)</f>
        <v>0</v>
      </c>
      <c r="I973">
        <f>IF(J973=1,1,K973)</f>
        <v>0</v>
      </c>
      <c r="K973">
        <f>IF(AND(B973&gt;0,B973&lt;&gt;"ЗАГ"),1,IF(C973=0,SUM(B974:INDEX(B974:B$2002,INDEX(MATCH("ЗАГ",B974:B$2002&amp;"",),))),0))</f>
        <v>0</v>
      </c>
      <c r="R973" s="7">
        <f>IFERROR(IF(F973&gt;0,IF(IFERROR((Смета!H955*1),0)&gt;0,ROUND(F973*G973,2),0),0),0)</f>
        <v>0</v>
      </c>
      <c r="S973" s="7">
        <f>IFERROR(IF(F973&gt;0,IF(IFERROR((Смета!G955*1),0)&gt;0,ROUND(F973*G973,2),0),0),0)</f>
        <v>0</v>
      </c>
    </row>
    <row r="974" hidden="1" ht="30" customHeight="1">
      <c r="B974">
        <f>IFERROR(IF(F974&gt;0,MAX(B$26:B973)+1,IF(AND(D974&gt;0,C974=0),"ЗАГ",0)),0)</f>
        <v>0</v>
      </c>
      <c r="C974">
        <f>IF(Смета!B956&gt;0,Смета!B956,0)</f>
        <v>844</v>
      </c>
      <c r="D974" t="str">
        <f>IF(Смета!C956&gt;0,Смета!C956,0)</f>
        <v>Лента светодиодная 9,6 Вт/м 12В IP20 4000K 120LED/м RT/RTW-A120-8-11mm SMD 2835 5 м</v>
      </c>
      <c r="E974" s="7" t="str">
        <f>IF(Смета!D956&gt;0,Смета!D956,0)</f>
        <v>шт</v>
      </c>
      <c r="F974" s="7">
        <f>IFERROR(IF(Дата_КС2=S$3,Смета!Q956,0)+IF(Дата_КС2=S$4,Смета!T956,0)+IF(Дата_КС2=S$5,Смета!W956,0)+IF(Дата_КС2=S$6,Смета!Z956,0)+IF(Дата_КС2=S$7,Смета!AC956,0)+IF(Дата_КС2=S$8,Смета!AF956,0)+IF(Дата_КС2=S$9,Смета!AI956,0)+IF(Дата_КС2=S$10,Смета!AL956,0)+IF(Дата_КС2=S$11,Смета!AO956,0)+IF(Дата_КС2=S$12,Смета!AR956,0)+IF(Дата_КС2=S$13,Смета!AU956,0)+IF(Дата_КС2=S$14,Смета!AX956,0),0)</f>
        <v>0</v>
      </c>
      <c r="G974" s="7">
        <f>IF(Смета!E956&gt;0,Смета!E956,0)</f>
        <v>3150</v>
      </c>
      <c r="H974" s="7">
        <f>ROUND(F974*G974,2)</f>
        <v>0</v>
      </c>
      <c r="I974">
        <f>IF(J974=1,1,K974)</f>
        <v>0</v>
      </c>
      <c r="K974">
        <f>IF(AND(B974&gt;0,B974&lt;&gt;"ЗАГ"),1,IF(C974=0,SUM(B975:INDEX(B975:B$2002,INDEX(MATCH("ЗАГ",B975:B$2002&amp;"",),))),0))</f>
        <v>0</v>
      </c>
      <c r="R974" s="7">
        <f>IFERROR(IF(F974&gt;0,IF(IFERROR((Смета!H956*1),0)&gt;0,ROUND(F974*G974,2),0),0),0)</f>
        <v>0</v>
      </c>
      <c r="S974" s="7">
        <f>IFERROR(IF(F974&gt;0,IF(IFERROR((Смета!G956*1),0)&gt;0,ROUND(F974*G974,2),0),0),0)</f>
        <v>0</v>
      </c>
    </row>
    <row r="975" hidden="1">
      <c r="B975">
        <f>IFERROR(IF(F975&gt;0,MAX(B$26:B974)+1,IF(AND(D975&gt;0,C975=0),"ЗАГ",0)),0)</f>
        <v>0</v>
      </c>
      <c r="C975">
        <f>IF(Смета!B957&gt;0,Смета!B957,0)</f>
        <v>845</v>
      </c>
      <c r="D975" t="str">
        <f>IF(Смета!C957&gt;0,Смета!C957,0)</f>
        <v>Монтаж и подключение ленты</v>
      </c>
      <c r="E975" s="7" t="str">
        <f>IF(Смета!D957&gt;0,Смета!D957,0)</f>
        <v>м</v>
      </c>
      <c r="F975" s="7">
        <f>IFERROR(IF(Дата_КС2=S$3,Смета!Q957,0)+IF(Дата_КС2=S$4,Смета!T957,0)+IF(Дата_КС2=S$5,Смета!W957,0)+IF(Дата_КС2=S$6,Смета!Z957,0)+IF(Дата_КС2=S$7,Смета!AC957,0)+IF(Дата_КС2=S$8,Смета!AF957,0)+IF(Дата_КС2=S$9,Смета!AI957,0)+IF(Дата_КС2=S$10,Смета!AL957,0)+IF(Дата_КС2=S$11,Смета!AO957,0)+IF(Дата_КС2=S$12,Смета!AR957,0)+IF(Дата_КС2=S$13,Смета!AU957,0)+IF(Дата_КС2=S$14,Смета!AX957,0),0)</f>
        <v>0</v>
      </c>
      <c r="G975" s="7">
        <f>IF(Смета!E957&gt;0,Смета!E957,0)</f>
        <v>800</v>
      </c>
      <c r="H975" s="7">
        <f>ROUND(F975*G975,2)</f>
        <v>0</v>
      </c>
      <c r="I975">
        <f>IF(J975=1,1,K975)</f>
        <v>0</v>
      </c>
      <c r="K975">
        <f>IF(AND(B975&gt;0,B975&lt;&gt;"ЗАГ"),1,IF(C975=0,SUM(B976:INDEX(B976:B$2002,INDEX(MATCH("ЗАГ",B976:B$2002&amp;"",),))),0))</f>
        <v>0</v>
      </c>
      <c r="R975" s="7">
        <f>IFERROR(IF(F975&gt;0,IF(IFERROR((Смета!H957*1),0)&gt;0,ROUND(F975*G975,2),0),0),0)</f>
        <v>0</v>
      </c>
      <c r="S975" s="7">
        <f>IFERROR(IF(F975&gt;0,IF(IFERROR((Смета!G957*1),0)&gt;0,ROUND(F975*G975,2),0),0),0)</f>
        <v>0</v>
      </c>
    </row>
    <row r="976" hidden="1">
      <c r="B976">
        <f>IFERROR(IF(F976&gt;0,MAX(B$26:B975)+1,IF(AND(D976&gt;0,C976=0),"ЗАГ",0)),0)</f>
        <v>0</v>
      </c>
      <c r="C976">
        <f>IF(Смета!B958&gt;0,Смета!B958,0)</f>
        <v>846</v>
      </c>
      <c r="D976" t="str">
        <f>IF(Смета!C958&gt;0,Смета!C958,0)</f>
        <v>Блок питания ARS-150-12 (12V, 12.5A, 150W) (ARL, IP20 Сетка, 2 года)</v>
      </c>
      <c r="E976" s="7" t="str">
        <f>IF(Смета!D958&gt;0,Смета!D958,0)</f>
        <v>шт</v>
      </c>
      <c r="F976" s="7">
        <f>IFERROR(IF(Дата_КС2=S$3,Смета!Q958,0)+IF(Дата_КС2=S$4,Смета!T958,0)+IF(Дата_КС2=S$5,Смета!W958,0)+IF(Дата_КС2=S$6,Смета!Z958,0)+IF(Дата_КС2=S$7,Смета!AC958,0)+IF(Дата_КС2=S$8,Смета!AF958,0)+IF(Дата_КС2=S$9,Смета!AI958,0)+IF(Дата_КС2=S$10,Смета!AL958,0)+IF(Дата_КС2=S$11,Смета!AO958,0)+IF(Дата_КС2=S$12,Смета!AR958,0)+IF(Дата_КС2=S$13,Смета!AU958,0)+IF(Дата_КС2=S$14,Смета!AX958,0),0)</f>
        <v>0</v>
      </c>
      <c r="G976" s="7">
        <f>IF(Смета!E958&gt;0,Смета!E958,0)</f>
        <v>3320</v>
      </c>
      <c r="H976" s="7">
        <f>ROUND(F976*G976,2)</f>
        <v>0</v>
      </c>
      <c r="I976">
        <f>IF(J976=1,1,K976)</f>
        <v>0</v>
      </c>
      <c r="K976">
        <f>IF(AND(B976&gt;0,B976&lt;&gt;"ЗАГ"),1,IF(C976=0,SUM(B977:INDEX(B977:B$2002,INDEX(MATCH("ЗАГ",B977:B$2002&amp;"",),))),0))</f>
        <v>0</v>
      </c>
      <c r="R976" s="7">
        <f>IFERROR(IF(F976&gt;0,IF(IFERROR((Смета!H958*1),0)&gt;0,ROUND(F976*G976,2),0),0),0)</f>
        <v>0</v>
      </c>
      <c r="S976" s="7">
        <f>IFERROR(IF(F976&gt;0,IF(IFERROR((Смета!G958*1),0)&gt;0,ROUND(F976*G976,2),0),0),0)</f>
        <v>0</v>
      </c>
    </row>
    <row r="977" hidden="1">
      <c r="B977">
        <f>IFERROR(IF(F977&gt;0,MAX(B$26:B976)+1,IF(AND(D977&gt;0,C977=0),"ЗАГ",0)),0)</f>
        <v>0</v>
      </c>
      <c r="C977">
        <f>IF(Смета!B959&gt;0,Смета!B959,0)</f>
        <v>847</v>
      </c>
      <c r="D977" t="str">
        <f>IF(Смета!C959&gt;0,Смета!C959,0)</f>
        <v>Монтаж и подключение блоков питания</v>
      </c>
      <c r="E977" s="7" t="str">
        <f>IF(Смета!D959&gt;0,Смета!D959,0)</f>
        <v>шт</v>
      </c>
      <c r="F977" s="7">
        <f>IFERROR(IF(Дата_КС2=S$3,Смета!Q959,0)+IF(Дата_КС2=S$4,Смета!T959,0)+IF(Дата_КС2=S$5,Смета!W959,0)+IF(Дата_КС2=S$6,Смета!Z959,0)+IF(Дата_КС2=S$7,Смета!AC959,0)+IF(Дата_КС2=S$8,Смета!AF959,0)+IF(Дата_КС2=S$9,Смета!AI959,0)+IF(Дата_КС2=S$10,Смета!AL959,0)+IF(Дата_КС2=S$11,Смета!AO959,0)+IF(Дата_КС2=S$12,Смета!AR959,0)+IF(Дата_КС2=S$13,Смета!AU959,0)+IF(Дата_КС2=S$14,Смета!AX959,0),0)</f>
        <v>0</v>
      </c>
      <c r="G977" s="7">
        <f>IF(Смета!E959&gt;0,Смета!E959,0)</f>
        <v>500</v>
      </c>
      <c r="H977" s="7">
        <f>ROUND(F977*G977,2)</f>
        <v>0</v>
      </c>
      <c r="I977">
        <f>IF(J977=1,1,K977)</f>
        <v>0</v>
      </c>
      <c r="K977">
        <f>IF(AND(B977&gt;0,B977&lt;&gt;"ЗАГ"),1,IF(C977=0,SUM(B978:INDEX(B978:B$2002,INDEX(MATCH("ЗАГ",B978:B$2002&amp;"",),))),0))</f>
        <v>0</v>
      </c>
      <c r="R977" s="7">
        <f>IFERROR(IF(F977&gt;0,IF(IFERROR((Смета!H959*1),0)&gt;0,ROUND(F977*G977,2),0),0),0)</f>
        <v>0</v>
      </c>
      <c r="S977" s="7">
        <f>IFERROR(IF(F977&gt;0,IF(IFERROR((Смета!G959*1),0)&gt;0,ROUND(F977*G977,2),0),0),0)</f>
        <v>0</v>
      </c>
    </row>
    <row r="978">
      <c r="B978" t="str">
        <f>IFERROR(IF(F978&gt;0,MAX(B$26:B977)+1,IF(AND(D978&gt;0,C978=0),"ЗАГ",0)),0)</f>
        <v>ЗАГ</v>
      </c>
      <c r="C978">
        <f>IF(Смета!B960&gt;0,Смета!B960,0)</f>
        <v>0</v>
      </c>
      <c r="D978" t="str">
        <f>IF(Смета!C960&gt;0,Смета!C960,0)</f>
        <v>3.Кабельные изделия</v>
      </c>
      <c r="E978" s="7">
        <f>IF(Смета!D960&gt;0,Смета!D960,0)</f>
        <v>0</v>
      </c>
      <c r="F978" s="7">
        <f>IFERROR(IF(Дата_КС2=S$3,Смета!Q960,0)+IF(Дата_КС2=S$4,Смета!T960,0)+IF(Дата_КС2=S$5,Смета!W960,0)+IF(Дата_КС2=S$6,Смета!Z960,0)+IF(Дата_КС2=S$7,Смета!AC960,0)+IF(Дата_КС2=S$8,Смета!AF960,0)+IF(Дата_КС2=S$9,Смета!AI960,0)+IF(Дата_КС2=S$10,Смета!AL960,0)+IF(Дата_КС2=S$11,Смета!AO960,0)+IF(Дата_КС2=S$12,Смета!AR960,0)+IF(Дата_КС2=S$13,Смета!AU960,0)+IF(Дата_КС2=S$14,Смета!AX960,0),0)</f>
        <v>0</v>
      </c>
      <c r="G978" s="7">
        <f>IF(Смета!E960&gt;0,Смета!E960,0)</f>
        <v>0</v>
      </c>
      <c r="H978" s="7">
        <f>ROUND(F978*G978,2)</f>
        <v>0</v>
      </c>
      <c r="I978">
        <f>IF(J978=1,1,K978)</f>
        <v>972</v>
      </c>
      <c r="K978">
        <f>IF(AND(B978&gt;0,B978&lt;&gt;"ЗАГ"),1,IF(C978=0,SUM(B979:INDEX(B979:B$2002,INDEX(MATCH("ЗАГ",B979:B$2002&amp;"",),))),0))</f>
        <v>972</v>
      </c>
      <c r="R978" s="7">
        <f>IFERROR(IF(F978&gt;0,IF(IFERROR((Смета!H960*1),0)&gt;0,ROUND(F978*G978,2),0),0),0)</f>
        <v>0</v>
      </c>
      <c r="S978" s="7">
        <f>IFERROR(IF(F978&gt;0,IF(IFERROR((Смета!G960*1),0)&gt;0,ROUND(F978*G978,2),0),0),0)</f>
        <v>0</v>
      </c>
    </row>
    <row r="979">
      <c r="B979">
        <f>IFERROR(IF(F979&gt;0,MAX(B$26:B978)+1,IF(AND(D979&gt;0,C979=0),"ЗАГ",0)),0)</f>
        <v>104</v>
      </c>
      <c r="C979">
        <f>IF(Смета!B961&gt;0,Смета!B961,0)</f>
        <v>848</v>
      </c>
      <c r="D979" t="str">
        <f>IF(Смета!C961&gt;0,Смета!C961,0)</f>
        <v>Кабель силовой ВВГ-Пнг(А) 3x1,5 ок(N, PE)-0.66 (100м)</v>
      </c>
      <c r="E979" s="7" t="str">
        <f>IF(Смета!D961&gt;0,Смета!D961,0)</f>
        <v>м</v>
      </c>
      <c r="F979" s="7">
        <f>IFERROR(IF(Дата_КС2=S$3,Смета!Q961,0)+IF(Дата_КС2=S$4,Смета!T961,0)+IF(Дата_КС2=S$5,Смета!W961,0)+IF(Дата_КС2=S$6,Смета!Z961,0)+IF(Дата_КС2=S$7,Смета!AC961,0)+IF(Дата_КС2=S$8,Смета!AF961,0)+IF(Дата_КС2=S$9,Смета!AI961,0)+IF(Дата_КС2=S$10,Смета!AL961,0)+IF(Дата_КС2=S$11,Смета!AO961,0)+IF(Дата_КС2=S$12,Смета!AR961,0)+IF(Дата_КС2=S$13,Смета!AU961,0)+IF(Дата_КС2=S$14,Смета!AX961,0),0)</f>
        <v>1131</v>
      </c>
      <c r="G979" s="7">
        <f>IF(Смета!E961&gt;0,Смета!E961,0)</f>
        <v>59.91</v>
      </c>
      <c r="H979" s="7">
        <f>ROUND(F979*G979,2)</f>
        <v>67758.21</v>
      </c>
      <c r="I979">
        <f>IF(J979=1,1,K979)</f>
        <v>1</v>
      </c>
      <c r="K979">
        <f>IF(AND(B979&gt;0,B979&lt;&gt;"ЗАГ"),1,IF(C979=0,SUM(B980:INDEX(B980:B$2002,INDEX(MATCH("ЗАГ",B980:B$2002&amp;"",),))),0))</f>
        <v>1</v>
      </c>
      <c r="R979" s="7">
        <f>IFERROR(IF(F979&gt;0,IF(IFERROR((Смета!H961*1),0)&gt;0,ROUND(F979*G979,2),0),0),0)</f>
        <v>0</v>
      </c>
      <c r="S979" s="7">
        <f>IFERROR(IF(F979&gt;0,IF(IFERROR((Смета!G961*1),0)&gt;0,ROUND(F979*G979,2),0),0),0)</f>
        <v>67758.21</v>
      </c>
    </row>
    <row r="980">
      <c r="B980">
        <f>IFERROR(IF(F980&gt;0,MAX(B$26:B979)+1,IF(AND(D980&gt;0,C980=0),"ЗАГ",0)),0)</f>
        <v>105</v>
      </c>
      <c r="C980">
        <f>IF(Смета!B962&gt;0,Смета!B962,0)</f>
        <v>849</v>
      </c>
      <c r="D980" t="str">
        <f>IF(Смета!C962&gt;0,Смета!C962,0)</f>
        <v>Кабель силовой ВВГ-Пнг(А)-LS 3x2,5 ок(N, PE)-0.66 (100м)</v>
      </c>
      <c r="E980" s="7" t="str">
        <f>IF(Смета!D962&gt;0,Смета!D962,0)</f>
        <v>м</v>
      </c>
      <c r="F980" s="7">
        <f>IFERROR(IF(Дата_КС2=S$3,Смета!Q962,0)+IF(Дата_КС2=S$4,Смета!T962,0)+IF(Дата_КС2=S$5,Смета!W962,0)+IF(Дата_КС2=S$6,Смета!Z962,0)+IF(Дата_КС2=S$7,Смета!AC962,0)+IF(Дата_КС2=S$8,Смета!AF962,0)+IF(Дата_КС2=S$9,Смета!AI962,0)+IF(Дата_КС2=S$10,Смета!AL962,0)+IF(Дата_КС2=S$11,Смета!AO962,0)+IF(Дата_КС2=S$12,Смета!AR962,0)+IF(Дата_КС2=S$13,Смета!AU962,0)+IF(Дата_КС2=S$14,Смета!AX962,0),0)</f>
        <v>1633</v>
      </c>
      <c r="G980" s="7">
        <f>IF(Смета!E962&gt;0,Смета!E962,0)</f>
        <v>98.21</v>
      </c>
      <c r="H980" s="7">
        <f>ROUND(F980*G980,2)</f>
        <v>160376.93</v>
      </c>
      <c r="I980">
        <f>IF(J980=1,1,K980)</f>
        <v>1</v>
      </c>
      <c r="K980">
        <f>IF(AND(B980&gt;0,B980&lt;&gt;"ЗАГ"),1,IF(C980=0,SUM(B981:INDEX(B981:B$2002,INDEX(MATCH("ЗАГ",B981:B$2002&amp;"",),))),0))</f>
        <v>1</v>
      </c>
      <c r="R980" s="7">
        <f>IFERROR(IF(F980&gt;0,IF(IFERROR((Смета!H962*1),0)&gt;0,ROUND(F980*G980,2),0),0),0)</f>
        <v>0</v>
      </c>
      <c r="S980" s="7">
        <f>IFERROR(IF(F980&gt;0,IF(IFERROR((Смета!G962*1),0)&gt;0,ROUND(F980*G980,2),0),0),0)</f>
        <v>160376.93</v>
      </c>
    </row>
    <row r="981" ht="30" customHeight="1">
      <c r="B981">
        <f>IFERROR(IF(F981&gt;0,MAX(B$26:B980)+1,IF(AND(D981&gt;0,C981=0),"ЗАГ",0)),0)</f>
        <v>106</v>
      </c>
      <c r="C981">
        <f>IF(Смета!B963&gt;0,Смета!B963,0)</f>
        <v>850</v>
      </c>
      <c r="D981" t="str">
        <f>IF(Смета!C963&gt;0,Смета!C963,0)</f>
        <v>Монтаж кабеля по кирпичной кладке и затягивание в трубы до 30мм2</v>
      </c>
      <c r="E981" s="7" t="str">
        <f>IF(Смета!D963&gt;0,Смета!D963,0)</f>
        <v>м</v>
      </c>
      <c r="F981" s="7">
        <f>IFERROR(IF(Дата_КС2=S$3,Смета!Q963,0)+IF(Дата_КС2=S$4,Смета!T963,0)+IF(Дата_КС2=S$5,Смета!W963,0)+IF(Дата_КС2=S$6,Смета!Z963,0)+IF(Дата_КС2=S$7,Смета!AC963,0)+IF(Дата_КС2=S$8,Смета!AF963,0)+IF(Дата_КС2=S$9,Смета!AI963,0)+IF(Дата_КС2=S$10,Смета!AL963,0)+IF(Дата_КС2=S$11,Смета!AO963,0)+IF(Дата_КС2=S$12,Смета!AR963,0)+IF(Дата_КС2=S$13,Смета!AU963,0)+IF(Дата_КС2=S$14,Смета!AX963,0),0)</f>
        <v>2764</v>
      </c>
      <c r="G981" s="7">
        <f>IF(Смета!E963&gt;0,Смета!E963,0)</f>
        <v>88.07</v>
      </c>
      <c r="H981" s="7">
        <f>ROUND(F981*G981,2)</f>
        <v>243425.48</v>
      </c>
      <c r="I981">
        <f>IF(J981=1,1,K981)</f>
        <v>1</v>
      </c>
      <c r="K981">
        <f>IF(AND(B981&gt;0,B981&lt;&gt;"ЗАГ"),1,IF(C981=0,SUM(B982:INDEX(B982:B$2002,INDEX(MATCH("ЗАГ",B982:B$2002&amp;"",),))),0))</f>
        <v>1</v>
      </c>
      <c r="R981" s="7">
        <f>IFERROR(IF(F981&gt;0,IF(IFERROR((Смета!H963*1),0)&gt;0,ROUND(F981*G981,2),0),0),0)</f>
        <v>243425.48</v>
      </c>
      <c r="S981" s="7">
        <f>IFERROR(IF(F981&gt;0,IF(IFERROR((Смета!G963*1),0)&gt;0,ROUND(F981*G981,2),0),0),0)</f>
        <v>0</v>
      </c>
    </row>
    <row r="982">
      <c r="B982">
        <f>IFERROR(IF(F982&gt;0,MAX(B$26:B981)+1,IF(AND(D982&gt;0,C982=0),"ЗАГ",0)),0)</f>
        <v>107</v>
      </c>
      <c r="C982">
        <f>IF(Смета!B964&gt;0,Смета!B964,0)</f>
        <v>851</v>
      </c>
      <c r="D982" t="str">
        <f>IF(Смета!C964&gt;0,Смета!C964,0)</f>
        <v xml:space="preserve">Провод ПуВ нг(А)LS 1х6.0 </v>
      </c>
      <c r="E982" s="7" t="str">
        <f>IF(Смета!D964&gt;0,Смета!D964,0)</f>
        <v>м</v>
      </c>
      <c r="F982" s="7">
        <f>IFERROR(IF(Дата_КС2=S$3,Смета!Q964,0)+IF(Дата_КС2=S$4,Смета!T964,0)+IF(Дата_КС2=S$5,Смета!W964,0)+IF(Дата_КС2=S$6,Смета!Z964,0)+IF(Дата_КС2=S$7,Смета!AC964,0)+IF(Дата_КС2=S$8,Смета!AF964,0)+IF(Дата_КС2=S$9,Смета!AI964,0)+IF(Дата_КС2=S$10,Смета!AL964,0)+IF(Дата_КС2=S$11,Смета!AO964,0)+IF(Дата_КС2=S$12,Смета!AR964,0)+IF(Дата_КС2=S$13,Смета!AU964,0)+IF(Дата_КС2=S$14,Смета!AX964,0),0)</f>
        <v>618</v>
      </c>
      <c r="G982" s="7">
        <f>IF(Смета!E964&gt;0,Смета!E964,0)</f>
        <v>76.01</v>
      </c>
      <c r="H982" s="7">
        <f>ROUND(F982*G982,2)</f>
        <v>46974.18</v>
      </c>
      <c r="I982">
        <f>IF(J982=1,1,K982)</f>
        <v>1</v>
      </c>
      <c r="K982">
        <f>IF(AND(B982&gt;0,B982&lt;&gt;"ЗАГ"),1,IF(C982=0,SUM(B983:INDEX(B983:B$2002,INDEX(MATCH("ЗАГ",B983:B$2002&amp;"",),))),0))</f>
        <v>1</v>
      </c>
      <c r="R982" s="7">
        <f>IFERROR(IF(F982&gt;0,IF(IFERROR((Смета!H964*1),0)&gt;0,ROUND(F982*G982,2),0),0),0)</f>
        <v>0</v>
      </c>
      <c r="S982" s="7">
        <f>IFERROR(IF(F982&gt;0,IF(IFERROR((Смета!G964*1),0)&gt;0,ROUND(F982*G982,2),0),0),0)</f>
        <v>46974.18</v>
      </c>
    </row>
    <row r="983">
      <c r="B983">
        <f>IFERROR(IF(F983&gt;0,MAX(B$26:B982)+1,IF(AND(D983&gt;0,C983=0),"ЗАГ",0)),0)</f>
        <v>108</v>
      </c>
      <c r="C983">
        <f>IF(Смета!B965&gt;0,Смета!B965,0)</f>
        <v>852</v>
      </c>
      <c r="D983" t="str">
        <f>IF(Смета!C965&gt;0,Смета!C965,0)</f>
        <v>Кабель силовой ВВГнг(А)-LS 1х4 ок-0,66</v>
      </c>
      <c r="E983" s="7" t="str">
        <f>IF(Смета!D965&gt;0,Смета!D965,0)</f>
        <v>м</v>
      </c>
      <c r="F983" s="7">
        <f>IFERROR(IF(Дата_КС2=S$3,Смета!Q965,0)+IF(Дата_КС2=S$4,Смета!T965,0)+IF(Дата_КС2=S$5,Смета!W965,0)+IF(Дата_КС2=S$6,Смета!Z965,0)+IF(Дата_КС2=S$7,Смета!AC965,0)+IF(Дата_КС2=S$8,Смета!AF965,0)+IF(Дата_КС2=S$9,Смета!AI965,0)+IF(Дата_КС2=S$10,Смета!AL965,0)+IF(Дата_КС2=S$11,Смета!AO965,0)+IF(Дата_КС2=S$12,Смета!AR965,0)+IF(Дата_КС2=S$13,Смета!AU965,0)+IF(Дата_КС2=S$14,Смета!AX965,0),0)</f>
        <v>154</v>
      </c>
      <c r="G983" s="7">
        <f>IF(Смета!E965&gt;0,Смета!E965,0)</f>
        <v>52.48</v>
      </c>
      <c r="H983" s="7">
        <f>ROUND(F983*G983,2)</f>
        <v>8081.92</v>
      </c>
      <c r="I983">
        <f>IF(J983=1,1,K983)</f>
        <v>1</v>
      </c>
      <c r="K983">
        <f>IF(AND(B983&gt;0,B983&lt;&gt;"ЗАГ"),1,IF(C983=0,SUM(B984:INDEX(B984:B$2002,INDEX(MATCH("ЗАГ",B984:B$2002&amp;"",),))),0))</f>
        <v>1</v>
      </c>
      <c r="R983" s="7">
        <f>IFERROR(IF(F983&gt;0,IF(IFERROR((Смета!H965*1),0)&gt;0,ROUND(F983*G983,2),0),0),0)</f>
        <v>0</v>
      </c>
      <c r="S983" s="7">
        <f>IFERROR(IF(F983&gt;0,IF(IFERROR((Смета!G965*1),0)&gt;0,ROUND(F983*G983,2),0),0),0)</f>
        <v>8081.92</v>
      </c>
    </row>
    <row r="984">
      <c r="B984">
        <f>IFERROR(IF(F984&gt;0,MAX(B$26:B983)+1,IF(AND(D984&gt;0,C984=0),"ЗАГ",0)),0)</f>
        <v>109</v>
      </c>
      <c r="C984">
        <f>IF(Смета!B966&gt;0,Смета!B966,0)</f>
        <v>853</v>
      </c>
      <c r="D984" t="str">
        <f>IF(Смета!C966&gt;0,Смета!C966,0)</f>
        <v>Провод силовой ПуВнг(А)-LS 10</v>
      </c>
      <c r="E984" s="7" t="str">
        <f>IF(Смета!D966&gt;0,Смета!D966,0)</f>
        <v>м</v>
      </c>
      <c r="F984" s="7">
        <f>IFERROR(IF(Дата_КС2=S$3,Смета!Q966,0)+IF(Дата_КС2=S$4,Смета!T966,0)+IF(Дата_КС2=S$5,Смета!W966,0)+IF(Дата_КС2=S$6,Смета!Z966,0)+IF(Дата_КС2=S$7,Смета!AC966,0)+IF(Дата_КС2=S$8,Смета!AF966,0)+IF(Дата_КС2=S$9,Смета!AI966,0)+IF(Дата_КС2=S$10,Смета!AL966,0)+IF(Дата_КС2=S$11,Смета!AO966,0)+IF(Дата_КС2=S$12,Смета!AR966,0)+IF(Дата_КС2=S$13,Смета!AU966,0)+IF(Дата_КС2=S$14,Смета!AX966,0),0)</f>
        <v>375</v>
      </c>
      <c r="G984" s="7">
        <f>IF(Смета!E966&gt;0,Смета!E966,0)</f>
        <v>122.14</v>
      </c>
      <c r="H984" s="7">
        <f>ROUND(F984*G984,2)</f>
        <v>45802.5</v>
      </c>
      <c r="I984">
        <f>IF(J984=1,1,K984)</f>
        <v>1</v>
      </c>
      <c r="K984">
        <f>IF(AND(B984&gt;0,B984&lt;&gt;"ЗАГ"),1,IF(C984=0,SUM(B985:INDEX(B985:B$2002,INDEX(MATCH("ЗАГ",B985:B$2002&amp;"",),))),0))</f>
        <v>1</v>
      </c>
      <c r="R984" s="7">
        <f>IFERROR(IF(F984&gt;0,IF(IFERROR((Смета!H966*1),0)&gt;0,ROUND(F984*G984,2),0),0),0)</f>
        <v>0</v>
      </c>
      <c r="S984" s="7">
        <f>IFERROR(IF(F984&gt;0,IF(IFERROR((Смета!G966*1),0)&gt;0,ROUND(F984*G984,2),0),0),0)</f>
        <v>45802.5</v>
      </c>
    </row>
    <row r="985" ht="30" customHeight="1">
      <c r="B985">
        <f>IFERROR(IF(F985&gt;0,MAX(B$26:B984)+1,IF(AND(D985&gt;0,C985=0),"ЗАГ",0)),0)</f>
        <v>110</v>
      </c>
      <c r="C985">
        <f>IF(Смета!B967&gt;0,Смета!B967,0)</f>
        <v>854</v>
      </c>
      <c r="D985" t="str">
        <f>IF(Смета!C967&gt;0,Смета!C967,0)</f>
        <v>Монтаж кабеля по кирпичной кладке и затягивание в трубы до 30мм2</v>
      </c>
      <c r="E985" s="7" t="str">
        <f>IF(Смета!D967&gt;0,Смета!D967,0)</f>
        <v>м</v>
      </c>
      <c r="F985" s="7">
        <f>IFERROR(IF(Дата_КС2=S$3,Смета!Q967,0)+IF(Дата_КС2=S$4,Смета!T967,0)+IF(Дата_КС2=S$5,Смета!W967,0)+IF(Дата_КС2=S$6,Смета!Z967,0)+IF(Дата_КС2=S$7,Смета!AC967,0)+IF(Дата_КС2=S$8,Смета!AF967,0)+IF(Дата_КС2=S$9,Смета!AI967,0)+IF(Дата_КС2=S$10,Смета!AL967,0)+IF(Дата_КС2=S$11,Смета!AO967,0)+IF(Дата_КС2=S$12,Смета!AR967,0)+IF(Дата_КС2=S$13,Смета!AU967,0)+IF(Дата_КС2=S$14,Смета!AX967,0),0)</f>
        <v>1147</v>
      </c>
      <c r="G985" s="7">
        <f>IF(Смета!E967&gt;0,Смета!E967,0)</f>
        <v>88.07</v>
      </c>
      <c r="H985" s="7">
        <f>ROUND(F985*G985,2)</f>
        <v>101016.29</v>
      </c>
      <c r="I985">
        <f>IF(J985=1,1,K985)</f>
        <v>1</v>
      </c>
      <c r="K985">
        <f>IF(AND(B985&gt;0,B985&lt;&gt;"ЗАГ"),1,IF(C985=0,SUM(B986:INDEX(B986:B$2002,INDEX(MATCH("ЗАГ",B986:B$2002&amp;"",),))),0))</f>
        <v>1</v>
      </c>
      <c r="R985" s="7">
        <f>IFERROR(IF(F985&gt;0,IF(IFERROR((Смета!H967*1),0)&gt;0,ROUND(F985*G985,2),0),0),0)</f>
        <v>101016.29</v>
      </c>
      <c r="S985" s="7">
        <f>IFERROR(IF(F985&gt;0,IF(IFERROR((Смета!G967*1),0)&gt;0,ROUND(F985*G985,2),0),0),0)</f>
        <v>0</v>
      </c>
    </row>
    <row r="986">
      <c r="B986">
        <f>IFERROR(IF(F986&gt;0,MAX(B$26:B985)+1,IF(AND(D986&gt;0,C986=0),"ЗАГ",0)),0)</f>
        <v>111</v>
      </c>
      <c r="C986">
        <f>IF(Смета!B968&gt;0,Смета!B968,0)</f>
        <v>855</v>
      </c>
      <c r="D986" t="str">
        <f>IF(Смета!C968&gt;0,Смета!C968,0)</f>
        <v>Кабель ВВГ -П нг(А)FRLS 3х1.5 0.66кВ (бухта)</v>
      </c>
      <c r="E986" s="7" t="str">
        <f>IF(Смета!D968&gt;0,Смета!D968,0)</f>
        <v>м</v>
      </c>
      <c r="F986" s="7">
        <f>IFERROR(IF(Дата_КС2=S$3,Смета!Q968,0)+IF(Дата_КС2=S$4,Смета!T968,0)+IF(Дата_КС2=S$5,Смета!W968,0)+IF(Дата_КС2=S$6,Смета!Z968,0)+IF(Дата_КС2=S$7,Смета!AC968,0)+IF(Дата_КС2=S$8,Смета!AF968,0)+IF(Дата_КС2=S$9,Смета!AI968,0)+IF(Дата_КС2=S$10,Смета!AL968,0)+IF(Дата_КС2=S$11,Смета!AO968,0)+IF(Дата_КС2=S$12,Смета!AR968,0)+IF(Дата_КС2=S$13,Смета!AU968,0)+IF(Дата_КС2=S$14,Смета!AX968,0),0)</f>
        <v>100</v>
      </c>
      <c r="G986" s="7">
        <f>IF(Смета!E968&gt;0,Смета!E968,0)</f>
        <v>74.73</v>
      </c>
      <c r="H986" s="7">
        <f>ROUND(F986*G986,2)</f>
        <v>7473</v>
      </c>
      <c r="I986">
        <f>IF(J986=1,1,K986)</f>
        <v>1</v>
      </c>
      <c r="K986">
        <f>IF(AND(B986&gt;0,B986&lt;&gt;"ЗАГ"),1,IF(C986=0,SUM(B987:INDEX(B987:B$2002,INDEX(MATCH("ЗАГ",B987:B$2002&amp;"",),))),0))</f>
        <v>1</v>
      </c>
      <c r="R986" s="7">
        <f>IFERROR(IF(F986&gt;0,IF(IFERROR((Смета!H968*1),0)&gt;0,ROUND(F986*G986,2),0),0),0)</f>
        <v>0</v>
      </c>
      <c r="S986" s="7">
        <f>IFERROR(IF(F986&gt;0,IF(IFERROR((Смета!G968*1),0)&gt;0,ROUND(F986*G986,2),0),0),0)</f>
        <v>7473</v>
      </c>
    </row>
    <row r="987" ht="30" customHeight="1">
      <c r="B987">
        <f>IFERROR(IF(F987&gt;0,MAX(B$26:B986)+1,IF(AND(D987&gt;0,C987=0),"ЗАГ",0)),0)</f>
        <v>112</v>
      </c>
      <c r="C987">
        <f>IF(Смета!B969&gt;0,Смета!B969,0)</f>
        <v>856</v>
      </c>
      <c r="D987" t="str">
        <f>IF(Смета!C969&gt;0,Смета!C969,0)</f>
        <v>Монтаж кабеля по кирпичной кладке и затягивание в трубы до 30мм2</v>
      </c>
      <c r="E987" s="7" t="str">
        <f>IF(Смета!D969&gt;0,Смета!D969,0)</f>
        <v>м</v>
      </c>
      <c r="F987" s="7">
        <f>IFERROR(IF(Дата_КС2=S$3,Смета!Q969,0)+IF(Дата_КС2=S$4,Смета!T969,0)+IF(Дата_КС2=S$5,Смета!W969,0)+IF(Дата_КС2=S$6,Смета!Z969,0)+IF(Дата_КС2=S$7,Смета!AC969,0)+IF(Дата_КС2=S$8,Смета!AF969,0)+IF(Дата_КС2=S$9,Смета!AI969,0)+IF(Дата_КС2=S$10,Смета!AL969,0)+IF(Дата_КС2=S$11,Смета!AO969,0)+IF(Дата_КС2=S$12,Смета!AR969,0)+IF(Дата_КС2=S$13,Смета!AU969,0)+IF(Дата_КС2=S$14,Смета!AX969,0),0)</f>
        <v>100</v>
      </c>
      <c r="G987" s="7">
        <f>IF(Смета!E969&gt;0,Смета!E969,0)</f>
        <v>88.07</v>
      </c>
      <c r="H987" s="7">
        <f>ROUND(F987*G987,2)</f>
        <v>8807</v>
      </c>
      <c r="I987">
        <f>IF(J987=1,1,K987)</f>
        <v>1</v>
      </c>
      <c r="K987">
        <f>IF(AND(B987&gt;0,B987&lt;&gt;"ЗАГ"),1,IF(C987=0,SUM(B988:INDEX(B988:B$2002,INDEX(MATCH("ЗАГ",B988:B$2002&amp;"",),))),0))</f>
        <v>1</v>
      </c>
      <c r="R987" s="7">
        <f>IFERROR(IF(F987&gt;0,IF(IFERROR((Смета!H969*1),0)&gt;0,ROUND(F987*G987,2),0),0),0)</f>
        <v>8807</v>
      </c>
      <c r="S987" s="7">
        <f>IFERROR(IF(F987&gt;0,IF(IFERROR((Смета!G969*1),0)&gt;0,ROUND(F987*G987,2),0),0),0)</f>
        <v>0</v>
      </c>
    </row>
    <row r="988" hidden="1">
      <c r="B988" t="str">
        <f>IFERROR(IF(F988&gt;0,MAX(B$26:B987)+1,IF(AND(D988&gt;0,C988=0),"ЗАГ",0)),0)</f>
        <v>ЗАГ</v>
      </c>
      <c r="C988">
        <f>IF(Смета!B970&gt;0,Смета!B970,0)</f>
        <v>0</v>
      </c>
      <c r="D988" t="str">
        <f>IF(Смета!C970&gt;0,Смета!C970,0)</f>
        <v>4.Электрортехнические изделия</v>
      </c>
      <c r="E988" s="7">
        <f>IF(Смета!D970&gt;0,Смета!D970,0)</f>
        <v>0</v>
      </c>
      <c r="F988" s="7">
        <f>IFERROR(IF(Дата_КС2=S$3,Смета!Q970,0)+IF(Дата_КС2=S$4,Смета!T970,0)+IF(Дата_КС2=S$5,Смета!W970,0)+IF(Дата_КС2=S$6,Смета!Z970,0)+IF(Дата_КС2=S$7,Смета!AC970,0)+IF(Дата_КС2=S$8,Смета!AF970,0)+IF(Дата_КС2=S$9,Смета!AI970,0)+IF(Дата_КС2=S$10,Смета!AL970,0)+IF(Дата_КС2=S$11,Смета!AO970,0)+IF(Дата_КС2=S$12,Смета!AR970,0)+IF(Дата_КС2=S$13,Смета!AU970,0)+IF(Дата_КС2=S$14,Смета!AX970,0),0)</f>
        <v>0</v>
      </c>
      <c r="G988" s="7">
        <f>IF(Смета!E970&gt;0,Смета!E970,0)</f>
        <v>0</v>
      </c>
      <c r="H988" s="7">
        <f>ROUND(F988*G988,2)</f>
        <v>0</v>
      </c>
      <c r="I988">
        <f>IF(J988=1,1,K988)</f>
        <v>0</v>
      </c>
      <c r="K988">
        <f>IF(AND(B988&gt;0,B988&lt;&gt;"ЗАГ"),1,IF(C988=0,SUM(B989:INDEX(B989:B$2002,INDEX(MATCH("ЗАГ",B989:B$2002&amp;"",),))),0))</f>
        <v>0</v>
      </c>
      <c r="R988" s="7">
        <f>IFERROR(IF(F988&gt;0,IF(IFERROR((Смета!H970*1),0)&gt;0,ROUND(F988*G988,2),0),0),0)</f>
        <v>0</v>
      </c>
      <c r="S988" s="7">
        <f>IFERROR(IF(F988&gt;0,IF(IFERROR((Смета!G970*1),0)&gt;0,ROUND(F988*G988,2),0),0),0)</f>
        <v>0</v>
      </c>
    </row>
    <row r="989" hidden="1" ht="30" customHeight="1">
      <c r="B989">
        <f>IFERROR(IF(F989&gt;0,MAX(B$26:B988)+1,IF(AND(D989&gt;0,C989=0),"ЗАГ",0)),0)</f>
        <v>0</v>
      </c>
      <c r="C989">
        <f>IF(Смета!B971&gt;0,Смета!B971,0)</f>
        <v>857</v>
      </c>
      <c r="D989" t="str">
        <f>IF(Смета!C971&gt;0,Смета!C971,0)</f>
        <v>BRITE Розетка двойная с заземлением с защитными шторками и крышкой 16А в сборе IP44 РСбш12-3-44-БрБ белый</v>
      </c>
      <c r="E989" s="7" t="str">
        <f>IF(Смета!D971&gt;0,Смета!D971,0)</f>
        <v>шт</v>
      </c>
      <c r="F989" s="7">
        <f>IFERROR(IF(Дата_КС2=S$3,Смета!Q971,0)+IF(Дата_КС2=S$4,Смета!T971,0)+IF(Дата_КС2=S$5,Смета!W971,0)+IF(Дата_КС2=S$6,Смета!Z971,0)+IF(Дата_КС2=S$7,Смета!AC971,0)+IF(Дата_КС2=S$8,Смета!AF971,0)+IF(Дата_КС2=S$9,Смета!AI971,0)+IF(Дата_КС2=S$10,Смета!AL971,0)+IF(Дата_КС2=S$11,Смета!AO971,0)+IF(Дата_КС2=S$12,Смета!AR971,0)+IF(Дата_КС2=S$13,Смета!AU971,0)+IF(Дата_КС2=S$14,Смета!AX971,0),0)</f>
        <v>0</v>
      </c>
      <c r="G989" s="7">
        <f>IF(Смета!E971&gt;0,Смета!E971,0)</f>
        <v>361</v>
      </c>
      <c r="H989" s="7">
        <f>ROUND(F989*G989,2)</f>
        <v>0</v>
      </c>
      <c r="I989">
        <f>IF(J989=1,1,K989)</f>
        <v>0</v>
      </c>
      <c r="K989">
        <f>IF(AND(B989&gt;0,B989&lt;&gt;"ЗАГ"),1,IF(C989=0,SUM(B990:INDEX(B990:B$2002,INDEX(MATCH("ЗАГ",B990:B$2002&amp;"",),))),0))</f>
        <v>0</v>
      </c>
      <c r="R989" s="7">
        <f>IFERROR(IF(F989&gt;0,IF(IFERROR((Смета!H971*1),0)&gt;0,ROUND(F989*G989,2),0),0),0)</f>
        <v>0</v>
      </c>
      <c r="S989" s="7">
        <f>IFERROR(IF(F989&gt;0,IF(IFERROR((Смета!G971*1),0)&gt;0,ROUND(F989*G989,2),0),0),0)</f>
        <v>0</v>
      </c>
    </row>
    <row r="990" hidden="1" ht="30" customHeight="1">
      <c r="B990">
        <f>IFERROR(IF(F990&gt;0,MAX(B$26:B989)+1,IF(AND(D990&gt;0,C990=0),"ЗАГ",0)),0)</f>
        <v>0</v>
      </c>
      <c r="C990">
        <f>IF(Смета!B972&gt;0,Смета!B972,0)</f>
        <v>858</v>
      </c>
      <c r="D990" t="str">
        <f>IF(Смета!C972&gt;0,Смета!C972,0)</f>
        <v>Розетка ATLASDESIGN двойная с заземлением со шторками 16А в сборе белый</v>
      </c>
      <c r="E990" s="7" t="str">
        <f>IF(Смета!D972&gt;0,Смета!D972,0)</f>
        <v>шт</v>
      </c>
      <c r="F990" s="7">
        <f>IFERROR(IF(Дата_КС2=S$3,Смета!Q972,0)+IF(Дата_КС2=S$4,Смета!T972,0)+IF(Дата_КС2=S$5,Смета!W972,0)+IF(Дата_КС2=S$6,Смета!Z972,0)+IF(Дата_КС2=S$7,Смета!AC972,0)+IF(Дата_КС2=S$8,Смета!AF972,0)+IF(Дата_КС2=S$9,Смета!AI972,0)+IF(Дата_КС2=S$10,Смета!AL972,0)+IF(Дата_КС2=S$11,Смета!AO972,0)+IF(Дата_КС2=S$12,Смета!AR972,0)+IF(Дата_КС2=S$13,Смета!AU972,0)+IF(Дата_КС2=S$14,Смета!AX972,0),0)</f>
        <v>0</v>
      </c>
      <c r="G990" s="7">
        <f>IF(Смета!E972&gt;0,Смета!E972,0)</f>
        <v>287.71</v>
      </c>
      <c r="H990" s="7">
        <f>ROUND(F990*G990,2)</f>
        <v>0</v>
      </c>
      <c r="I990">
        <f>IF(J990=1,1,K990)</f>
        <v>0</v>
      </c>
      <c r="K990">
        <f>IF(AND(B990&gt;0,B990&lt;&gt;"ЗАГ"),1,IF(C990=0,SUM(B991:INDEX(B991:B$2002,INDEX(MATCH("ЗАГ",B991:B$2002&amp;"",),))),0))</f>
        <v>0</v>
      </c>
      <c r="R990" s="7">
        <f>IFERROR(IF(F990&gt;0,IF(IFERROR((Смета!H972*1),0)&gt;0,ROUND(F990*G990,2),0),0),0)</f>
        <v>0</v>
      </c>
      <c r="S990" s="7">
        <f>IFERROR(IF(F990&gt;0,IF(IFERROR((Смета!G972*1),0)&gt;0,ROUND(F990*G990,2),0),0),0)</f>
        <v>0</v>
      </c>
    </row>
    <row r="991" hidden="1">
      <c r="B991">
        <f>IFERROR(IF(F991&gt;0,MAX(B$26:B990)+1,IF(AND(D991&gt;0,C991=0),"ЗАГ",0)),0)</f>
        <v>0</v>
      </c>
      <c r="C991">
        <f>IF(Смета!B973&gt;0,Смета!B973,0)</f>
        <v>859</v>
      </c>
      <c r="D991" t="str">
        <f>IF(Смета!C973&gt;0,Смета!C973,0)</f>
        <v>Монтаж и подключение розеток скрытой установки</v>
      </c>
      <c r="E991" s="7" t="str">
        <f>IF(Смета!D973&gt;0,Смета!D973,0)</f>
        <v>шт</v>
      </c>
      <c r="F991" s="7">
        <f>IFERROR(IF(Дата_КС2=S$3,Смета!Q973,0)+IF(Дата_КС2=S$4,Смета!T973,0)+IF(Дата_КС2=S$5,Смета!W973,0)+IF(Дата_КС2=S$6,Смета!Z973,0)+IF(Дата_КС2=S$7,Смета!AC973,0)+IF(Дата_КС2=S$8,Смета!AF973,0)+IF(Дата_КС2=S$9,Смета!AI973,0)+IF(Дата_КС2=S$10,Смета!AL973,0)+IF(Дата_КС2=S$11,Смета!AO973,0)+IF(Дата_КС2=S$12,Смета!AR973,0)+IF(Дата_КС2=S$13,Смета!AU973,0)+IF(Дата_КС2=S$14,Смета!AX973,0),0)</f>
        <v>0</v>
      </c>
      <c r="G991" s="7">
        <f>IF(Смета!E973&gt;0,Смета!E973,0)</f>
        <v>192.15</v>
      </c>
      <c r="H991" s="7">
        <f>ROUND(F991*G991,2)</f>
        <v>0</v>
      </c>
      <c r="I991">
        <f>IF(J991=1,1,K991)</f>
        <v>0</v>
      </c>
      <c r="K991">
        <f>IF(AND(B991&gt;0,B991&lt;&gt;"ЗАГ"),1,IF(C991=0,SUM(B992:INDEX(B992:B$2002,INDEX(MATCH("ЗАГ",B992:B$2002&amp;"",),))),0))</f>
        <v>0</v>
      </c>
      <c r="R991" s="7">
        <f>IFERROR(IF(F991&gt;0,IF(IFERROR((Смета!H973*1),0)&gt;0,ROUND(F991*G991,2),0),0),0)</f>
        <v>0</v>
      </c>
      <c r="S991" s="7">
        <f>IFERROR(IF(F991&gt;0,IF(IFERROR((Смета!G973*1),0)&gt;0,ROUND(F991*G991,2),0),0),0)</f>
        <v>0</v>
      </c>
    </row>
    <row r="992" hidden="1" ht="30" customHeight="1">
      <c r="B992">
        <f>IFERROR(IF(F992&gt;0,MAX(B$26:B991)+1,IF(AND(D992&gt;0,C992=0),"ЗАГ",0)),0)</f>
        <v>0</v>
      </c>
      <c r="C992">
        <f>IF(Смета!B974&gt;0,Смета!B974,0)</f>
        <v>860</v>
      </c>
      <c r="D992" t="str">
        <f>IF(Смета!C974&gt;0,Смета!C974,0)</f>
        <v>ЭТЮД Розетка наружная с заземлением со шторками белая (на роутер)</v>
      </c>
      <c r="E992" s="7" t="str">
        <f>IF(Смета!D974&gt;0,Смета!D974,0)</f>
        <v>шт</v>
      </c>
      <c r="F992" s="7">
        <f>IFERROR(IF(Дата_КС2=S$3,Смета!Q974,0)+IF(Дата_КС2=S$4,Смета!T974,0)+IF(Дата_КС2=S$5,Смета!W974,0)+IF(Дата_КС2=S$6,Смета!Z974,0)+IF(Дата_КС2=S$7,Смета!AC974,0)+IF(Дата_КС2=S$8,Смета!AF974,0)+IF(Дата_КС2=S$9,Смета!AI974,0)+IF(Дата_КС2=S$10,Смета!AL974,0)+IF(Дата_КС2=S$11,Смета!AO974,0)+IF(Дата_КС2=S$12,Смета!AR974,0)+IF(Дата_КС2=S$13,Смета!AU974,0)+IF(Дата_КС2=S$14,Смета!AX974,0),0)</f>
        <v>0</v>
      </c>
      <c r="G992" s="7">
        <f>IF(Смета!E974&gt;0,Смета!E974,0)</f>
        <v>170.8</v>
      </c>
      <c r="H992" s="7">
        <f>ROUND(F992*G992,2)</f>
        <v>0</v>
      </c>
      <c r="I992">
        <f>IF(J992=1,1,K992)</f>
        <v>0</v>
      </c>
      <c r="K992">
        <f>IF(AND(B992&gt;0,B992&lt;&gt;"ЗАГ"),1,IF(C992=0,SUM(B993:INDEX(B993:B$2002,INDEX(MATCH("ЗАГ",B993:B$2002&amp;"",),))),0))</f>
        <v>0</v>
      </c>
      <c r="R992" s="7">
        <f>IFERROR(IF(F992&gt;0,IF(IFERROR((Смета!H974*1),0)&gt;0,ROUND(F992*G992,2),0),0),0)</f>
        <v>0</v>
      </c>
      <c r="S992" s="7">
        <f>IFERROR(IF(F992&gt;0,IF(IFERROR((Смета!G974*1),0)&gt;0,ROUND(F992*G992,2),0),0),0)</f>
        <v>0</v>
      </c>
    </row>
    <row r="993" hidden="1" ht="30" customHeight="1">
      <c r="B993">
        <f>IFERROR(IF(F993&gt;0,MAX(B$26:B992)+1,IF(AND(D993&gt;0,C993=0),"ЗАГ",0)),0)</f>
        <v>0</v>
      </c>
      <c r="C993">
        <f>IF(Смета!B975&gt;0,Смета!B975,0)</f>
        <v>861</v>
      </c>
      <c r="D993" t="str">
        <f>IF(Смета!C975&gt;0,Смета!C975,0)</f>
        <v>Монтаж и подключение розеток и выключателей открытой установки</v>
      </c>
      <c r="E993" s="7" t="str">
        <f>IF(Смета!D975&gt;0,Смета!D975,0)</f>
        <v>шт</v>
      </c>
      <c r="F993" s="7">
        <f>IFERROR(IF(Дата_КС2=S$3,Смета!Q975,0)+IF(Дата_КС2=S$4,Смета!T975,0)+IF(Дата_КС2=S$5,Смета!W975,0)+IF(Дата_КС2=S$6,Смета!Z975,0)+IF(Дата_КС2=S$7,Смета!AC975,0)+IF(Дата_КС2=S$8,Смета!AF975,0)+IF(Дата_КС2=S$9,Смета!AI975,0)+IF(Дата_КС2=S$10,Смета!AL975,0)+IF(Дата_КС2=S$11,Смета!AO975,0)+IF(Дата_КС2=S$12,Смета!AR975,0)+IF(Дата_КС2=S$13,Смета!AU975,0)+IF(Дата_КС2=S$14,Смета!AX975,0),0)</f>
        <v>0</v>
      </c>
      <c r="G993" s="7">
        <f>IF(Смета!E975&gt;0,Смета!E975,0)</f>
        <v>256.2</v>
      </c>
      <c r="H993" s="7">
        <f>ROUND(F993*G993,2)</f>
        <v>0</v>
      </c>
      <c r="I993">
        <f>IF(J993=1,1,K993)</f>
        <v>0</v>
      </c>
      <c r="K993">
        <f>IF(AND(B993&gt;0,B993&lt;&gt;"ЗАГ"),1,IF(C993=0,SUM(B994:INDEX(B994:B$2002,INDEX(MATCH("ЗАГ",B994:B$2002&amp;"",),))),0))</f>
        <v>0</v>
      </c>
      <c r="R993" s="7">
        <f>IFERROR(IF(F993&gt;0,IF(IFERROR((Смета!H975*1),0)&gt;0,ROUND(F993*G993,2),0),0),0)</f>
        <v>0</v>
      </c>
      <c r="S993" s="7">
        <f>IFERROR(IF(F993&gt;0,IF(IFERROR((Смета!G975*1),0)&gt;0,ROUND(F993*G993,2),0),0),0)</f>
        <v>0</v>
      </c>
    </row>
    <row r="994" hidden="1">
      <c r="B994">
        <f>IFERROR(IF(F994&gt;0,MAX(B$26:B993)+1,IF(AND(D994&gt;0,C994=0),"ЗАГ",0)),0)</f>
        <v>0</v>
      </c>
      <c r="C994">
        <f>IF(Смета!B976&gt;0,Смета!B976,0)</f>
        <v>862</v>
      </c>
      <c r="D994" t="str">
        <f>IF(Смета!C976&gt;0,Смета!C976,0)</f>
        <v>Разъем РШ-ВШ 32А 250В 2P+PE(ОУ) пластиковый белый Simple</v>
      </c>
      <c r="E994" s="7" t="str">
        <f>IF(Смета!D976&gt;0,Смета!D976,0)</f>
        <v>шт</v>
      </c>
      <c r="F994" s="7">
        <f>IFERROR(IF(Дата_КС2=S$3,Смета!Q976,0)+IF(Дата_КС2=S$4,Смета!T976,0)+IF(Дата_КС2=S$5,Смета!W976,0)+IF(Дата_КС2=S$6,Смета!Z976,0)+IF(Дата_КС2=S$7,Смета!AC976,0)+IF(Дата_КС2=S$8,Смета!AF976,0)+IF(Дата_КС2=S$9,Смета!AI976,0)+IF(Дата_КС2=S$10,Смета!AL976,0)+IF(Дата_КС2=S$11,Смета!AO976,0)+IF(Дата_КС2=S$12,Смета!AR976,0)+IF(Дата_КС2=S$13,Смета!AU976,0)+IF(Дата_КС2=S$14,Смета!AX976,0),0)</f>
        <v>0</v>
      </c>
      <c r="G994" s="7">
        <f>IF(Смета!E976&gt;0,Смета!E976,0)</f>
        <v>278.79</v>
      </c>
      <c r="H994" s="7">
        <f>ROUND(F994*G994,2)</f>
        <v>0</v>
      </c>
      <c r="I994">
        <f>IF(J994=1,1,K994)</f>
        <v>0</v>
      </c>
      <c r="K994">
        <f>IF(AND(B994&gt;0,B994&lt;&gt;"ЗАГ"),1,IF(C994=0,SUM(B995:INDEX(B995:B$2002,INDEX(MATCH("ЗАГ",B995:B$2002&amp;"",),))),0))</f>
        <v>0</v>
      </c>
      <c r="R994" s="7">
        <f>IFERROR(IF(F994&gt;0,IF(IFERROR((Смета!H976*1),0)&gt;0,ROUND(F994*G994,2),0),0),0)</f>
        <v>0</v>
      </c>
      <c r="S994" s="7">
        <f>IFERROR(IF(F994&gt;0,IF(IFERROR((Смета!G976*1),0)&gt;0,ROUND(F994*G994,2),0),0),0)</f>
        <v>0</v>
      </c>
    </row>
    <row r="995" hidden="1">
      <c r="B995">
        <f>IFERROR(IF(F995&gt;0,MAX(B$26:B994)+1,IF(AND(D995&gt;0,C995=0),"ЗАГ",0)),0)</f>
        <v>0</v>
      </c>
      <c r="C995">
        <f>IF(Смета!B977&gt;0,Смета!B977,0)</f>
        <v>863</v>
      </c>
      <c r="D995" t="str">
        <f>IF(Смета!C977&gt;0,Смета!C977,0)</f>
        <v>Монтаж и подключение силовой розетки на электроплиту</v>
      </c>
      <c r="E995" s="7" t="str">
        <f>IF(Смета!D977&gt;0,Смета!D977,0)</f>
        <v>шт</v>
      </c>
      <c r="F995" s="7">
        <f>IFERROR(IF(Дата_КС2=S$3,Смета!Q977,0)+IF(Дата_КС2=S$4,Смета!T977,0)+IF(Дата_КС2=S$5,Смета!W977,0)+IF(Дата_КС2=S$6,Смета!Z977,0)+IF(Дата_КС2=S$7,Смета!AC977,0)+IF(Дата_КС2=S$8,Смета!AF977,0)+IF(Дата_КС2=S$9,Смета!AI977,0)+IF(Дата_КС2=S$10,Смета!AL977,0)+IF(Дата_КС2=S$11,Смета!AO977,0)+IF(Дата_КС2=S$12,Смета!AR977,0)+IF(Дата_КС2=S$13,Смета!AU977,0)+IF(Дата_КС2=S$14,Смета!AX977,0),0)</f>
        <v>0</v>
      </c>
      <c r="G995" s="7">
        <f>IF(Смета!E977&gt;0,Смета!E977,0)</f>
        <v>344.27</v>
      </c>
      <c r="H995" s="7">
        <f>ROUND(F995*G995,2)</f>
        <v>0</v>
      </c>
      <c r="I995">
        <f>IF(J995=1,1,K995)</f>
        <v>0</v>
      </c>
      <c r="K995">
        <f>IF(AND(B995&gt;0,B995&lt;&gt;"ЗАГ"),1,IF(C995=0,SUM(B996:INDEX(B996:B$2002,INDEX(MATCH("ЗАГ",B996:B$2002&amp;"",),))),0))</f>
        <v>0</v>
      </c>
      <c r="R995" s="7">
        <f>IFERROR(IF(F995&gt;0,IF(IFERROR((Смета!H977*1),0)&gt;0,ROUND(F995*G995,2),0),0),0)</f>
        <v>0</v>
      </c>
      <c r="S995" s="7">
        <f>IFERROR(IF(F995&gt;0,IF(IFERROR((Смета!G977*1),0)&gt;0,ROUND(F995*G995,2),0),0),0)</f>
        <v>0</v>
      </c>
    </row>
    <row r="996" hidden="1">
      <c r="B996">
        <f>IFERROR(IF(F996&gt;0,MAX(B$26:B995)+1,IF(AND(D996&gt;0,C996=0),"ЗАГ",0)),0)</f>
        <v>0</v>
      </c>
      <c r="C996">
        <f>IF(Смета!B978&gt;0,Смета!B978,0)</f>
        <v>864</v>
      </c>
      <c r="D996" t="str">
        <f>IF(Смета!C978&gt;0,Смета!C978,0)</f>
        <v>Гермес PLUS Розетка с заземлением наружная с крышкой IP54</v>
      </c>
      <c r="E996" s="7" t="str">
        <f>IF(Смета!D978&gt;0,Смета!D978,0)</f>
        <v>шт</v>
      </c>
      <c r="F996" s="7">
        <f>IFERROR(IF(Дата_КС2=S$3,Смета!Q978,0)+IF(Дата_КС2=S$4,Смета!T978,0)+IF(Дата_КС2=S$5,Смета!W978,0)+IF(Дата_КС2=S$6,Смета!Z978,0)+IF(Дата_КС2=S$7,Смета!AC978,0)+IF(Дата_КС2=S$8,Смета!AF978,0)+IF(Дата_КС2=S$9,Смета!AI978,0)+IF(Дата_КС2=S$10,Смета!AL978,0)+IF(Дата_КС2=S$11,Смета!AO978,0)+IF(Дата_КС2=S$12,Смета!AR978,0)+IF(Дата_КС2=S$13,Смета!AU978,0)+IF(Дата_КС2=S$14,Смета!AX978,0),0)</f>
        <v>0</v>
      </c>
      <c r="G996" s="7">
        <f>IF(Смета!E978&gt;0,Смета!E978,0)</f>
        <v>330.93</v>
      </c>
      <c r="H996" s="7">
        <f>ROUND(F996*G996,2)</f>
        <v>0</v>
      </c>
      <c r="I996">
        <f>IF(J996=1,1,K996)</f>
        <v>0</v>
      </c>
      <c r="K996">
        <f>IF(AND(B996&gt;0,B996&lt;&gt;"ЗАГ"),1,IF(C996=0,SUM(B997:INDEX(B997:B$2002,INDEX(MATCH("ЗАГ",B997:B$2002&amp;"",),))),0))</f>
        <v>0</v>
      </c>
      <c r="R996" s="7">
        <f>IFERROR(IF(F996&gt;0,IF(IFERROR((Смета!H978*1),0)&gt;0,ROUND(F996*G996,2),0),0),0)</f>
        <v>0</v>
      </c>
      <c r="S996" s="7">
        <f>IFERROR(IF(F996&gt;0,IF(IFERROR((Смета!G978*1),0)&gt;0,ROUND(F996*G996,2),0),0),0)</f>
        <v>0</v>
      </c>
    </row>
    <row r="997" hidden="1" ht="30" customHeight="1">
      <c r="B997">
        <f>IFERROR(IF(F997&gt;0,MAX(B$26:B996)+1,IF(AND(D997&gt;0,C997=0),"ЗАГ",0)),0)</f>
        <v>0</v>
      </c>
      <c r="C997">
        <f>IF(Смета!B979&gt;0,Смета!B979,0)</f>
        <v>865</v>
      </c>
      <c r="D997" t="str">
        <f>IF(Смета!C979&gt;0,Смета!C979,0)</f>
        <v>Монтаж и подключение розеток и выключателей открытой установки</v>
      </c>
      <c r="E997" s="7" t="str">
        <f>IF(Смета!D979&gt;0,Смета!D979,0)</f>
        <v>шт</v>
      </c>
      <c r="F997" s="7">
        <f>IFERROR(IF(Дата_КС2=S$3,Смета!Q979,0)+IF(Дата_КС2=S$4,Смета!T979,0)+IF(Дата_КС2=S$5,Смета!W979,0)+IF(Дата_КС2=S$6,Смета!Z979,0)+IF(Дата_КС2=S$7,Смета!AC979,0)+IF(Дата_КС2=S$8,Смета!AF979,0)+IF(Дата_КС2=S$9,Смета!AI979,0)+IF(Дата_КС2=S$10,Смета!AL979,0)+IF(Дата_КС2=S$11,Смета!AO979,0)+IF(Дата_КС2=S$12,Смета!AR979,0)+IF(Дата_КС2=S$13,Смета!AU979,0)+IF(Дата_КС2=S$14,Смета!AX979,0),0)</f>
        <v>0</v>
      </c>
      <c r="G997" s="7">
        <f>IF(Смета!E979&gt;0,Смета!E979,0)</f>
        <v>256.2</v>
      </c>
      <c r="H997" s="7">
        <f>ROUND(F997*G997,2)</f>
        <v>0</v>
      </c>
      <c r="I997">
        <f>IF(J997=1,1,K997)</f>
        <v>0</v>
      </c>
      <c r="K997">
        <f>IF(AND(B997&gt;0,B997&lt;&gt;"ЗАГ"),1,IF(C997=0,SUM(B998:INDEX(B998:B$2002,INDEX(MATCH("ЗАГ",B998:B$2002&amp;"",),))),0))</f>
        <v>0</v>
      </c>
      <c r="R997" s="7">
        <f>IFERROR(IF(F997&gt;0,IF(IFERROR((Смета!H979*1),0)&gt;0,ROUND(F997*G997,2),0),0),0)</f>
        <v>0</v>
      </c>
      <c r="S997" s="7">
        <f>IFERROR(IF(F997&gt;0,IF(IFERROR((Смета!G979*1),0)&gt;0,ROUND(F997*G997,2),0),0),0)</f>
        <v>0</v>
      </c>
    </row>
    <row r="998" hidden="1" ht="30" customHeight="1">
      <c r="B998">
        <f>IFERROR(IF(F998&gt;0,MAX(B$26:B997)+1,IF(AND(D998&gt;0,C998=0),"ЗАГ",0)),0)</f>
        <v>0</v>
      </c>
      <c r="C998">
        <f>IF(Смета!B980&gt;0,Смета!B980,0)</f>
        <v>866</v>
      </c>
      <c r="D998" t="str">
        <f>IF(Смета!C980&gt;0,Смета!C980,0)</f>
        <v>Выключатель одноклавишный ATLASDESIGN схема 1 10АХ механизм белый</v>
      </c>
      <c r="E998" s="7" t="str">
        <f>IF(Смета!D980&gt;0,Смета!D980,0)</f>
        <v>шт</v>
      </c>
      <c r="F998" s="7">
        <f>IFERROR(IF(Дата_КС2=S$3,Смета!Q980,0)+IF(Дата_КС2=S$4,Смета!T980,0)+IF(Дата_КС2=S$5,Смета!W980,0)+IF(Дата_КС2=S$6,Смета!Z980,0)+IF(Дата_КС2=S$7,Смета!AC980,0)+IF(Дата_КС2=S$8,Смета!AF980,0)+IF(Дата_КС2=S$9,Смета!AI980,0)+IF(Дата_КС2=S$10,Смета!AL980,0)+IF(Дата_КС2=S$11,Смета!AO980,0)+IF(Дата_КС2=S$12,Смета!AR980,0)+IF(Дата_КС2=S$13,Смета!AU980,0)+IF(Дата_КС2=S$14,Смета!AX980,0),0)</f>
        <v>0</v>
      </c>
      <c r="G998" s="7">
        <f>IF(Смета!E980&gt;0,Смета!E980,0)</f>
        <v>136.99</v>
      </c>
      <c r="H998" s="7">
        <f>ROUND(F998*G998,2)</f>
        <v>0</v>
      </c>
      <c r="I998">
        <f>IF(J998=1,1,K998)</f>
        <v>0</v>
      </c>
      <c r="K998">
        <f>IF(AND(B998&gt;0,B998&lt;&gt;"ЗАГ"),1,IF(C998=0,SUM(B999:INDEX(B999:B$2002,INDEX(MATCH("ЗАГ",B999:B$2002&amp;"",),))),0))</f>
        <v>0</v>
      </c>
      <c r="R998" s="7">
        <f>IFERROR(IF(F998&gt;0,IF(IFERROR((Смета!H980*1),0)&gt;0,ROUND(F998*G998,2),0),0),0)</f>
        <v>0</v>
      </c>
      <c r="S998" s="7">
        <f>IFERROR(IF(F998&gt;0,IF(IFERROR((Смета!G980*1),0)&gt;0,ROUND(F998*G998,2),0),0),0)</f>
        <v>0</v>
      </c>
    </row>
    <row r="999" hidden="1" ht="30" customHeight="1">
      <c r="B999">
        <f>IFERROR(IF(F999&gt;0,MAX(B$26:B998)+1,IF(AND(D999&gt;0,C999=0),"ЗАГ",0)),0)</f>
        <v>0</v>
      </c>
      <c r="C999">
        <f>IF(Смета!B981&gt;0,Смета!B981,0)</f>
        <v>867</v>
      </c>
      <c r="D999" t="str">
        <f>IF(Смета!C981&gt;0,Смета!C981,0)</f>
        <v>Выключатель двухклавишный ATLASDESIGN схема 5 10АХ механизм белый</v>
      </c>
      <c r="E999" s="7" t="str">
        <f>IF(Смета!D981&gt;0,Смета!D981,0)</f>
        <v>шт</v>
      </c>
      <c r="F999" s="7">
        <f>IFERROR(IF(Дата_КС2=S$3,Смета!Q981,0)+IF(Дата_КС2=S$4,Смета!T981,0)+IF(Дата_КС2=S$5,Смета!W981,0)+IF(Дата_КС2=S$6,Смета!Z981,0)+IF(Дата_КС2=S$7,Смета!AC981,0)+IF(Дата_КС2=S$8,Смета!AF981,0)+IF(Дата_КС2=S$9,Смета!AI981,0)+IF(Дата_КС2=S$10,Смета!AL981,0)+IF(Дата_КС2=S$11,Смета!AO981,0)+IF(Дата_КС2=S$12,Смета!AR981,0)+IF(Дата_КС2=S$13,Смета!AU981,0)+IF(Дата_КС2=S$14,Смета!AX981,0),0)</f>
        <v>0</v>
      </c>
      <c r="G999" s="7">
        <f>IF(Смета!E981&gt;0,Смета!E981,0)</f>
        <v>178.27</v>
      </c>
      <c r="H999" s="7">
        <f>ROUND(F999*G999,2)</f>
        <v>0</v>
      </c>
      <c r="I999">
        <f>IF(J999=1,1,K999)</f>
        <v>0</v>
      </c>
      <c r="K999">
        <f>IF(AND(B999&gt;0,B999&lt;&gt;"ЗАГ"),1,IF(C999=0,SUM(B1000:INDEX(B1000:B$2002,INDEX(MATCH("ЗАГ",B1000:B$2002&amp;"",),))),0))</f>
        <v>0</v>
      </c>
      <c r="R999" s="7">
        <f>IFERROR(IF(F999&gt;0,IF(IFERROR((Смета!H981*1),0)&gt;0,ROUND(F999*G999,2),0),0),0)</f>
        <v>0</v>
      </c>
      <c r="S999" s="7">
        <f>IFERROR(IF(F999&gt;0,IF(IFERROR((Смета!G981*1),0)&gt;0,ROUND(F999*G999,2),0),0),0)</f>
        <v>0</v>
      </c>
    </row>
    <row r="1000" hidden="1" ht="30" customHeight="1">
      <c r="B1000">
        <f>IFERROR(IF(F1000&gt;0,MAX(B$26:B999)+1,IF(AND(D1000&gt;0,C1000=0),"ЗАГ",0)),0)</f>
        <v>0</v>
      </c>
      <c r="C1000">
        <f>IF(Смета!B982&gt;0,Смета!B982,0)</f>
        <v>868</v>
      </c>
      <c r="D1000" t="str">
        <f>IF(Смета!C982&gt;0,Смета!C982,0)</f>
        <v>Выключатель трехклавишный ATLASDESIGN схема 1+1+1 10АХ механизм белый</v>
      </c>
      <c r="E1000" s="7" t="str">
        <f>IF(Смета!D982&gt;0,Смета!D982,0)</f>
        <v>шт</v>
      </c>
      <c r="F1000" s="7">
        <f>IFERROR(IF(Дата_КС2=S$3,Смета!Q982,0)+IF(Дата_КС2=S$4,Смета!T982,0)+IF(Дата_КС2=S$5,Смета!W982,0)+IF(Дата_КС2=S$6,Смета!Z982,0)+IF(Дата_КС2=S$7,Смета!AC982,0)+IF(Дата_КС2=S$8,Смета!AF982,0)+IF(Дата_КС2=S$9,Смета!AI982,0)+IF(Дата_КС2=S$10,Смета!AL982,0)+IF(Дата_КС2=S$11,Смета!AO982,0)+IF(Дата_КС2=S$12,Смета!AR982,0)+IF(Дата_КС2=S$13,Смета!AU982,0)+IF(Дата_КС2=S$14,Смета!AX982,0),0)</f>
        <v>0</v>
      </c>
      <c r="G1000" s="7">
        <f>IF(Смета!E982&gt;0,Смета!E982,0)</f>
        <v>274</v>
      </c>
      <c r="H1000" s="7">
        <f>ROUND(F1000*G1000,2)</f>
        <v>0</v>
      </c>
      <c r="I1000">
        <f>IF(J1000=1,1,K1000)</f>
        <v>0</v>
      </c>
      <c r="K1000">
        <f>IF(AND(B1000&gt;0,B1000&lt;&gt;"ЗАГ"),1,IF(C1000=0,SUM(B1001:INDEX(B1001:B$2002,INDEX(MATCH("ЗАГ",B1001:B$2002&amp;"",),))),0))</f>
        <v>0</v>
      </c>
      <c r="R1000" s="7">
        <f>IFERROR(IF(F1000&gt;0,IF(IFERROR((Смета!H982*1),0)&gt;0,ROUND(F1000*G1000,2),0),0),0)</f>
        <v>0</v>
      </c>
      <c r="S1000" s="7">
        <f>IFERROR(IF(F1000&gt;0,IF(IFERROR((Смета!G982*1),0)&gt;0,ROUND(F1000*G1000,2),0),0),0)</f>
        <v>0</v>
      </c>
    </row>
    <row r="1001" hidden="1">
      <c r="B1001">
        <f>IFERROR(IF(F1001&gt;0,MAX(B$26:B1000)+1,IF(AND(D1001&gt;0,C1001=0),"ЗАГ",0)),0)</f>
        <v>0</v>
      </c>
      <c r="C1001">
        <f>IF(Смета!B983&gt;0,Смета!B983,0)</f>
        <v>869</v>
      </c>
      <c r="D1001" t="str">
        <f>IF(Смета!C983&gt;0,Смета!C983,0)</f>
        <v>Рамка однопостовая ATLASDESIGN белый</v>
      </c>
      <c r="E1001" s="7" t="str">
        <f>IF(Смета!D983&gt;0,Смета!D983,0)</f>
        <v>шт</v>
      </c>
      <c r="F1001" s="7">
        <f>IFERROR(IF(Дата_КС2=S$3,Смета!Q983,0)+IF(Дата_КС2=S$4,Смета!T983,0)+IF(Дата_КС2=S$5,Смета!W983,0)+IF(Дата_КС2=S$6,Смета!Z983,0)+IF(Дата_КС2=S$7,Смета!AC983,0)+IF(Дата_КС2=S$8,Смета!AF983,0)+IF(Дата_КС2=S$9,Смета!AI983,0)+IF(Дата_КС2=S$10,Смета!AL983,0)+IF(Дата_КС2=S$11,Смета!AO983,0)+IF(Дата_КС2=S$12,Смета!AR983,0)+IF(Дата_КС2=S$13,Смета!AU983,0)+IF(Дата_КС2=S$14,Смета!AX983,0),0)</f>
        <v>0</v>
      </c>
      <c r="G1001" s="7">
        <f>IF(Смета!E983&gt;0,Смета!E983,0)</f>
        <v>44.84</v>
      </c>
      <c r="H1001" s="7">
        <f>ROUND(F1001*G1001,2)</f>
        <v>0</v>
      </c>
      <c r="I1001">
        <f>IF(J1001=1,1,K1001)</f>
        <v>0</v>
      </c>
      <c r="K1001">
        <f>IF(AND(B1001&gt;0,B1001&lt;&gt;"ЗАГ"),1,IF(C1001=0,SUM(B1002:INDEX(B1002:B$2002,INDEX(MATCH("ЗАГ",B1002:B$2002&amp;"",),))),0))</f>
        <v>0</v>
      </c>
      <c r="R1001" s="7">
        <f>IFERROR(IF(F1001&gt;0,IF(IFERROR((Смета!H983*1),0)&gt;0,ROUND(F1001*G1001,2),0),0),0)</f>
        <v>0</v>
      </c>
      <c r="S1001" s="7">
        <f>IFERROR(IF(F1001&gt;0,IF(IFERROR((Смета!G983*1),0)&gt;0,ROUND(F1001*G1001,2),0),0),0)</f>
        <v>0</v>
      </c>
    </row>
    <row r="1002" hidden="1">
      <c r="B1002">
        <f>IFERROR(IF(F1002&gt;0,MAX(B$26:B1001)+1,IF(AND(D1002&gt;0,C1002=0),"ЗАГ",0)),0)</f>
        <v>0</v>
      </c>
      <c r="C1002">
        <f>IF(Смета!B984&gt;0,Смета!B984,0)</f>
        <v>870</v>
      </c>
      <c r="D1002" t="str">
        <f>IF(Смета!C984&gt;0,Смета!C984,0)</f>
        <v>Монтаж и подключение выключателей скрытой установки</v>
      </c>
      <c r="E1002" s="7" t="str">
        <f>IF(Смета!D984&gt;0,Смета!D984,0)</f>
        <v>шт</v>
      </c>
      <c r="F1002" s="7">
        <f>IFERROR(IF(Дата_КС2=S$3,Смета!Q984,0)+IF(Дата_КС2=S$4,Смета!T984,0)+IF(Дата_КС2=S$5,Смета!W984,0)+IF(Дата_КС2=S$6,Смета!Z984,0)+IF(Дата_КС2=S$7,Смета!AC984,0)+IF(Дата_КС2=S$8,Смета!AF984,0)+IF(Дата_КС2=S$9,Смета!AI984,0)+IF(Дата_КС2=S$10,Смета!AL984,0)+IF(Дата_КС2=S$11,Смета!AO984,0)+IF(Дата_КС2=S$12,Смета!AR984,0)+IF(Дата_КС2=S$13,Смета!AU984,0)+IF(Дата_КС2=S$14,Смета!AX984,0),0)</f>
        <v>0</v>
      </c>
      <c r="G1002" s="7">
        <f>IF(Смета!E984&gt;0,Смета!E984,0)</f>
        <v>192.15</v>
      </c>
      <c r="H1002" s="7">
        <f>ROUND(F1002*G1002,2)</f>
        <v>0</v>
      </c>
      <c r="I1002">
        <f>IF(J1002=1,1,K1002)</f>
        <v>0</v>
      </c>
      <c r="K1002">
        <f>IF(AND(B1002&gt;0,B1002&lt;&gt;"ЗАГ"),1,IF(C1002=0,SUM(B1003:INDEX(B1003:B$2002,INDEX(MATCH("ЗАГ",B1003:B$2002&amp;"",),))),0))</f>
        <v>0</v>
      </c>
      <c r="R1002" s="7">
        <f>IFERROR(IF(F1002&gt;0,IF(IFERROR((Смета!H984*1),0)&gt;0,ROUND(F1002*G1002,2),0),0),0)</f>
        <v>0</v>
      </c>
      <c r="S1002" s="7">
        <f>IFERROR(IF(F1002&gt;0,IF(IFERROR((Смета!G984*1),0)&gt;0,ROUND(F1002*G1002,2),0),0),0)</f>
        <v>0</v>
      </c>
    </row>
    <row r="1003" hidden="1">
      <c r="B1003">
        <f>IFERROR(IF(F1003&gt;0,MAX(B$26:B1002)+1,IF(AND(D1003&gt;0,C1003=0),"ЗАГ",0)),0)</f>
        <v>0</v>
      </c>
      <c r="C1003">
        <f>IF(Смета!B985&gt;0,Смета!B985,0)</f>
        <v>871</v>
      </c>
      <c r="D1003" t="str">
        <f>IF(Смета!C985&gt;0,Смета!C985,0)</f>
        <v>КРЗ-0,4</v>
      </c>
      <c r="E1003" s="7" t="str">
        <f>IF(Смета!D985&gt;0,Смета!D985,0)</f>
        <v>шт</v>
      </c>
      <c r="F1003" s="7">
        <f>IFERROR(IF(Дата_КС2=S$3,Смета!Q985,0)+IF(Дата_КС2=S$4,Смета!T985,0)+IF(Дата_КС2=S$5,Смета!W985,0)+IF(Дата_КС2=S$6,Смета!Z985,0)+IF(Дата_КС2=S$7,Смета!AC985,0)+IF(Дата_КС2=S$8,Смета!AF985,0)+IF(Дата_КС2=S$9,Смета!AI985,0)+IF(Дата_КС2=S$10,Смета!AL985,0)+IF(Дата_КС2=S$11,Смета!AO985,0)+IF(Дата_КС2=S$12,Смета!AR985,0)+IF(Дата_КС2=S$13,Смета!AU985,0)+IF(Дата_КС2=S$14,Смета!AX985,0),0)</f>
        <v>0</v>
      </c>
      <c r="G1003" s="7">
        <f>IF(Смета!E985&gt;0,Смета!E985,0)</f>
        <v>285.02</v>
      </c>
      <c r="H1003" s="7">
        <f>ROUND(F1003*G1003,2)</f>
        <v>0</v>
      </c>
      <c r="I1003">
        <f>IF(J1003=1,1,K1003)</f>
        <v>0</v>
      </c>
      <c r="K1003">
        <f>IF(AND(B1003&gt;0,B1003&lt;&gt;"ЗАГ"),1,IF(C1003=0,SUM(B1004:INDEX(B1004:B$2002,INDEX(MATCH("ЗАГ",B1004:B$2002&amp;"",),))),0))</f>
        <v>0</v>
      </c>
      <c r="R1003" s="7">
        <f>IFERROR(IF(F1003&gt;0,IF(IFERROR((Смета!H985*1),0)&gt;0,ROUND(F1003*G1003,2),0),0),0)</f>
        <v>0</v>
      </c>
      <c r="S1003" s="7">
        <f>IFERROR(IF(F1003&gt;0,IF(IFERROR((Смета!G985*1),0)&gt;0,ROUND(F1003*G1003,2),0),0),0)</f>
        <v>0</v>
      </c>
    </row>
    <row r="1004" hidden="1">
      <c r="B1004">
        <f>IFERROR(IF(F1004&gt;0,MAX(B$26:B1003)+1,IF(AND(D1004&gt;0,C1004=0),"ЗАГ",0)),0)</f>
        <v>0</v>
      </c>
      <c r="C1004">
        <f>IF(Смета!B986&gt;0,Смета!B986,0)</f>
        <v>872</v>
      </c>
      <c r="D1004" t="str">
        <f>IF(Смета!C986&gt;0,Смета!C986,0)</f>
        <v>Монтаж и подключение коробки заземления КРЗ</v>
      </c>
      <c r="E1004" s="7" t="str">
        <f>IF(Смета!D986&gt;0,Смета!D986,0)</f>
        <v>шт</v>
      </c>
      <c r="F1004" s="7">
        <f>IFERROR(IF(Дата_КС2=S$3,Смета!Q986,0)+IF(Дата_КС2=S$4,Смета!T986,0)+IF(Дата_КС2=S$5,Смета!W986,0)+IF(Дата_КС2=S$6,Смета!Z986,0)+IF(Дата_КС2=S$7,Смета!AC986,0)+IF(Дата_КС2=S$8,Смета!AF986,0)+IF(Дата_КС2=S$9,Смета!AI986,0)+IF(Дата_КС2=S$10,Смета!AL986,0)+IF(Дата_КС2=S$11,Смета!AO986,0)+IF(Дата_КС2=S$12,Смета!AR986,0)+IF(Дата_КС2=S$13,Смета!AU986,0)+IF(Дата_КС2=S$14,Смета!AX986,0),0)</f>
        <v>0</v>
      </c>
      <c r="G1004" s="7">
        <f>IF(Смета!E986&gt;0,Смета!E986,0)</f>
        <v>343.74</v>
      </c>
      <c r="H1004" s="7">
        <f>ROUND(F1004*G1004,2)</f>
        <v>0</v>
      </c>
      <c r="I1004">
        <f>IF(J1004=1,1,K1004)</f>
        <v>0</v>
      </c>
      <c r="K1004">
        <f>IF(AND(B1004&gt;0,B1004&lt;&gt;"ЗАГ"),1,IF(C1004=0,SUM(B1005:INDEX(B1005:B$2002,INDEX(MATCH("ЗАГ",B1005:B$2002&amp;"",),))),0))</f>
        <v>0</v>
      </c>
      <c r="R1004" s="7">
        <f>IFERROR(IF(F1004&gt;0,IF(IFERROR((Смета!H986*1),0)&gt;0,ROUND(F1004*G1004,2),0),0),0)</f>
        <v>0</v>
      </c>
      <c r="S1004" s="7">
        <f>IFERROR(IF(F1004&gt;0,IF(IFERROR((Смета!G986*1),0)&gt;0,ROUND(F1004*G1004,2),0),0),0)</f>
        <v>0</v>
      </c>
    </row>
    <row r="1005" hidden="1" ht="30" customHeight="1">
      <c r="B1005">
        <f>IFERROR(IF(F1005&gt;0,MAX(B$26:B1004)+1,IF(AND(D1005&gt;0,C1005=0),"ЗАГ",0)),0)</f>
        <v>0</v>
      </c>
      <c r="C1005">
        <f>IF(Смета!B987&gt;0,Смета!B987,0)</f>
        <v>873</v>
      </c>
      <c r="D1005" t="str">
        <f>IF(Смета!C987&gt;0,Смета!C987,0)</f>
        <v>Звонок Зуммер-1-04 (2ТК) двухтональный без кнопки пластик АБС проводной 220В (Зуммер-1-04 (2ТК))</v>
      </c>
      <c r="E1005" s="7" t="str">
        <f>IF(Смета!D987&gt;0,Смета!D987,0)</f>
        <v>шт</v>
      </c>
      <c r="F1005" s="7">
        <f>IFERROR(IF(Дата_КС2=S$3,Смета!Q987,0)+IF(Дата_КС2=S$4,Смета!T987,0)+IF(Дата_КС2=S$5,Смета!W987,0)+IF(Дата_КС2=S$6,Смета!Z987,0)+IF(Дата_КС2=S$7,Смета!AC987,0)+IF(Дата_КС2=S$8,Смета!AF987,0)+IF(Дата_КС2=S$9,Смета!AI987,0)+IF(Дата_КС2=S$10,Смета!AL987,0)+IF(Дата_КС2=S$11,Смета!AO987,0)+IF(Дата_КС2=S$12,Смета!AR987,0)+IF(Дата_КС2=S$13,Смета!AU987,0)+IF(Дата_КС2=S$14,Смета!AX987,0),0)</f>
        <v>0</v>
      </c>
      <c r="G1005" s="7">
        <f>IF(Смета!E987&gt;0,Смета!E987,0)</f>
        <v>261.54</v>
      </c>
      <c r="H1005" s="7">
        <f>ROUND(F1005*G1005,2)</f>
        <v>0</v>
      </c>
      <c r="I1005">
        <f>IF(J1005=1,1,K1005)</f>
        <v>0</v>
      </c>
      <c r="K1005">
        <f>IF(AND(B1005&gt;0,B1005&lt;&gt;"ЗАГ"),1,IF(C1005=0,SUM(B1006:INDEX(B1006:B$2002,INDEX(MATCH("ЗАГ",B1006:B$2002&amp;"",),))),0))</f>
        <v>0</v>
      </c>
      <c r="R1005" s="7">
        <f>IFERROR(IF(F1005&gt;0,IF(IFERROR((Смета!H987*1),0)&gt;0,ROUND(F1005*G1005,2),0),0),0)</f>
        <v>0</v>
      </c>
      <c r="S1005" s="7">
        <f>IFERROR(IF(F1005&gt;0,IF(IFERROR((Смета!G987*1),0)&gt;0,ROUND(F1005*G1005,2),0),0),0)</f>
        <v>0</v>
      </c>
    </row>
    <row r="1006" hidden="1">
      <c r="B1006">
        <f>IFERROR(IF(F1006&gt;0,MAX(B$26:B1005)+1,IF(AND(D1006&gt;0,C1006=0),"ЗАГ",0)),0)</f>
        <v>0</v>
      </c>
      <c r="C1006">
        <f>IF(Смета!B988&gt;0,Смета!B988,0)</f>
        <v>874</v>
      </c>
      <c r="D1006" t="str">
        <f>IF(Смета!C988&gt;0,Смета!C988,0)</f>
        <v>Беларусь Кнопка для звонков</v>
      </c>
      <c r="E1006" s="7" t="str">
        <f>IF(Смета!D988&gt;0,Смета!D988,0)</f>
        <v>шт</v>
      </c>
      <c r="F1006" s="7">
        <f>IFERROR(IF(Дата_КС2=S$3,Смета!Q988,0)+IF(Дата_КС2=S$4,Смета!T988,0)+IF(Дата_КС2=S$5,Смета!W988,0)+IF(Дата_КС2=S$6,Смета!Z988,0)+IF(Дата_КС2=S$7,Смета!AC988,0)+IF(Дата_КС2=S$8,Смета!AF988,0)+IF(Дата_КС2=S$9,Смета!AI988,0)+IF(Дата_КС2=S$10,Смета!AL988,0)+IF(Дата_КС2=S$11,Смета!AO988,0)+IF(Дата_КС2=S$12,Смета!AR988,0)+IF(Дата_КС2=S$13,Смета!AU988,0)+IF(Дата_КС2=S$14,Смета!AX988,0),0)</f>
        <v>0</v>
      </c>
      <c r="G1006" s="7">
        <f>IF(Смета!E988&gt;0,Смета!E988,0)</f>
        <v>74.73</v>
      </c>
      <c r="H1006" s="7">
        <f>ROUND(F1006*G1006,2)</f>
        <v>0</v>
      </c>
      <c r="I1006">
        <f>IF(J1006=1,1,K1006)</f>
        <v>0</v>
      </c>
      <c r="K1006">
        <f>IF(AND(B1006&gt;0,B1006&lt;&gt;"ЗАГ"),1,IF(C1006=0,SUM(B1007:INDEX(B1007:B$2002,INDEX(MATCH("ЗАГ",B1007:B$2002&amp;"",),))),0))</f>
        <v>0</v>
      </c>
      <c r="R1006" s="7">
        <f>IFERROR(IF(F1006&gt;0,IF(IFERROR((Смета!H988*1),0)&gt;0,ROUND(F1006*G1006,2),0),0),0)</f>
        <v>0</v>
      </c>
      <c r="S1006" s="7">
        <f>IFERROR(IF(F1006&gt;0,IF(IFERROR((Смета!G988*1),0)&gt;0,ROUND(F1006*G1006,2),0),0),0)</f>
        <v>0</v>
      </c>
    </row>
    <row r="1007" hidden="1">
      <c r="B1007">
        <f>IFERROR(IF(F1007&gt;0,MAX(B$26:B1006)+1,IF(AND(D1007&gt;0,C1007=0),"ЗАГ",0)),0)</f>
        <v>0</v>
      </c>
      <c r="C1007">
        <f>IF(Смета!B989&gt;0,Смета!B989,0)</f>
        <v>875</v>
      </c>
      <c r="D1007" t="str">
        <f>IF(Смета!C989&gt;0,Смета!C989,0)</f>
        <v>Монтаж и подключение звонка</v>
      </c>
      <c r="E1007" s="7" t="str">
        <f>IF(Смета!D989&gt;0,Смета!D989,0)</f>
        <v>шт</v>
      </c>
      <c r="F1007" s="7">
        <f>IFERROR(IF(Дата_КС2=S$3,Смета!Q989,0)+IF(Дата_КС2=S$4,Смета!T989,0)+IF(Дата_КС2=S$5,Смета!W989,0)+IF(Дата_КС2=S$6,Смета!Z989,0)+IF(Дата_КС2=S$7,Смета!AC989,0)+IF(Дата_КС2=S$8,Смета!AF989,0)+IF(Дата_КС2=S$9,Смета!AI989,0)+IF(Дата_КС2=S$10,Смета!AL989,0)+IF(Дата_КС2=S$11,Смета!AO989,0)+IF(Дата_КС2=S$12,Смета!AR989,0)+IF(Дата_КС2=S$13,Смета!AU989,0)+IF(Дата_КС2=S$14,Смета!AX989,0),0)</f>
        <v>0</v>
      </c>
      <c r="G1007" s="7">
        <f>IF(Смета!E989&gt;0,Смета!E989,0)</f>
        <v>160.13</v>
      </c>
      <c r="H1007" s="7">
        <f>ROUND(F1007*G1007,2)</f>
        <v>0</v>
      </c>
      <c r="I1007">
        <f>IF(J1007=1,1,K1007)</f>
        <v>0</v>
      </c>
      <c r="K1007">
        <f>IF(AND(B1007&gt;0,B1007&lt;&gt;"ЗАГ"),1,IF(C1007=0,SUM(B1008:INDEX(B1008:B$2002,INDEX(MATCH("ЗАГ",B1008:B$2002&amp;"",),))),0))</f>
        <v>0</v>
      </c>
      <c r="R1007" s="7">
        <f>IFERROR(IF(F1007&gt;0,IF(IFERROR((Смета!H989*1),0)&gt;0,ROUND(F1007*G1007,2),0),0),0)</f>
        <v>0</v>
      </c>
      <c r="S1007" s="7">
        <f>IFERROR(IF(F1007&gt;0,IF(IFERROR((Смета!G989*1),0)&gt;0,ROUND(F1007*G1007,2),0),0),0)</f>
        <v>0</v>
      </c>
    </row>
    <row r="1008" hidden="1">
      <c r="B1008">
        <f>IFERROR(IF(F1008&gt;0,MAX(B$26:B1007)+1,IF(AND(D1008&gt;0,C1008=0),"ЗАГ",0)),0)</f>
        <v>0</v>
      </c>
      <c r="C1008">
        <f>IF(Смета!B990&gt;0,Смета!B990,0)</f>
        <v>876</v>
      </c>
      <c r="D1008" t="str">
        <f>IF(Смета!C990&gt;0,Смета!C990,0)</f>
        <v>Монтаж и подключение кнопки звонка</v>
      </c>
      <c r="E1008" s="7" t="str">
        <f>IF(Смета!D990&gt;0,Смета!D990,0)</f>
        <v>шт</v>
      </c>
      <c r="F1008" s="7">
        <f>IFERROR(IF(Дата_КС2=S$3,Смета!Q990,0)+IF(Дата_КС2=S$4,Смета!T990,0)+IF(Дата_КС2=S$5,Смета!W990,0)+IF(Дата_КС2=S$6,Смета!Z990,0)+IF(Дата_КС2=S$7,Смета!AC990,0)+IF(Дата_КС2=S$8,Смета!AF990,0)+IF(Дата_КС2=S$9,Смета!AI990,0)+IF(Дата_КС2=S$10,Смета!AL990,0)+IF(Дата_КС2=S$11,Смета!AO990,0)+IF(Дата_КС2=S$12,Смета!AR990,0)+IF(Дата_КС2=S$13,Смета!AU990,0)+IF(Дата_КС2=S$14,Смета!AX990,0),0)</f>
        <v>0</v>
      </c>
      <c r="G1008" s="7">
        <f>IF(Смета!E990&gt;0,Смета!E990,0)</f>
        <v>160.13</v>
      </c>
      <c r="H1008" s="7">
        <f>ROUND(F1008*G1008,2)</f>
        <v>0</v>
      </c>
      <c r="I1008">
        <f>IF(J1008=1,1,K1008)</f>
        <v>0</v>
      </c>
      <c r="K1008">
        <f>IF(AND(B1008&gt;0,B1008&lt;&gt;"ЗАГ"),1,IF(C1008=0,SUM(B1009:INDEX(B1009:B$2002,INDEX(MATCH("ЗАГ",B1009:B$2002&amp;"",),))),0))</f>
        <v>0</v>
      </c>
      <c r="R1008" s="7">
        <f>IFERROR(IF(F1008&gt;0,IF(IFERROR((Смета!H990*1),0)&gt;0,ROUND(F1008*G1008,2),0),0),0)</f>
        <v>0</v>
      </c>
      <c r="S1008" s="7">
        <f>IFERROR(IF(F1008&gt;0,IF(IFERROR((Смета!G990*1),0)&gt;0,ROUND(F1008*G1008,2),0),0),0)</f>
        <v>0</v>
      </c>
    </row>
    <row r="1009">
      <c r="B1009" t="str">
        <f>IFERROR(IF(F1009&gt;0,MAX(B$26:B1008)+1,IF(AND(D1009&gt;0,C1009=0),"ЗАГ",0)),0)</f>
        <v>ЗАГ</v>
      </c>
      <c r="C1009">
        <f>IF(Смета!B991&gt;0,Смета!B991,0)</f>
        <v>0</v>
      </c>
      <c r="D1009" t="str">
        <f>IF(Смета!C991&gt;0,Смета!C991,0)</f>
        <v>5.Электромонтажные изделия</v>
      </c>
      <c r="E1009" s="7">
        <f>IF(Смета!D991&gt;0,Смета!D991,0)</f>
        <v>0</v>
      </c>
      <c r="F1009" s="7">
        <f>IFERROR(IF(Дата_КС2=S$3,Смета!Q991,0)+IF(Дата_КС2=S$4,Смета!T991,0)+IF(Дата_КС2=S$5,Смета!W991,0)+IF(Дата_КС2=S$6,Смета!Z991,0)+IF(Дата_КС2=S$7,Смета!AC991,0)+IF(Дата_КС2=S$8,Смета!AF991,0)+IF(Дата_КС2=S$9,Смета!AI991,0)+IF(Дата_КС2=S$10,Смета!AL991,0)+IF(Дата_КС2=S$11,Смета!AO991,0)+IF(Дата_КС2=S$12,Смета!AR991,0)+IF(Дата_КС2=S$13,Смета!AU991,0)+IF(Дата_КС2=S$14,Смета!AX991,0),0)</f>
        <v>0</v>
      </c>
      <c r="G1009" s="7">
        <f>IF(Смета!E991&gt;0,Смета!E991,0)</f>
        <v>0</v>
      </c>
      <c r="H1009" s="7">
        <f>ROUND(F1009*G1009,2)</f>
        <v>0</v>
      </c>
      <c r="I1009">
        <f>IF(J1009=1,1,K1009)</f>
        <v>458</v>
      </c>
      <c r="K1009">
        <f>IF(AND(B1009&gt;0,B1009&lt;&gt;"ЗАГ"),1,IF(C1009=0,SUM(B1010:INDEX(B1010:B$2002,INDEX(MATCH("ЗАГ",B1010:B$2002&amp;"",),))),0))</f>
        <v>458</v>
      </c>
      <c r="R1009" s="7">
        <f>IFERROR(IF(F1009&gt;0,IF(IFERROR((Смета!H991*1),0)&gt;0,ROUND(F1009*G1009,2),0),0),0)</f>
        <v>0</v>
      </c>
      <c r="S1009" s="7">
        <f>IFERROR(IF(F1009&gt;0,IF(IFERROR((Смета!G991*1),0)&gt;0,ROUND(F1009*G1009,2),0),0),0)</f>
        <v>0</v>
      </c>
    </row>
    <row r="1010">
      <c r="B1010">
        <f>IFERROR(IF(F1010&gt;0,MAX(B$26:B1009)+1,IF(AND(D1010&gt;0,C1010=0),"ЗАГ",0)),0)</f>
        <v>113</v>
      </c>
      <c r="C1010">
        <f>IF(Смета!B992&gt;0,Смета!B992,0)</f>
        <v>877</v>
      </c>
      <c r="D1010" t="str">
        <f>IF(Смета!C992&gt;0,Смета!C992,0)</f>
        <v>Скрутка СИЗ-1 2.5-4.5мм желтая</v>
      </c>
      <c r="E1010" s="7" t="str">
        <f>IF(Смета!D992&gt;0,Смета!D992,0)</f>
        <v>шт</v>
      </c>
      <c r="F1010" s="7">
        <f>IFERROR(IF(Дата_КС2=S$3,Смета!Q992,0)+IF(Дата_КС2=S$4,Смета!T992,0)+IF(Дата_КС2=S$5,Смета!W992,0)+IF(Дата_КС2=S$6,Смета!Z992,0)+IF(Дата_КС2=S$7,Смета!AC992,0)+IF(Дата_КС2=S$8,Смета!AF992,0)+IF(Дата_КС2=S$9,Смета!AI992,0)+IF(Дата_КС2=S$10,Смета!AL992,0)+IF(Дата_КС2=S$11,Смета!AO992,0)+IF(Дата_КС2=S$12,Смета!AR992,0)+IF(Дата_КС2=S$13,Смета!AU992,0)+IF(Дата_КС2=S$14,Смета!AX992,0),0)</f>
        <v>300</v>
      </c>
      <c r="G1010" s="7">
        <f>IF(Смета!E992&gt;0,Смета!E992,0)</f>
        <v>4.06</v>
      </c>
      <c r="H1010" s="7">
        <f>ROUND(F1010*G1010,2)</f>
        <v>1218</v>
      </c>
      <c r="I1010">
        <f>IF(J1010=1,1,K1010)</f>
        <v>1</v>
      </c>
      <c r="K1010">
        <f>IF(AND(B1010&gt;0,B1010&lt;&gt;"ЗАГ"),1,IF(C1010=0,SUM(B1011:INDEX(B1011:B$2002,INDEX(MATCH("ЗАГ",B1011:B$2002&amp;"",),))),0))</f>
        <v>1</v>
      </c>
      <c r="R1010" s="7">
        <f>IFERROR(IF(F1010&gt;0,IF(IFERROR((Смета!H992*1),0)&gt;0,ROUND(F1010*G1010,2),0),0),0)</f>
        <v>0</v>
      </c>
      <c r="S1010" s="7">
        <f>IFERROR(IF(F1010&gt;0,IF(IFERROR((Смета!G992*1),0)&gt;0,ROUND(F1010*G1010,2),0),0),0)</f>
        <v>1218</v>
      </c>
    </row>
    <row r="1011">
      <c r="B1011">
        <f>IFERROR(IF(F1011&gt;0,MAX(B$26:B1010)+1,IF(AND(D1011&gt;0,C1011=0),"ЗАГ",0)),0)</f>
        <v>114</v>
      </c>
      <c r="C1011">
        <f>IF(Смета!B993&gt;0,Смета!B993,0)</f>
        <v>878</v>
      </c>
      <c r="D1011" t="str">
        <f>IF(Смета!C993&gt;0,Смета!C993,0)</f>
        <v>Скрутка СИЗ-1 4-11мм красная</v>
      </c>
      <c r="E1011" s="7" t="str">
        <f>IF(Смета!D993&gt;0,Смета!D993,0)</f>
        <v>шт</v>
      </c>
      <c r="F1011" s="7">
        <f>IFERROR(IF(Дата_КС2=S$3,Смета!Q993,0)+IF(Дата_КС2=S$4,Смета!T993,0)+IF(Дата_КС2=S$5,Смета!W993,0)+IF(Дата_КС2=S$6,Смета!Z993,0)+IF(Дата_КС2=S$7,Смета!AC993,0)+IF(Дата_КС2=S$8,Смета!AF993,0)+IF(Дата_КС2=S$9,Смета!AI993,0)+IF(Дата_КС2=S$10,Смета!AL993,0)+IF(Дата_КС2=S$11,Смета!AO993,0)+IF(Дата_КС2=S$12,Смета!AR993,0)+IF(Дата_КС2=S$13,Смета!AU993,0)+IF(Дата_КС2=S$14,Смета!AX993,0),0)</f>
        <v>1300</v>
      </c>
      <c r="G1011" s="7">
        <f>IF(Смета!E993&gt;0,Смета!E993,0)</f>
        <v>5.34</v>
      </c>
      <c r="H1011" s="7">
        <f>ROUND(F1011*G1011,2)</f>
        <v>6942</v>
      </c>
      <c r="I1011">
        <f>IF(J1011=1,1,K1011)</f>
        <v>1</v>
      </c>
      <c r="K1011">
        <f>IF(AND(B1011&gt;0,B1011&lt;&gt;"ЗАГ"),1,IF(C1011=0,SUM(B1012:INDEX(B1012:B$2002,INDEX(MATCH("ЗАГ",B1012:B$2002&amp;"",),))),0))</f>
        <v>1</v>
      </c>
      <c r="R1011" s="7">
        <f>IFERROR(IF(F1011&gt;0,IF(IFERROR((Смета!H993*1),0)&gt;0,ROUND(F1011*G1011,2),0),0),0)</f>
        <v>0</v>
      </c>
      <c r="S1011" s="7">
        <f>IFERROR(IF(F1011&gt;0,IF(IFERROR((Смета!G993*1),0)&gt;0,ROUND(F1011*G1011,2),0),0),0)</f>
        <v>6942</v>
      </c>
    </row>
    <row r="1012" hidden="1">
      <c r="B1012">
        <f>IFERROR(IF(F1012&gt;0,MAX(B$26:B1011)+1,IF(AND(D1012&gt;0,C1012=0),"ЗАГ",0)),0)</f>
        <v>0</v>
      </c>
      <c r="C1012">
        <f>IF(Смета!B994&gt;0,Смета!B994,0)</f>
        <v>879</v>
      </c>
      <c r="D1012" t="str">
        <f>IF(Смета!C994&gt;0,Смета!C994,0)</f>
        <v>Бирка кабельная У-134 квадрат 55х55 мм</v>
      </c>
      <c r="E1012" s="7" t="str">
        <f>IF(Смета!D994&gt;0,Смета!D994,0)</f>
        <v>шт</v>
      </c>
      <c r="F1012" s="7">
        <f>IFERROR(IF(Дата_КС2=S$3,Смета!Q994,0)+IF(Дата_КС2=S$4,Смета!T994,0)+IF(Дата_КС2=S$5,Смета!W994,0)+IF(Дата_КС2=S$6,Смета!Z994,0)+IF(Дата_КС2=S$7,Смета!AC994,0)+IF(Дата_КС2=S$8,Смета!AF994,0)+IF(Дата_КС2=S$9,Смета!AI994,0)+IF(Дата_КС2=S$10,Смета!AL994,0)+IF(Дата_КС2=S$11,Смета!AO994,0)+IF(Дата_КС2=S$12,Смета!AR994,0)+IF(Дата_КС2=S$13,Смета!AU994,0)+IF(Дата_КС2=S$14,Смета!AX994,0),0)</f>
        <v>0</v>
      </c>
      <c r="G1012" s="7">
        <f>IF(Смета!E994&gt;0,Смета!E994,0)</f>
        <v>2.46</v>
      </c>
      <c r="H1012" s="7">
        <f>ROUND(F1012*G1012,2)</f>
        <v>0</v>
      </c>
      <c r="I1012">
        <f>IF(J1012=1,1,K1012)</f>
        <v>0</v>
      </c>
      <c r="K1012">
        <f>IF(AND(B1012&gt;0,B1012&lt;&gt;"ЗАГ"),1,IF(C1012=0,SUM(B1013:INDEX(B1013:B$2002,INDEX(MATCH("ЗАГ",B1013:B$2002&amp;"",),))),0))</f>
        <v>0</v>
      </c>
      <c r="R1012" s="7">
        <f>IFERROR(IF(F1012&gt;0,IF(IFERROR((Смета!H994*1),0)&gt;0,ROUND(F1012*G1012,2),0),0),0)</f>
        <v>0</v>
      </c>
      <c r="S1012" s="7">
        <f>IFERROR(IF(F1012&gt;0,IF(IFERROR((Смета!G994*1),0)&gt;0,ROUND(F1012*G1012,2),0),0),0)</f>
        <v>0</v>
      </c>
    </row>
    <row r="1013" hidden="1">
      <c r="B1013">
        <f>IFERROR(IF(F1013&gt;0,MAX(B$26:B1012)+1,IF(AND(D1013&gt;0,C1013=0),"ЗАГ",0)),0)</f>
        <v>0</v>
      </c>
      <c r="C1013">
        <f>IF(Смета!B995&gt;0,Смета!B995,0)</f>
        <v>880</v>
      </c>
      <c r="D1013" t="str">
        <f>IF(Смета!C995&gt;0,Смета!C995,0)</f>
        <v>Коробка установочная 68мм (С3М2)</v>
      </c>
      <c r="E1013" s="7" t="str">
        <f>IF(Смета!D995&gt;0,Смета!D995,0)</f>
        <v>шт</v>
      </c>
      <c r="F1013" s="7">
        <f>IFERROR(IF(Дата_КС2=S$3,Смета!Q995,0)+IF(Дата_КС2=S$4,Смета!T995,0)+IF(Дата_КС2=S$5,Смета!W995,0)+IF(Дата_КС2=S$6,Смета!Z995,0)+IF(Дата_КС2=S$7,Смета!AC995,0)+IF(Дата_КС2=S$8,Смета!AF995,0)+IF(Дата_КС2=S$9,Смета!AI995,0)+IF(Дата_КС2=S$10,Смета!AL995,0)+IF(Дата_КС2=S$11,Смета!AO995,0)+IF(Дата_КС2=S$12,Смета!AR995,0)+IF(Дата_КС2=S$13,Смета!AU995,0)+IF(Дата_КС2=S$14,Смета!AX995,0),0)</f>
        <v>0</v>
      </c>
      <c r="G1013" s="7">
        <f>IF(Смета!E995&gt;0,Смета!E995,0)</f>
        <v>12.81</v>
      </c>
      <c r="H1013" s="7">
        <f>ROUND(F1013*G1013,2)</f>
        <v>0</v>
      </c>
      <c r="I1013">
        <f>IF(J1013=1,1,K1013)</f>
        <v>0</v>
      </c>
      <c r="K1013">
        <f>IF(AND(B1013&gt;0,B1013&lt;&gt;"ЗАГ"),1,IF(C1013=0,SUM(B1014:INDEX(B1014:B$2002,INDEX(MATCH("ЗАГ",B1014:B$2002&amp;"",),))),0))</f>
        <v>0</v>
      </c>
      <c r="R1013" s="7">
        <f>IFERROR(IF(F1013&gt;0,IF(IFERROR((Смета!H995*1),0)&gt;0,ROUND(F1013*G1013,2),0),0),0)</f>
        <v>0</v>
      </c>
      <c r="S1013" s="7">
        <f>IFERROR(IF(F1013&gt;0,IF(IFERROR((Смета!G995*1),0)&gt;0,ROUND(F1013*G1013,2),0),0),0)</f>
        <v>0</v>
      </c>
    </row>
    <row r="1014" hidden="1" ht="30" customHeight="1">
      <c r="B1014">
        <f>IFERROR(IF(F1014&gt;0,MAX(B$26:B1013)+1,IF(AND(D1014&gt;0,C1014=0),"ЗАГ",0)),0)</f>
        <v>0</v>
      </c>
      <c r="C1014">
        <f>IF(Смета!B996&gt;0,Смета!B996,0)</f>
        <v>881</v>
      </c>
      <c r="D1014" t="str">
        <f>IF(Смета!C996&gt;0,Смета!C996,0)</f>
        <v>Высверливание отверстия в кирпиче и вмазывание установочной коробки</v>
      </c>
      <c r="E1014" s="7" t="str">
        <f>IF(Смета!D996&gt;0,Смета!D996,0)</f>
        <v>шт</v>
      </c>
      <c r="F1014" s="7">
        <f>IFERROR(IF(Дата_КС2=S$3,Смета!Q996,0)+IF(Дата_КС2=S$4,Смета!T996,0)+IF(Дата_КС2=S$5,Смета!W996,0)+IF(Дата_КС2=S$6,Смета!Z996,0)+IF(Дата_КС2=S$7,Смета!AC996,0)+IF(Дата_КС2=S$8,Смета!AF996,0)+IF(Дата_КС2=S$9,Смета!AI996,0)+IF(Дата_КС2=S$10,Смета!AL996,0)+IF(Дата_КС2=S$11,Смета!AO996,0)+IF(Дата_КС2=S$12,Смета!AR996,0)+IF(Дата_КС2=S$13,Смета!AU996,0)+IF(Дата_КС2=S$14,Смета!AX996,0),0)</f>
        <v>0</v>
      </c>
      <c r="G1014" s="7">
        <f>IF(Смета!E996&gt;0,Смета!E996,0)</f>
        <v>320.25</v>
      </c>
      <c r="H1014" s="7">
        <f>ROUND(F1014*G1014,2)</f>
        <v>0</v>
      </c>
      <c r="I1014">
        <f>IF(J1014=1,1,K1014)</f>
        <v>0</v>
      </c>
      <c r="K1014">
        <f>IF(AND(B1014&gt;0,B1014&lt;&gt;"ЗАГ"),1,IF(C1014=0,SUM(B1015:INDEX(B1015:B$2002,INDEX(MATCH("ЗАГ",B1015:B$2002&amp;"",),))),0))</f>
        <v>0</v>
      </c>
      <c r="R1014" s="7">
        <f>IFERROR(IF(F1014&gt;0,IF(IFERROR((Смета!H996*1),0)&gt;0,ROUND(F1014*G1014,2),0),0),0)</f>
        <v>0</v>
      </c>
      <c r="S1014" s="7">
        <f>IFERROR(IF(F1014&gt;0,IF(IFERROR((Смета!G996*1),0)&gt;0,ROUND(F1014*G1014,2),0),0),0)</f>
        <v>0</v>
      </c>
    </row>
    <row r="1015">
      <c r="B1015">
        <f>IFERROR(IF(F1015&gt;0,MAX(B$26:B1014)+1,IF(AND(D1015&gt;0,C1015=0),"ЗАГ",0)),0)</f>
        <v>115</v>
      </c>
      <c r="C1015">
        <f>IF(Смета!B997&gt;0,Смета!B997,0)</f>
        <v>882</v>
      </c>
      <c r="D1015" t="str">
        <f>IF(Смета!C997&gt;0,Смета!C997,0)</f>
        <v>Крышка КОН-1М-04</v>
      </c>
      <c r="E1015" s="7" t="str">
        <f>IF(Смета!D997&gt;0,Смета!D997,0)</f>
        <v>шт</v>
      </c>
      <c r="F1015" s="7">
        <f>IFERROR(IF(Дата_КС2=S$3,Смета!Q997,0)+IF(Дата_КС2=S$4,Смета!T997,0)+IF(Дата_КС2=S$5,Смета!W997,0)+IF(Дата_КС2=S$6,Смета!Z997,0)+IF(Дата_КС2=S$7,Смета!AC997,0)+IF(Дата_КС2=S$8,Смета!AF997,0)+IF(Дата_КС2=S$9,Смета!AI997,0)+IF(Дата_КС2=S$10,Смета!AL997,0)+IF(Дата_КС2=S$11,Смета!AO997,0)+IF(Дата_КС2=S$12,Смета!AR997,0)+IF(Дата_КС2=S$13,Смета!AU997,0)+IF(Дата_КС2=S$14,Смета!AX997,0),0)</f>
        <v>273</v>
      </c>
      <c r="G1015" s="7">
        <f>IF(Смета!E997&gt;0,Смета!E997,0)</f>
        <v>58.21</v>
      </c>
      <c r="H1015" s="7">
        <f>ROUND(F1015*G1015,2)</f>
        <v>15891.33</v>
      </c>
      <c r="I1015">
        <f>IF(J1015=1,1,K1015)</f>
        <v>1</v>
      </c>
      <c r="K1015">
        <f>IF(AND(B1015&gt;0,B1015&lt;&gt;"ЗАГ"),1,IF(C1015=0,SUM(B1016:INDEX(B1016:B$2002,INDEX(MATCH("ЗАГ",B1016:B$2002&amp;"",),))),0))</f>
        <v>1</v>
      </c>
      <c r="R1015" s="7">
        <f>IFERROR(IF(F1015&gt;0,IF(IFERROR((Смета!H997*1),0)&gt;0,ROUND(F1015*G1015,2),0),0),0)</f>
        <v>0</v>
      </c>
      <c r="S1015" s="7">
        <f>IFERROR(IF(F1015&gt;0,IF(IFERROR((Смета!G997*1),0)&gt;0,ROUND(F1015*G1015,2),0),0),0)</f>
        <v>15891.33</v>
      </c>
    </row>
    <row r="1016">
      <c r="B1016">
        <f>IFERROR(IF(F1016&gt;0,MAX(B$26:B1015)+1,IF(AND(D1016&gt;0,C1016=0),"ЗАГ",0)),0)</f>
        <v>116</v>
      </c>
      <c r="C1016">
        <f>IF(Смета!B998&gt;0,Смета!B998,0)</f>
        <v>883</v>
      </c>
      <c r="D1016" t="str">
        <f>IF(Смета!C998&gt;0,Смета!C998,0)</f>
        <v>Монтаж крышки КОН-1М-04</v>
      </c>
      <c r="E1016" s="7" t="str">
        <f>IF(Смета!D998&gt;0,Смета!D998,0)</f>
        <v>шт</v>
      </c>
      <c r="F1016" s="7">
        <f>IFERROR(IF(Дата_КС2=S$3,Смета!Q998,0)+IF(Дата_КС2=S$4,Смета!T998,0)+IF(Дата_КС2=S$5,Смета!W998,0)+IF(Дата_КС2=S$6,Смета!Z998,0)+IF(Дата_КС2=S$7,Смета!AC998,0)+IF(Дата_КС2=S$8,Смета!AF998,0)+IF(Дата_КС2=S$9,Смета!AI998,0)+IF(Дата_КС2=S$10,Смета!AL998,0)+IF(Дата_КС2=S$11,Смета!AO998,0)+IF(Дата_КС2=S$12,Смета!AR998,0)+IF(Дата_КС2=S$13,Смета!AU998,0)+IF(Дата_КС2=S$14,Смета!AX998,0),0)</f>
        <v>273</v>
      </c>
      <c r="G1016" s="7">
        <f>IF(Смета!E998&gt;0,Смета!E998,0)</f>
        <v>80.06</v>
      </c>
      <c r="H1016" s="7">
        <f>ROUND(F1016*G1016,2)</f>
        <v>21856.38</v>
      </c>
      <c r="I1016">
        <f>IF(J1016=1,1,K1016)</f>
        <v>1</v>
      </c>
      <c r="K1016">
        <f>IF(AND(B1016&gt;0,B1016&lt;&gt;"ЗАГ"),1,IF(C1016=0,SUM(B1017:INDEX(B1017:B$2002,INDEX(MATCH("ЗАГ",B1017:B$2002&amp;"",),))),0))</f>
        <v>1</v>
      </c>
      <c r="R1016" s="7">
        <f>IFERROR(IF(F1016&gt;0,IF(IFERROR((Смета!H998*1),0)&gt;0,ROUND(F1016*G1016,2),0),0),0)</f>
        <v>21856.38</v>
      </c>
      <c r="S1016" s="7">
        <f>IFERROR(IF(F1016&gt;0,IF(IFERROR((Смета!G998*1),0)&gt;0,ROUND(F1016*G1016,2),0),0),0)</f>
        <v>0</v>
      </c>
    </row>
    <row r="1017" hidden="1">
      <c r="B1017">
        <f>IFERROR(IF(F1017&gt;0,MAX(B$26:B1016)+1,IF(AND(D1017&gt;0,C1017=0),"ЗАГ",0)),0)</f>
        <v>0</v>
      </c>
      <c r="C1017">
        <f>IF(Смета!B999&gt;0,Смета!B999,0)</f>
        <v>884</v>
      </c>
      <c r="D1017" t="str">
        <f>IF(Смета!C999&gt;0,Смета!C999,0)</f>
        <v>Подрозетник Ф65мм</v>
      </c>
      <c r="E1017" s="7" t="str">
        <f>IF(Смета!D999&gt;0,Смета!D999,0)</f>
        <v>шт</v>
      </c>
      <c r="F1017" s="7">
        <f>IFERROR(IF(Дата_КС2=S$3,Смета!Q999,0)+IF(Дата_КС2=S$4,Смета!T999,0)+IF(Дата_КС2=S$5,Смета!W999,0)+IF(Дата_КС2=S$6,Смета!Z999,0)+IF(Дата_КС2=S$7,Смета!AC999,0)+IF(Дата_КС2=S$8,Смета!AF999,0)+IF(Дата_КС2=S$9,Смета!AI999,0)+IF(Дата_КС2=S$10,Смета!AL999,0)+IF(Дата_КС2=S$11,Смета!AO999,0)+IF(Дата_КС2=S$12,Смета!AR999,0)+IF(Дата_КС2=S$13,Смета!AU999,0)+IF(Дата_КС2=S$14,Смета!AX999,0),0)</f>
        <v>0</v>
      </c>
      <c r="G1017" s="7">
        <f>IF(Смета!E999&gt;0,Смета!E999,0)</f>
        <v>53.38</v>
      </c>
      <c r="H1017" s="7">
        <f>ROUND(F1017*G1017,2)</f>
        <v>0</v>
      </c>
      <c r="I1017">
        <f>IF(J1017=1,1,K1017)</f>
        <v>0</v>
      </c>
      <c r="K1017">
        <f>IF(AND(B1017&gt;0,B1017&lt;&gt;"ЗАГ"),1,IF(C1017=0,SUM(B1018:INDEX(B1018:B$2002,INDEX(MATCH("ЗАГ",B1018:B$2002&amp;"",),))),0))</f>
        <v>0</v>
      </c>
      <c r="R1017" s="7">
        <f>IFERROR(IF(F1017&gt;0,IF(IFERROR((Смета!H999*1),0)&gt;0,ROUND(F1017*G1017,2),0),0),0)</f>
        <v>0</v>
      </c>
      <c r="S1017" s="7">
        <f>IFERROR(IF(F1017&gt;0,IF(IFERROR((Смета!G999*1),0)&gt;0,ROUND(F1017*G1017,2),0),0),0)</f>
        <v>0</v>
      </c>
    </row>
    <row r="1018" hidden="1">
      <c r="B1018">
        <f>IFERROR(IF(F1018&gt;0,MAX(B$26:B1017)+1,IF(AND(D1018&gt;0,C1018=0),"ЗАГ",0)),0)</f>
        <v>0</v>
      </c>
      <c r="C1018">
        <f>IF(Смета!B1000&gt;0,Смета!B1000,0)</f>
        <v>885</v>
      </c>
      <c r="D1018" t="str">
        <f>IF(Смета!C1000&gt;0,Смета!C1000,0)</f>
        <v>Подрозетник Ф100мм</v>
      </c>
      <c r="E1018" s="7" t="str">
        <f>IF(Смета!D1000&gt;0,Смета!D1000,0)</f>
        <v>шт</v>
      </c>
      <c r="F1018" s="7">
        <f>IFERROR(IF(Дата_КС2=S$3,Смета!Q1000,0)+IF(Дата_КС2=S$4,Смета!T1000,0)+IF(Дата_КС2=S$5,Смета!W1000,0)+IF(Дата_КС2=S$6,Смета!Z1000,0)+IF(Дата_КС2=S$7,Смета!AC1000,0)+IF(Дата_КС2=S$8,Смета!AF1000,0)+IF(Дата_КС2=S$9,Смета!AI1000,0)+IF(Дата_КС2=S$10,Смета!AL1000,0)+IF(Дата_КС2=S$11,Смета!AO1000,0)+IF(Дата_КС2=S$12,Смета!AR1000,0)+IF(Дата_КС2=S$13,Смета!AU1000,0)+IF(Дата_КС2=S$14,Смета!AX1000,0),0)</f>
        <v>0</v>
      </c>
      <c r="G1018" s="7">
        <f>IF(Смета!E1000&gt;0,Смета!E1000,0)</f>
        <v>64.05</v>
      </c>
      <c r="H1018" s="7">
        <f>ROUND(F1018*G1018,2)</f>
        <v>0</v>
      </c>
      <c r="I1018">
        <f>IF(J1018=1,1,K1018)</f>
        <v>0</v>
      </c>
      <c r="K1018">
        <f>IF(AND(B1018&gt;0,B1018&lt;&gt;"ЗАГ"),1,IF(C1018=0,SUM(B1019:INDEX(B1019:B$2002,INDEX(MATCH("ЗАГ",B1019:B$2002&amp;"",),))),0))</f>
        <v>0</v>
      </c>
      <c r="R1018" s="7">
        <f>IFERROR(IF(F1018&gt;0,IF(IFERROR((Смета!H1000*1),0)&gt;0,ROUND(F1018*G1018,2),0),0),0)</f>
        <v>0</v>
      </c>
      <c r="S1018" s="7">
        <f>IFERROR(IF(F1018&gt;0,IF(IFERROR((Смета!G1000*1),0)&gt;0,ROUND(F1018*G1018,2),0),0),0)</f>
        <v>0</v>
      </c>
    </row>
    <row r="1019" hidden="1">
      <c r="B1019">
        <f>IFERROR(IF(F1019&gt;0,MAX(B$26:B1018)+1,IF(AND(D1019&gt;0,C1019=0),"ЗАГ",0)),0)</f>
        <v>0</v>
      </c>
      <c r="C1019">
        <f>IF(Смета!B1001&gt;0,Смета!B1001,0)</f>
        <v>886</v>
      </c>
      <c r="D1019" t="str">
        <f>IF(Смета!C1001&gt;0,Смета!C1001,0)</f>
        <v>Монтаж подрозетника</v>
      </c>
      <c r="E1019" s="7" t="str">
        <f>IF(Смета!D1001&gt;0,Смета!D1001,0)</f>
        <v>шт</v>
      </c>
      <c r="F1019" s="7">
        <f>IFERROR(IF(Дата_КС2=S$3,Смета!Q1001,0)+IF(Дата_КС2=S$4,Смета!T1001,0)+IF(Дата_КС2=S$5,Смета!W1001,0)+IF(Дата_КС2=S$6,Смета!Z1001,0)+IF(Дата_КС2=S$7,Смета!AC1001,0)+IF(Дата_КС2=S$8,Смета!AF1001,0)+IF(Дата_КС2=S$9,Смета!AI1001,0)+IF(Дата_КС2=S$10,Смета!AL1001,0)+IF(Дата_КС2=S$11,Смета!AO1001,0)+IF(Дата_КС2=S$12,Смета!AR1001,0)+IF(Дата_КС2=S$13,Смета!AU1001,0)+IF(Дата_КС2=S$14,Смета!AX1001,0),0)</f>
        <v>0</v>
      </c>
      <c r="G1019" s="7">
        <f>IF(Смета!E1001&gt;0,Смета!E1001,0)</f>
        <v>80.06</v>
      </c>
      <c r="H1019" s="7">
        <f>ROUND(F1019*G1019,2)</f>
        <v>0</v>
      </c>
      <c r="I1019">
        <f>IF(J1019=1,1,K1019)</f>
        <v>0</v>
      </c>
      <c r="K1019">
        <f>IF(AND(B1019&gt;0,B1019&lt;&gt;"ЗАГ"),1,IF(C1019=0,SUM(B1020:INDEX(B1020:B$2002,INDEX(MATCH("ЗАГ",B1020:B$2002&amp;"",),))),0))</f>
        <v>0</v>
      </c>
      <c r="R1019" s="7">
        <f>IFERROR(IF(F1019&gt;0,IF(IFERROR((Смета!H1001*1),0)&gt;0,ROUND(F1019*G1019,2),0),0),0)</f>
        <v>0</v>
      </c>
      <c r="S1019" s="7">
        <f>IFERROR(IF(F1019&gt;0,IF(IFERROR((Смета!G1001*1),0)&gt;0,ROUND(F1019*G1019,2),0),0),0)</f>
        <v>0</v>
      </c>
    </row>
    <row r="1020" hidden="1">
      <c r="B1020" t="str">
        <f>IFERROR(IF(F1020&gt;0,MAX(B$26:B1019)+1,IF(AND(D1020&gt;0,C1020=0),"ЗАГ",0)),0)</f>
        <v>ЗАГ</v>
      </c>
      <c r="C1020">
        <f>IF(Смета!B1002&gt;0,Смета!B1002,0)</f>
        <v>0</v>
      </c>
      <c r="D1020" t="str">
        <f>IF(Смета!C1002&gt;0,Смета!C1002,0)</f>
        <v>6. Материалы</v>
      </c>
      <c r="E1020" s="7">
        <f>IF(Смета!D1002&gt;0,Смета!D1002,0)</f>
        <v>0</v>
      </c>
      <c r="F1020" s="7">
        <f>IFERROR(IF(Дата_КС2=S$3,Смета!Q1002,0)+IF(Дата_КС2=S$4,Смета!T1002,0)+IF(Дата_КС2=S$5,Смета!W1002,0)+IF(Дата_КС2=S$6,Смета!Z1002,0)+IF(Дата_КС2=S$7,Смета!AC1002,0)+IF(Дата_КС2=S$8,Смета!AF1002,0)+IF(Дата_КС2=S$9,Смета!AI1002,0)+IF(Дата_КС2=S$10,Смета!AL1002,0)+IF(Дата_КС2=S$11,Смета!AO1002,0)+IF(Дата_КС2=S$12,Смета!AR1002,0)+IF(Дата_КС2=S$13,Смета!AU1002,0)+IF(Дата_КС2=S$14,Смета!AX1002,0),0)</f>
        <v>0</v>
      </c>
      <c r="G1020" s="7">
        <f>IF(Смета!E1002&gt;0,Смета!E1002,0)</f>
        <v>0</v>
      </c>
      <c r="H1020" s="7">
        <f>ROUND(F1020*G1020,2)</f>
        <v>0</v>
      </c>
      <c r="I1020">
        <f>IF(J1020=1,1,K1020)</f>
        <v>0</v>
      </c>
      <c r="K1020">
        <f>IF(AND(B1020&gt;0,B1020&lt;&gt;"ЗАГ"),1,IF(C1020=0,SUM(B1021:INDEX(B1021:B$2002,INDEX(MATCH("ЗАГ",B1021:B$2002&amp;"",),))),0))</f>
        <v>0</v>
      </c>
      <c r="R1020" s="7">
        <f>IFERROR(IF(F1020&gt;0,IF(IFERROR((Смета!H1002*1),0)&gt;0,ROUND(F1020*G1020,2),0),0),0)</f>
        <v>0</v>
      </c>
      <c r="S1020" s="7">
        <f>IFERROR(IF(F1020&gt;0,IF(IFERROR((Смета!G1002*1),0)&gt;0,ROUND(F1020*G1020,2),0),0),0)</f>
        <v>0</v>
      </c>
    </row>
    <row r="1021" hidden="1">
      <c r="B1021">
        <f>IFERROR(IF(F1021&gt;0,MAX(B$26:B1020)+1,IF(AND(D1021&gt;0,C1021=0),"ЗАГ",0)),0)</f>
        <v>0</v>
      </c>
      <c r="C1021">
        <f>IF(Смета!B1003&gt;0,Смета!B1003,0)</f>
        <v>887</v>
      </c>
      <c r="D1021" t="str">
        <f>IF(Смета!C1003&gt;0,Смета!C1003,0)</f>
        <v>Пена монтажная Roof Complect огнеупорная (890гр)</v>
      </c>
      <c r="E1021" s="7" t="str">
        <f>IF(Смета!D1003&gt;0,Смета!D1003,0)</f>
        <v>шт</v>
      </c>
      <c r="F1021" s="7">
        <f>IFERROR(IF(Дата_КС2=S$3,Смета!Q1003,0)+IF(Дата_КС2=S$4,Смета!T1003,0)+IF(Дата_КС2=S$5,Смета!W1003,0)+IF(Дата_КС2=S$6,Смета!Z1003,0)+IF(Дата_КС2=S$7,Смета!AC1003,0)+IF(Дата_КС2=S$8,Смета!AF1003,0)+IF(Дата_КС2=S$9,Смета!AI1003,0)+IF(Дата_КС2=S$10,Смета!AL1003,0)+IF(Дата_КС2=S$11,Смета!AO1003,0)+IF(Дата_КС2=S$12,Смета!AR1003,0)+IF(Дата_КС2=S$13,Смета!AU1003,0)+IF(Дата_КС2=S$14,Смета!AX1003,0),0)</f>
        <v>0</v>
      </c>
      <c r="G1021" s="7">
        <f>IF(Смета!E1003&gt;0,Смета!E1003,0)</f>
        <v>640.5</v>
      </c>
      <c r="H1021" s="7">
        <f>ROUND(F1021*G1021,2)</f>
        <v>0</v>
      </c>
      <c r="I1021">
        <f>IF(J1021=1,1,K1021)</f>
        <v>0</v>
      </c>
      <c r="K1021">
        <f>IF(AND(B1021&gt;0,B1021&lt;&gt;"ЗАГ"),1,IF(C1021=0,SUM(B1022:INDEX(B1022:B$2002,INDEX(MATCH("ЗАГ",B1022:B$2002&amp;"",),))),0))</f>
        <v>0</v>
      </c>
      <c r="R1021" s="7">
        <f>IFERROR(IF(F1021&gt;0,IF(IFERROR((Смета!H1003*1),0)&gt;0,ROUND(F1021*G1021,2),0),0),0)</f>
        <v>0</v>
      </c>
      <c r="S1021" s="7">
        <f>IFERROR(IF(F1021&gt;0,IF(IFERROR((Смета!G1003*1),0)&gt;0,ROUND(F1021*G1021,2),0),0),0)</f>
        <v>0</v>
      </c>
    </row>
    <row r="1022" hidden="1">
      <c r="B1022">
        <f>IFERROR(IF(F1022&gt;0,MAX(B$26:B1021)+1,IF(AND(D1022&gt;0,C1022=0),"ЗАГ",0)),0)</f>
        <v>0</v>
      </c>
      <c r="C1022">
        <f>IF(Смета!B1004&gt;0,Смета!B1004,0)</f>
        <v>888</v>
      </c>
      <c r="D1022" t="str">
        <f>IF(Смета!C1004&gt;0,Смета!C1004,0)</f>
        <v>Герметик огнезащитный ведро 10кг</v>
      </c>
      <c r="E1022" s="7" t="str">
        <f>IF(Смета!D1004&gt;0,Смета!D1004,0)</f>
        <v>шт</v>
      </c>
      <c r="F1022" s="7">
        <f>IFERROR(IF(Дата_КС2=S$3,Смета!Q1004,0)+IF(Дата_КС2=S$4,Смета!T1004,0)+IF(Дата_КС2=S$5,Смета!W1004,0)+IF(Дата_КС2=S$6,Смета!Z1004,0)+IF(Дата_КС2=S$7,Смета!AC1004,0)+IF(Дата_КС2=S$8,Смета!AF1004,0)+IF(Дата_КС2=S$9,Смета!AI1004,0)+IF(Дата_КС2=S$10,Смета!AL1004,0)+IF(Дата_КС2=S$11,Смета!AO1004,0)+IF(Дата_КС2=S$12,Смета!AR1004,0)+IF(Дата_КС2=S$13,Смета!AU1004,0)+IF(Дата_КС2=S$14,Смета!AX1004,0),0)</f>
        <v>0</v>
      </c>
      <c r="G1022" s="7">
        <f>IF(Смета!E1004&gt;0,Смета!E1004,0)</f>
        <v>2028.25</v>
      </c>
      <c r="H1022" s="7">
        <f>ROUND(F1022*G1022,2)</f>
        <v>0</v>
      </c>
      <c r="I1022">
        <f>IF(J1022=1,1,K1022)</f>
        <v>0</v>
      </c>
      <c r="K1022">
        <f>IF(AND(B1022&gt;0,B1022&lt;&gt;"ЗАГ"),1,IF(C1022=0,SUM(B1023:INDEX(B1023:B$2002,INDEX(MATCH("ЗАГ",B1023:B$2002&amp;"",),))),0))</f>
        <v>0</v>
      </c>
      <c r="R1022" s="7">
        <f>IFERROR(IF(F1022&gt;0,IF(IFERROR((Смета!H1004*1),0)&gt;0,ROUND(F1022*G1022,2),0),0),0)</f>
        <v>0</v>
      </c>
      <c r="S1022" s="7">
        <f>IFERROR(IF(F1022&gt;0,IF(IFERROR((Смета!G1004*1),0)&gt;0,ROUND(F1022*G1022,2),0),0),0)</f>
        <v>0</v>
      </c>
    </row>
    <row r="1023">
      <c r="B1023" t="str">
        <f>IFERROR(IF(F1023&gt;0,MAX(B$26:B1022)+1,IF(AND(D1023&gt;0,C1023=0),"ЗАГ",0)),0)</f>
        <v>ЗАГ</v>
      </c>
      <c r="C1023">
        <f>IF(Смета!B1005&gt;0,Смета!B1005,0)</f>
        <v>0</v>
      </c>
      <c r="D1023" t="str">
        <f>IF(Смета!C1005&gt;0,Смета!C1005,0)</f>
        <v>Ось 13-16/А-В (4.БС21М секция №10)</v>
      </c>
      <c r="E1023" s="7">
        <f>IF(Смета!D1005&gt;0,Смета!D1005,0)</f>
        <v>0</v>
      </c>
      <c r="F1023" s="7">
        <f>IFERROR(IF(Дата_КС2=S$3,Смета!Q1005,0)+IF(Дата_КС2=S$4,Смета!T1005,0)+IF(Дата_КС2=S$5,Смета!W1005,0)+IF(Дата_КС2=S$6,Смета!Z1005,0)+IF(Дата_КС2=S$7,Смета!AC1005,0)+IF(Дата_КС2=S$8,Смета!AF1005,0)+IF(Дата_КС2=S$9,Смета!AI1005,0)+IF(Дата_КС2=S$10,Смета!AL1005,0)+IF(Дата_КС2=S$11,Смета!AO1005,0)+IF(Дата_КС2=S$12,Смета!AR1005,0)+IF(Дата_КС2=S$13,Смета!AU1005,0)+IF(Дата_КС2=S$14,Смета!AX1005,0),0)</f>
        <v>0</v>
      </c>
      <c r="G1023" s="7">
        <f>IF(Смета!E1005&gt;0,Смета!E1005,0)</f>
        <v>0</v>
      </c>
      <c r="H1023" s="7">
        <f>ROUND(F1023*G1023,2)</f>
        <v>0</v>
      </c>
      <c r="I1023">
        <f>IF(J1023=1,1,K1023)</f>
        <v>1</v>
      </c>
      <c r="J1023">
        <v>1</v>
      </c>
      <c r="K1023">
        <f>IF(AND(B1023&gt;0,B1023&lt;&gt;"ЗАГ"),1,IF(C1023=0,SUM(B1024:INDEX(B1024:B$2002,INDEX(MATCH("ЗАГ",B1024:B$2002&amp;"",),))),0))</f>
        <v>0</v>
      </c>
      <c r="R1023" s="7">
        <f>IFERROR(IF(F1023&gt;0,IF(IFERROR((Смета!H1005*1),0)&gt;0,ROUND(F1023*G1023,2),0),0),0)</f>
        <v>0</v>
      </c>
      <c r="S1023" s="7">
        <f>IFERROR(IF(F1023&gt;0,IF(IFERROR((Смета!G1005*1),0)&gt;0,ROUND(F1023*G1023,2),0),0),0)</f>
        <v>0</v>
      </c>
    </row>
    <row r="1024">
      <c r="B1024" t="str">
        <f>IFERROR(IF(F1024&gt;0,MAX(B$26:B1023)+1,IF(AND(D1024&gt;0,C1024=0),"ЗАГ",0)),0)</f>
        <v>ЗАГ</v>
      </c>
      <c r="C1024">
        <f>IF(Смета!B1006&gt;0,Смета!B1006,0)</f>
        <v>0</v>
      </c>
      <c r="D1024" t="str">
        <f>IF(Смета!C1006&gt;0,Смета!C1006,0)</f>
        <v>1.Низковольтное оборудование</v>
      </c>
      <c r="E1024" s="7">
        <f>IF(Смета!D1006&gt;0,Смета!D1006,0)</f>
        <v>0</v>
      </c>
      <c r="F1024" s="7">
        <f>IFERROR(IF(Дата_КС2=S$3,Смета!Q1006,0)+IF(Дата_КС2=S$4,Смета!T1006,0)+IF(Дата_КС2=S$5,Смета!W1006,0)+IF(Дата_КС2=S$6,Смета!Z1006,0)+IF(Дата_КС2=S$7,Смета!AC1006,0)+IF(Дата_КС2=S$8,Смета!AF1006,0)+IF(Дата_КС2=S$9,Смета!AI1006,0)+IF(Дата_КС2=S$10,Смета!AL1006,0)+IF(Дата_КС2=S$11,Смета!AO1006,0)+IF(Дата_КС2=S$12,Смета!AR1006,0)+IF(Дата_КС2=S$13,Смета!AU1006,0)+IF(Дата_КС2=S$14,Смета!AX1006,0),0)</f>
        <v>0</v>
      </c>
      <c r="G1024" s="7">
        <f>IF(Смета!E1006&gt;0,Смета!E1006,0)</f>
        <v>0</v>
      </c>
      <c r="H1024" s="7">
        <f>ROUND(F1024*G1024,2)</f>
        <v>0</v>
      </c>
      <c r="I1024">
        <f>IF(J1024=1,1,K1024)</f>
        <v>474</v>
      </c>
      <c r="K1024">
        <f>IF(AND(B1024&gt;0,B1024&lt;&gt;"ЗАГ"),1,IF(C1024=0,SUM(B1025:INDEX(B1025:B$2002,INDEX(MATCH("ЗАГ",B1025:B$2002&amp;"",),))),0))</f>
        <v>474</v>
      </c>
      <c r="R1024" s="7">
        <f>IFERROR(IF(F1024&gt;0,IF(IFERROR((Смета!H574*1),0)&gt;0,ROUND(F1024*G1024,2),0),0),0)</f>
        <v>0</v>
      </c>
      <c r="S1024" s="7">
        <f>IFERROR(IF(F1024&gt;0,IF(IFERROR((Смета!G1006*1),0)&gt;0,ROUND(F1024*G1024,2),0),0),0)</f>
        <v>0</v>
      </c>
    </row>
    <row r="1025" hidden="1">
      <c r="B1025">
        <f>IFERROR(IF(F1025&gt;0,MAX(B$26:B1024)+1,IF(AND(D1025&gt;0,C1025=0),"ЗАГ",0)),0)</f>
        <v>0</v>
      </c>
      <c r="C1025">
        <f>IF(Смета!B1007&gt;0,Смета!B1007,0)</f>
        <v>889</v>
      </c>
      <c r="D1025" t="str">
        <f>IF(Смета!C1007&gt;0,Смета!C1007,0)</f>
        <v>ЩК в комплекте</v>
      </c>
      <c r="E1025" s="7" t="str">
        <f>IF(Смета!D1007&gt;0,Смета!D1007,0)</f>
        <v>шт</v>
      </c>
      <c r="F1025" s="7">
        <f>IFERROR(IF(Дата_КС2=S$3,Смета!Q1007,0)+IF(Дата_КС2=S$4,Смета!T1007,0)+IF(Дата_КС2=S$5,Смета!W1007,0)+IF(Дата_КС2=S$6,Смета!Z1007,0)+IF(Дата_КС2=S$7,Смета!AC1007,0)+IF(Дата_КС2=S$8,Смета!AF1007,0)+IF(Дата_КС2=S$9,Смета!AI1007,0)+IF(Дата_КС2=S$10,Смета!AL1007,0)+IF(Дата_КС2=S$11,Смета!AO1007,0)+IF(Дата_КС2=S$12,Смета!AR1007,0)+IF(Дата_КС2=S$13,Смета!AU1007,0)+IF(Дата_КС2=S$14,Смета!AX1007,0),0)</f>
        <v>0</v>
      </c>
      <c r="G1025" s="7">
        <f>IF(Смета!E1007&gt;0,Смета!E1007,0)</f>
        <v>6351.63</v>
      </c>
      <c r="H1025" s="7">
        <f>ROUND(F1025*G1025,2)</f>
        <v>0</v>
      </c>
      <c r="I1025">
        <f>IF(J1025=1,1,K1025)</f>
        <v>0</v>
      </c>
      <c r="K1025">
        <f>IF(AND(B1025&gt;0,B1025&lt;&gt;"ЗАГ"),1,IF(C1025=0,SUM(B1026:INDEX(B1026:B$2002,INDEX(MATCH("ЗАГ",B1026:B$2002&amp;"",),))),0))</f>
        <v>0</v>
      </c>
      <c r="R1025" s="7">
        <f>IFERROR(IF(F1025&gt;0,IF(IFERROR((Смета!H575*1),0)&gt;0,ROUND(F1025*G1025,2),0),0),0)</f>
        <v>0</v>
      </c>
      <c r="S1025" s="7">
        <f>IFERROR(IF(F1025&gt;0,IF(IFERROR((Смета!G1007*1),0)&gt;0,ROUND(F1025*G1025,2),0),0),0)</f>
        <v>0</v>
      </c>
    </row>
    <row r="1026" hidden="1" ht="30" customHeight="1">
      <c r="B1026">
        <f>IFERROR(IF(F1026&gt;0,MAX(B$26:B1025)+1,IF(AND(D1026&gt;0,C1026=0),"ЗАГ",0)),0)</f>
        <v>0</v>
      </c>
      <c r="C1026">
        <f>IF(Смета!B1008&gt;0,Смета!B1008,0)</f>
        <v>890</v>
      </c>
      <c r="D1026" t="str">
        <f>IF(Смета!C1008&gt;0,Смета!C1008,0)</f>
        <v>Счетчик электронный, 230В, 5(80)А, 1/2 кл.точности СЕ207 R7 849.2.ОА.QUVLF SPds</v>
      </c>
      <c r="E1026" s="7" t="str">
        <f>IF(Смета!D1008&gt;0,Смета!D1008,0)</f>
        <v>шт</v>
      </c>
      <c r="F1026" s="7">
        <f>IFERROR(IF(Дата_КС2=S$3,Смета!Q1008,0)+IF(Дата_КС2=S$4,Смета!T1008,0)+IF(Дата_КС2=S$5,Смета!W1008,0)+IF(Дата_КС2=S$6,Смета!Z1008,0)+IF(Дата_КС2=S$7,Смета!AC1008,0)+IF(Дата_КС2=S$8,Смета!AF1008,0)+IF(Дата_КС2=S$9,Смета!AI1008,0)+IF(Дата_КС2=S$10,Смета!AL1008,0)+IF(Дата_КС2=S$11,Смета!AO1008,0)+IF(Дата_КС2=S$12,Смета!AR1008,0)+IF(Дата_КС2=S$13,Смета!AU1008,0)+IF(Дата_КС2=S$14,Смета!AX1008,0),0)</f>
        <v>0</v>
      </c>
      <c r="G1026" s="7">
        <f>IF(Смета!E1008&gt;0,Смета!E1008,0)</f>
        <v>0</v>
      </c>
      <c r="H1026" s="7">
        <f>ROUND(F1026*G1026,2)</f>
        <v>0</v>
      </c>
      <c r="I1026">
        <f>IF(J1026=1,1,K1026)</f>
        <v>0</v>
      </c>
      <c r="K1026">
        <f>IF(AND(B1026&gt;0,B1026&lt;&gt;"ЗАГ"),1,IF(C1026=0,SUM(B1027:INDEX(B1027:B$2002,INDEX(MATCH("ЗАГ",B1027:B$2002&amp;"",),))),0))</f>
        <v>0</v>
      </c>
      <c r="R1026" s="7">
        <f>IFERROR(IF(F1026&gt;0,IF(IFERROR((Смета!H576*1),0)&gt;0,ROUND(F1026*G1026,2),0),0),0)</f>
        <v>0</v>
      </c>
      <c r="S1026" s="7">
        <f>IFERROR(IF(F1026&gt;0,IF(IFERROR((Смета!G1008*1),0)&gt;0,ROUND(F1026*G1026,2),0),0),0)</f>
        <v>0</v>
      </c>
    </row>
    <row r="1027" hidden="1">
      <c r="B1027">
        <f>IFERROR(IF(F1027&gt;0,MAX(B$26:B1026)+1,IF(AND(D1027&gt;0,C1027=0),"ЗАГ",0)),0)</f>
        <v>0</v>
      </c>
      <c r="C1027">
        <f>IF(Смета!B1009&gt;0,Смета!B1009,0)</f>
        <v>891</v>
      </c>
      <c r="D1027" t="str">
        <f>IF(Смета!C1009&gt;0,Смета!C1009,0)</f>
        <v>Монтаж и подключение ЩК</v>
      </c>
      <c r="E1027" s="7" t="str">
        <f>IF(Смета!D1009&gt;0,Смета!D1009,0)</f>
        <v>шт</v>
      </c>
      <c r="F1027" s="7">
        <f>IFERROR(IF(Дата_КС2=S$3,Смета!Q1009,0)+IF(Дата_КС2=S$4,Смета!T1009,0)+IF(Дата_КС2=S$5,Смета!W1009,0)+IF(Дата_КС2=S$6,Смета!Z1009,0)+IF(Дата_КС2=S$7,Смета!AC1009,0)+IF(Дата_КС2=S$8,Смета!AF1009,0)+IF(Дата_КС2=S$9,Смета!AI1009,0)+IF(Дата_КС2=S$10,Смета!AL1009,0)+IF(Дата_КС2=S$11,Смета!AO1009,0)+IF(Дата_КС2=S$12,Смета!AR1009,0)+IF(Дата_КС2=S$13,Смета!AU1009,0)+IF(Дата_КС2=S$14,Смета!AX1009,0),0)</f>
        <v>0</v>
      </c>
      <c r="G1027" s="7">
        <f>IF(Смета!E1009&gt;0,Смета!E1009,0)</f>
        <v>2668.75</v>
      </c>
      <c r="H1027" s="7">
        <f>ROUND(F1027*G1027,2)</f>
        <v>0</v>
      </c>
      <c r="I1027">
        <f>IF(J1027=1,1,K1027)</f>
        <v>0</v>
      </c>
      <c r="K1027">
        <f>IF(AND(B1027&gt;0,B1027&lt;&gt;"ЗАГ"),1,IF(C1027=0,SUM(B1028:INDEX(B1028:B$2002,INDEX(MATCH("ЗАГ",B1028:B$2002&amp;"",),))),0))</f>
        <v>0</v>
      </c>
      <c r="R1027" s="7">
        <f>IFERROR(IF(F1027&gt;0,IF(IFERROR((Смета!H577*1),0)&gt;0,ROUND(F1027*G1027,2),0),0),0)</f>
        <v>0</v>
      </c>
      <c r="S1027" s="7">
        <f>IFERROR(IF(F1027&gt;0,IF(IFERROR((Смета!G1009*1),0)&gt;0,ROUND(F1027*G1027,2),0),0),0)</f>
        <v>0</v>
      </c>
    </row>
    <row r="1028" hidden="1">
      <c r="B1028">
        <f>IFERROR(IF(F1028&gt;0,MAX(B$26:B1027)+1,IF(AND(D1028&gt;0,C1028=0),"ЗАГ",0)),0)</f>
        <v>0</v>
      </c>
      <c r="C1028">
        <f>IF(Смета!B1010&gt;0,Смета!B1010,0)</f>
        <v>892</v>
      </c>
      <c r="D1028" t="str">
        <f>IF(Смета!C1010&gt;0,Смета!C1010,0)</f>
        <v>Кабель-канал 60х40 ЭЛЕКОР белый (18м) IEK</v>
      </c>
      <c r="E1028" s="7" t="str">
        <f>IF(Смета!D1010&gt;0,Смета!D1010,0)</f>
        <v>м</v>
      </c>
      <c r="F1028" s="7">
        <f>IFERROR(IF(Дата_КС2=S$3,Смета!Q1010,0)+IF(Дата_КС2=S$4,Смета!T1010,0)+IF(Дата_КС2=S$5,Смета!W1010,0)+IF(Дата_КС2=S$6,Смета!Z1010,0)+IF(Дата_КС2=S$7,Смета!AC1010,0)+IF(Дата_КС2=S$8,Смета!AF1010,0)+IF(Дата_КС2=S$9,Смета!AI1010,0)+IF(Дата_КС2=S$10,Смета!AL1010,0)+IF(Дата_КС2=S$11,Смета!AO1010,0)+IF(Дата_КС2=S$12,Смета!AR1010,0)+IF(Дата_КС2=S$13,Смета!AU1010,0)+IF(Дата_КС2=S$14,Смета!AX1010,0),0)</f>
        <v>0</v>
      </c>
      <c r="G1028" s="7">
        <f>IF(Смета!E1010&gt;0,Смета!E1010,0)</f>
        <v>264.6</v>
      </c>
      <c r="H1028" s="7">
        <f>ROUND(F1028*G1028,2)</f>
        <v>0</v>
      </c>
      <c r="I1028">
        <f>IF(J1028=1,1,K1028)</f>
        <v>0</v>
      </c>
      <c r="K1028">
        <f>IF(AND(B1028&gt;0,B1028&lt;&gt;"ЗАГ"),1,IF(C1028=0,SUM(B1029:INDEX(B1029:B$2002,INDEX(MATCH("ЗАГ",B1029:B$2002&amp;"",),))),0))</f>
        <v>0</v>
      </c>
      <c r="R1028" s="7">
        <f>IFERROR(IF(F1028&gt;0,IF(IFERROR((Смета!H578*1),0)&gt;0,ROUND(F1028*G1028,2),0),0),0)</f>
        <v>0</v>
      </c>
      <c r="S1028" s="7">
        <f>IFERROR(IF(F1028&gt;0,IF(IFERROR((Смета!G1010*1),0)&gt;0,ROUND(F1028*G1028,2),0),0),0)</f>
        <v>0</v>
      </c>
    </row>
    <row r="1029" hidden="1">
      <c r="B1029">
        <f>IFERROR(IF(F1029&gt;0,MAX(B$26:B1028)+1,IF(AND(D1029&gt;0,C1029=0),"ЗАГ",0)),0)</f>
        <v>0</v>
      </c>
      <c r="C1029">
        <f>IF(Смета!B1011&gt;0,Смета!B1011,0)</f>
        <v>893</v>
      </c>
      <c r="D1029" t="str">
        <f>IF(Смета!C1011&gt;0,Смета!C1011,0)</f>
        <v>Монтаж кабель-канала</v>
      </c>
      <c r="E1029" s="7" t="str">
        <f>IF(Смета!D1011&gt;0,Смета!D1011,0)</f>
        <v>м</v>
      </c>
      <c r="F1029" s="7">
        <f>IFERROR(IF(Дата_КС2=S$3,Смета!Q1011,0)+IF(Дата_КС2=S$4,Смета!T1011,0)+IF(Дата_КС2=S$5,Смета!W1011,0)+IF(Дата_КС2=S$6,Смета!Z1011,0)+IF(Дата_КС2=S$7,Смета!AC1011,0)+IF(Дата_КС2=S$8,Смета!AF1011,0)+IF(Дата_КС2=S$9,Смета!AI1011,0)+IF(Дата_КС2=S$10,Смета!AL1011,0)+IF(Дата_КС2=S$11,Смета!AO1011,0)+IF(Дата_КС2=S$12,Смета!AR1011,0)+IF(Дата_КС2=S$13,Смета!AU1011,0)+IF(Дата_КС2=S$14,Смета!AX1011,0),0)</f>
        <v>0</v>
      </c>
      <c r="G1029" s="7">
        <f>IF(Смета!E1011&gt;0,Смета!E1011,0)</f>
        <v>330.75</v>
      </c>
      <c r="H1029" s="7">
        <f>ROUND(F1029*G1029,2)</f>
        <v>0</v>
      </c>
      <c r="I1029">
        <f>IF(J1029=1,1,K1029)</f>
        <v>0</v>
      </c>
      <c r="K1029">
        <f>IF(AND(B1029&gt;0,B1029&lt;&gt;"ЗАГ"),1,IF(C1029=0,SUM(B1030:INDEX(B1030:B$2002,INDEX(MATCH("ЗАГ",B1030:B$2002&amp;"",),))),0))</f>
        <v>0</v>
      </c>
      <c r="R1029" s="7">
        <f>IFERROR(IF(F1029&gt;0,IF(IFERROR((Смета!H579*1),0)&gt;0,ROUND(F1029*G1029,2),0),0),0)</f>
        <v>0</v>
      </c>
      <c r="S1029" s="7">
        <f>IFERROR(IF(F1029&gt;0,IF(IFERROR((Смета!G1011*1),0)&gt;0,ROUND(F1029*G1029,2),0),0),0)</f>
        <v>0</v>
      </c>
    </row>
    <row r="1030">
      <c r="B1030">
        <f>IFERROR(IF(F1030&gt;0,MAX(B$26:B1029)+1,IF(AND(D1030&gt;0,C1030=0),"ЗАГ",0)),0)</f>
        <v>117</v>
      </c>
      <c r="C1030">
        <f>IF(Смета!B1012&gt;0,Смета!B1012,0)</f>
        <v>894</v>
      </c>
      <c r="D1030" t="str">
        <f>IF(Смета!C1012&gt;0,Смета!C1012,0)</f>
        <v>Корпус щита этажного ЩЭ</v>
      </c>
      <c r="E1030" s="7" t="str">
        <f>IF(Смета!D1012&gt;0,Смета!D1012,0)</f>
        <v>шт</v>
      </c>
      <c r="F1030" s="7">
        <f>IFERROR(IF(Дата_КС2=S$3,Смета!Q1012,0)+IF(Дата_КС2=S$4,Смета!T1012,0)+IF(Дата_КС2=S$5,Смета!W1012,0)+IF(Дата_КС2=S$6,Смета!Z1012,0)+IF(Дата_КС2=S$7,Смета!AC1012,0)+IF(Дата_КС2=S$8,Смета!AF1012,0)+IF(Дата_КС2=S$9,Смета!AI1012,0)+IF(Дата_КС2=S$10,Смета!AL1012,0)+IF(Дата_КС2=S$11,Смета!AO1012,0)+IF(Дата_КС2=S$12,Смета!AR1012,0)+IF(Дата_КС2=S$13,Смета!AU1012,0)+IF(Дата_КС2=S$14,Смета!AX1012,0),0)</f>
        <v>4</v>
      </c>
      <c r="G1030" s="7">
        <f>IF(Смета!E1012&gt;0,Смета!E1012,0)</f>
        <v>8486.63</v>
      </c>
      <c r="H1030" s="7">
        <f>ROUND(F1030*G1030,2)</f>
        <v>33946.52</v>
      </c>
      <c r="I1030">
        <f>IF(J1030=1,1,K1030)</f>
        <v>1</v>
      </c>
      <c r="K1030">
        <f>IF(AND(B1030&gt;0,B1030&lt;&gt;"ЗАГ"),1,IF(C1030=0,SUM(B1031:INDEX(B1031:B$2002,INDEX(MATCH("ЗАГ",B1031:B$2002&amp;"",),))),0))</f>
        <v>1</v>
      </c>
      <c r="R1030" s="7">
        <f>IFERROR(IF(F1030&gt;0,IF(IFERROR((Смета!H580*1),0)&gt;0,ROUND(F1030*G1030,2),0),0),0)</f>
        <v>33946.52</v>
      </c>
      <c r="S1030" s="7">
        <f>IFERROR(IF(F1030&gt;0,IF(IFERROR((Смета!G1012*1),0)&gt;0,ROUND(F1030*G1030,2),0),0),0)</f>
        <v>33946.52</v>
      </c>
    </row>
    <row r="1031">
      <c r="B1031">
        <f>IFERROR(IF(F1031&gt;0,MAX(B$26:B1030)+1,IF(AND(D1031&gt;0,C1031=0),"ЗАГ",0)),0)</f>
        <v>118</v>
      </c>
      <c r="C1031">
        <f>IF(Смета!B1013&gt;0,Смета!B1013,0)</f>
        <v>895</v>
      </c>
      <c r="D1031" t="str">
        <f>IF(Смета!C1013&gt;0,Смета!C1013,0)</f>
        <v>Монтаж Корпуса щита этажного</v>
      </c>
      <c r="E1031" s="7" t="str">
        <f>IF(Смета!D1013&gt;0,Смета!D1013,0)</f>
        <v>шт</v>
      </c>
      <c r="F1031" s="7">
        <f>IFERROR(IF(Дата_КС2=S$3,Смета!Q1013,0)+IF(Дата_КС2=S$4,Смета!T1013,0)+IF(Дата_КС2=S$5,Смета!W1013,0)+IF(Дата_КС2=S$6,Смета!Z1013,0)+IF(Дата_КС2=S$7,Смета!AC1013,0)+IF(Дата_КС2=S$8,Смета!AF1013,0)+IF(Дата_КС2=S$9,Смета!AI1013,0)+IF(Дата_КС2=S$10,Смета!AL1013,0)+IF(Дата_КС2=S$11,Смета!AO1013,0)+IF(Дата_КС2=S$12,Смета!AR1013,0)+IF(Дата_КС2=S$13,Смета!AU1013,0)+IF(Дата_КС2=S$14,Смета!AX1013,0),0)</f>
        <v>4</v>
      </c>
      <c r="G1031" s="7">
        <f>IF(Смета!E1013&gt;0,Смета!E1013,0)</f>
        <v>918.05</v>
      </c>
      <c r="H1031" s="7">
        <f>ROUND(F1031*G1031,2)</f>
        <v>3672.2</v>
      </c>
      <c r="I1031">
        <f>IF(J1031=1,1,K1031)</f>
        <v>1</v>
      </c>
      <c r="K1031">
        <f>IF(AND(B1031&gt;0,B1031&lt;&gt;"ЗАГ"),1,IF(C1031=0,SUM(B1032:INDEX(B1032:B$2002,INDEX(MATCH("ЗАГ",B1032:B$2002&amp;"",),))),0))</f>
        <v>1</v>
      </c>
      <c r="R1031" s="7">
        <f>IFERROR(IF(F1031&gt;0,IF(IFERROR((Смета!H581*1),0)&gt;0,ROUND(F1031*G1031,2),0),0),0)</f>
        <v>0</v>
      </c>
      <c r="S1031" s="7">
        <f>IFERROR(IF(F1031&gt;0,IF(IFERROR((Смета!G1013*1),0)&gt;0,ROUND(F1031*G1031,2),0),0),0)</f>
        <v>0</v>
      </c>
    </row>
    <row r="1032">
      <c r="B1032">
        <f>IFERROR(IF(F1032&gt;0,MAX(B$26:B1031)+1,IF(AND(D1032&gt;0,C1032=0),"ЗАГ",0)),0)</f>
        <v>119</v>
      </c>
      <c r="C1032">
        <f>IF(Смета!B1014&gt;0,Смета!B1014,0)</f>
        <v>896</v>
      </c>
      <c r="D1032" t="str">
        <f>IF(Смета!C1014&gt;0,Смета!C1014,0)</f>
        <v>Панель из листовой стали 330х980</v>
      </c>
      <c r="E1032" s="7" t="str">
        <f>IF(Смета!D1014&gt;0,Смета!D1014,0)</f>
        <v>шт</v>
      </c>
      <c r="F1032" s="7">
        <f>IFERROR(IF(Дата_КС2=S$3,Смета!Q1014,0)+IF(Дата_КС2=S$4,Смета!T1014,0)+IF(Дата_КС2=S$5,Смета!W1014,0)+IF(Дата_КС2=S$6,Смета!Z1014,0)+IF(Дата_КС2=S$7,Смета!AC1014,0)+IF(Дата_КС2=S$8,Смета!AF1014,0)+IF(Дата_КС2=S$9,Смета!AI1014,0)+IF(Дата_КС2=S$10,Смета!AL1014,0)+IF(Дата_КС2=S$11,Смета!AO1014,0)+IF(Дата_КС2=S$12,Смета!AR1014,0)+IF(Дата_КС2=S$13,Смета!AU1014,0)+IF(Дата_КС2=S$14,Смета!AX1014,0),0)</f>
        <v>4</v>
      </c>
      <c r="G1032" s="7">
        <f>IF(Смета!E1014&gt;0,Смета!E1014,0)</f>
        <v>1761.38</v>
      </c>
      <c r="H1032" s="7">
        <f>ROUND(F1032*G1032,2)</f>
        <v>7045.52</v>
      </c>
      <c r="I1032">
        <f>IF(J1032=1,1,K1032)</f>
        <v>1</v>
      </c>
      <c r="K1032">
        <f>IF(AND(B1032&gt;0,B1032&lt;&gt;"ЗАГ"),1,IF(C1032=0,SUM(B1033:INDEX(B1033:B$2002,INDEX(MATCH("ЗАГ",B1033:B$2002&amp;"",),))),0))</f>
        <v>1</v>
      </c>
      <c r="R1032" s="7">
        <f>IFERROR(IF(F1032&gt;0,IF(IFERROR((Смета!H582*1),0)&gt;0,ROUND(F1032*G1032,2),0),0),0)</f>
        <v>0</v>
      </c>
      <c r="S1032" s="7">
        <f>IFERROR(IF(F1032&gt;0,IF(IFERROR((Смета!G1014*1),0)&gt;0,ROUND(F1032*G1032,2),0),0),0)</f>
        <v>7045.52</v>
      </c>
    </row>
    <row r="1033">
      <c r="B1033">
        <f>IFERROR(IF(F1033&gt;0,MAX(B$26:B1032)+1,IF(AND(D1033&gt;0,C1033=0),"ЗАГ",0)),0)</f>
        <v>120</v>
      </c>
      <c r="C1033">
        <f>IF(Смета!B1015&gt;0,Смета!B1015,0)</f>
        <v>897</v>
      </c>
      <c r="D1033" t="str">
        <f>IF(Смета!C1015&gt;0,Смета!C1015,0)</f>
        <v>Монтаж панели</v>
      </c>
      <c r="E1033" s="7" t="str">
        <f>IF(Смета!D1015&gt;0,Смета!D1015,0)</f>
        <v>шт</v>
      </c>
      <c r="F1033" s="7">
        <f>IFERROR(IF(Дата_КС2=S$3,Смета!Q1015,0)+IF(Дата_КС2=S$4,Смета!T1015,0)+IF(Дата_КС2=S$5,Смета!W1015,0)+IF(Дата_КС2=S$6,Смета!Z1015,0)+IF(Дата_КС2=S$7,Смета!AC1015,0)+IF(Дата_КС2=S$8,Смета!AF1015,0)+IF(Дата_КС2=S$9,Смета!AI1015,0)+IF(Дата_КС2=S$10,Смета!AL1015,0)+IF(Дата_КС2=S$11,Смета!AO1015,0)+IF(Дата_КС2=S$12,Смета!AR1015,0)+IF(Дата_КС2=S$13,Смета!AU1015,0)+IF(Дата_КС2=S$14,Смета!AX1015,0),0)</f>
        <v>4</v>
      </c>
      <c r="G1033" s="7">
        <f>IF(Смета!E1015&gt;0,Смета!E1015,0)</f>
        <v>560.44</v>
      </c>
      <c r="H1033" s="7">
        <f>ROUND(F1033*G1033,2)</f>
        <v>2241.76</v>
      </c>
      <c r="I1033">
        <f>IF(J1033=1,1,K1033)</f>
        <v>1</v>
      </c>
      <c r="K1033">
        <f>IF(AND(B1033&gt;0,B1033&lt;&gt;"ЗАГ"),1,IF(C1033=0,SUM(B1034:INDEX(B1034:B$2002,INDEX(MATCH("ЗАГ",B1034:B$2002&amp;"",),))),0))</f>
        <v>1</v>
      </c>
      <c r="R1033" s="7">
        <f>IFERROR(IF(F1033&gt;0,IF(IFERROR((Смета!H583*1),0)&gt;0,ROUND(F1033*G1033,2),0),0),0)</f>
        <v>2241.76</v>
      </c>
      <c r="S1033" s="7">
        <f>IFERROR(IF(F1033&gt;0,IF(IFERROR((Смета!G1015*1),0)&gt;0,ROUND(F1033*G1033,2),0),0),0)</f>
        <v>0</v>
      </c>
    </row>
    <row r="1034" hidden="1">
      <c r="B1034" t="str">
        <f>IFERROR(IF(F1034&gt;0,MAX(B$26:B1033)+1,IF(AND(D1034&gt;0,C1034=0),"ЗАГ",0)),0)</f>
        <v>ЗАГ</v>
      </c>
      <c r="C1034">
        <f>IF(Смета!B1016&gt;0,Смета!B1016,0)</f>
        <v>0</v>
      </c>
      <c r="D1034" t="str">
        <f>IF(Смета!C1016&gt;0,Смета!C1016,0)</f>
        <v>Щит этажный на 3 квартиры состоит (на 1 ЩЭ):</v>
      </c>
      <c r="E1034" s="7">
        <f>IF(Смета!D1016&gt;0,Смета!D1016,0)</f>
        <v>0</v>
      </c>
      <c r="F1034" s="7">
        <f>IFERROR(IF(Дата_КС2=S$3,Смета!Q1016,0)+IF(Дата_КС2=S$4,Смета!T1016,0)+IF(Дата_КС2=S$5,Смета!W1016,0)+IF(Дата_КС2=S$6,Смета!Z1016,0)+IF(Дата_КС2=S$7,Смета!AC1016,0)+IF(Дата_КС2=S$8,Смета!AF1016,0)+IF(Дата_КС2=S$9,Смета!AI1016,0)+IF(Дата_КС2=S$10,Смета!AL1016,0)+IF(Дата_КС2=S$11,Смета!AO1016,0)+IF(Дата_КС2=S$12,Смета!AR1016,0)+IF(Дата_КС2=S$13,Смета!AU1016,0)+IF(Дата_КС2=S$14,Смета!AX1016,0),0)</f>
        <v>0</v>
      </c>
      <c r="G1034" s="7">
        <f>IF(Смета!E1016&gt;0,Смета!E1016,0)</f>
        <v>0</v>
      </c>
      <c r="H1034" s="7">
        <f>ROUND(F1034*G1034,2)</f>
        <v>0</v>
      </c>
      <c r="I1034">
        <f>IF(J1034=1,1,K1034)</f>
        <v>0</v>
      </c>
      <c r="K1034">
        <f>IF(AND(B1034&gt;0,B1034&lt;&gt;"ЗАГ"),1,IF(C1034=0,SUM(B1035:INDEX(B1035:B$2002,INDEX(MATCH("ЗАГ",B1035:B$2002&amp;"",),))),0))</f>
        <v>0</v>
      </c>
      <c r="R1034" s="7">
        <f>IFERROR(IF(F1034&gt;0,IF(IFERROR((Смета!H584*1),0)&gt;0,ROUND(F1034*G1034,2),0),0),0)</f>
        <v>0</v>
      </c>
      <c r="S1034" s="7">
        <f>IFERROR(IF(F1034&gt;0,IF(IFERROR((Смета!G1016*1),0)&gt;0,ROUND(F1034*G1034,2),0),0),0)</f>
        <v>0</v>
      </c>
    </row>
    <row r="1035" hidden="1" ht="30" customHeight="1">
      <c r="B1035">
        <f>IFERROR(IF(F1035&gt;0,MAX(B$26:B1034)+1,IF(AND(D1035&gt;0,C1035=0),"ЗАГ",0)),0)</f>
        <v>0</v>
      </c>
      <c r="C1035">
        <f>IF(Смета!B1017&gt;0,Смета!B1017,0)</f>
        <v>898</v>
      </c>
      <c r="D1035" t="str">
        <f>IF(Смета!C1017&gt;0,Смета!C1017,0)</f>
        <v>Выключатель автоматический двухполюсный 50А С ВА47-29 4.5кА (MVA20-2-050-C)</v>
      </c>
      <c r="E1035" s="7" t="str">
        <f>IF(Смета!D1017&gt;0,Смета!D1017,0)</f>
        <v>шт</v>
      </c>
      <c r="F1035" s="7">
        <f>IFERROR(IF(Дата_КС2=S$3,Смета!Q1017,0)+IF(Дата_КС2=S$4,Смета!T1017,0)+IF(Дата_КС2=S$5,Смета!W1017,0)+IF(Дата_КС2=S$6,Смета!Z1017,0)+IF(Дата_КС2=S$7,Смета!AC1017,0)+IF(Дата_КС2=S$8,Смета!AF1017,0)+IF(Дата_КС2=S$9,Смета!AI1017,0)+IF(Дата_КС2=S$10,Смета!AL1017,0)+IF(Дата_КС2=S$11,Смета!AO1017,0)+IF(Дата_КС2=S$12,Смета!AR1017,0)+IF(Дата_КС2=S$13,Смета!AU1017,0)+IF(Дата_КС2=S$14,Смета!AX1017,0),0)</f>
        <v>0</v>
      </c>
      <c r="G1035" s="7">
        <f>IF(Смета!E1017&gt;0,Смета!E1017,0)</f>
        <v>461.93</v>
      </c>
      <c r="H1035" s="7">
        <f>ROUND(F1035*G1035,2)</f>
        <v>0</v>
      </c>
      <c r="I1035">
        <f>IF(J1035=1,1,K1035)</f>
        <v>0</v>
      </c>
      <c r="K1035">
        <f>IF(AND(B1035&gt;0,B1035&lt;&gt;"ЗАГ"),1,IF(C1035=0,SUM(B1036:INDEX(B1036:B$2002,INDEX(MATCH("ЗАГ",B1036:B$2002&amp;"",),))),0))</f>
        <v>0</v>
      </c>
      <c r="R1035" s="7">
        <f>IFERROR(IF(F1035&gt;0,IF(IFERROR((Смета!H585*1),0)&gt;0,ROUND(F1035*G1035,2),0),0),0)</f>
        <v>0</v>
      </c>
      <c r="S1035" s="7">
        <f>IFERROR(IF(F1035&gt;0,IF(IFERROR((Смета!G1017*1),0)&gt;0,ROUND(F1035*G1035,2),0),0),0)</f>
        <v>0</v>
      </c>
    </row>
    <row r="1036" hidden="1">
      <c r="B1036">
        <f>IFERROR(IF(F1036&gt;0,MAX(B$26:B1035)+1,IF(AND(D1036&gt;0,C1036=0),"ЗАГ",0)),0)</f>
        <v>0</v>
      </c>
      <c r="C1036">
        <f>IF(Смета!B1018&gt;0,Смета!B1018,0)</f>
        <v>899</v>
      </c>
      <c r="D1036" t="str">
        <f>IF(Смета!C1018&gt;0,Смета!C1018,0)</f>
        <v>Сжим ответвительный У-859 м50-70/о4-35 (У-859МУ3)</v>
      </c>
      <c r="E1036" s="7" t="str">
        <f>IF(Смета!D1018&gt;0,Смета!D1018,0)</f>
        <v>шт</v>
      </c>
      <c r="F1036" s="7">
        <f>IFERROR(IF(Дата_КС2=S$3,Смета!Q1018,0)+IF(Дата_КС2=S$4,Смета!T1018,0)+IF(Дата_КС2=S$5,Смета!W1018,0)+IF(Дата_КС2=S$6,Смета!Z1018,0)+IF(Дата_КС2=S$7,Смета!AC1018,0)+IF(Дата_КС2=S$8,Смета!AF1018,0)+IF(Дата_КС2=S$9,Смета!AI1018,0)+IF(Дата_КС2=S$10,Смета!AL1018,0)+IF(Дата_КС2=S$11,Смета!AO1018,0)+IF(Дата_КС2=S$12,Смета!AR1018,0)+IF(Дата_КС2=S$13,Смета!AU1018,0)+IF(Дата_КС2=S$14,Смета!AX1018,0),0)</f>
        <v>0</v>
      </c>
      <c r="G1036" s="7">
        <f>IF(Смета!E1018&gt;0,Смета!E1018,0)</f>
        <v>98.61</v>
      </c>
      <c r="H1036" s="7">
        <f>ROUND(F1036*G1036,2)</f>
        <v>0</v>
      </c>
      <c r="I1036">
        <f>IF(J1036=1,1,K1036)</f>
        <v>0</v>
      </c>
      <c r="K1036">
        <f>IF(AND(B1036&gt;0,B1036&lt;&gt;"ЗАГ"),1,IF(C1036=0,SUM(B1037:INDEX(B1037:B$2002,INDEX(MATCH("ЗАГ",B1037:B$2002&amp;"",),))),0))</f>
        <v>0</v>
      </c>
      <c r="R1036" s="7">
        <f>IFERROR(IF(F1036&gt;0,IF(IFERROR((Смета!H586*1),0)&gt;0,ROUND(F1036*G1036,2),0),0),0)</f>
        <v>0</v>
      </c>
      <c r="S1036" s="7">
        <f>IFERROR(IF(F1036&gt;0,IF(IFERROR((Смета!G1018*1),0)&gt;0,ROUND(F1036*G1036,2),0),0),0)</f>
        <v>0</v>
      </c>
    </row>
    <row r="1037" hidden="1">
      <c r="B1037">
        <f>IFERROR(IF(F1037&gt;0,MAX(B$26:B1036)+1,IF(AND(D1037&gt;0,C1037=0),"ЗАГ",0)),0)</f>
        <v>0</v>
      </c>
      <c r="C1037">
        <f>IF(Смета!B1019&gt;0,Смета!B1019,0)</f>
        <v>900</v>
      </c>
      <c r="D1037" t="str">
        <f>IF(Смета!C1019&gt;0,Смета!C1019,0)</f>
        <v>Расключение щита этажного ЩЭ</v>
      </c>
      <c r="E1037" s="7" t="str">
        <f>IF(Смета!D1019&gt;0,Смета!D1019,0)</f>
        <v>шт</v>
      </c>
      <c r="F1037" s="7">
        <f>IFERROR(IF(Дата_КС2=S$3,Смета!Q1019,0)+IF(Дата_КС2=S$4,Смета!T1019,0)+IF(Дата_КС2=S$5,Смета!W1019,0)+IF(Дата_КС2=S$6,Смета!Z1019,0)+IF(Дата_КС2=S$7,Смета!AC1019,0)+IF(Дата_КС2=S$8,Смета!AF1019,0)+IF(Дата_КС2=S$9,Смета!AI1019,0)+IF(Дата_КС2=S$10,Смета!AL1019,0)+IF(Дата_КС2=S$11,Смета!AO1019,0)+IF(Дата_КС2=S$12,Смета!AR1019,0)+IF(Дата_КС2=S$13,Смета!AU1019,0)+IF(Дата_КС2=S$14,Смета!AX1019,0),0)</f>
        <v>0</v>
      </c>
      <c r="G1037" s="7">
        <f>IF(Смета!E1019&gt;0,Смета!E1019,0)</f>
        <v>2701.88</v>
      </c>
      <c r="H1037" s="7">
        <f>ROUND(F1037*G1037,2)</f>
        <v>0</v>
      </c>
      <c r="I1037">
        <f>IF(J1037=1,1,K1037)</f>
        <v>0</v>
      </c>
      <c r="K1037">
        <f>IF(AND(B1037&gt;0,B1037&lt;&gt;"ЗАГ"),1,IF(C1037=0,SUM(B1038:INDEX(B1038:B$2002,INDEX(MATCH("ЗАГ",B1038:B$2002&amp;"",),))),0))</f>
        <v>0</v>
      </c>
      <c r="R1037" s="7">
        <f>IFERROR(IF(F1037&gt;0,IF(IFERROR((Смета!H587*1),0)&gt;0,ROUND(F1037*G1037,2),0),0),0)</f>
        <v>0</v>
      </c>
      <c r="S1037" s="7">
        <f>IFERROR(IF(F1037&gt;0,IF(IFERROR((Смета!G1019*1),0)&gt;0,ROUND(F1037*G1037,2),0),0),0)</f>
        <v>0</v>
      </c>
    </row>
    <row r="1038" hidden="1">
      <c r="B1038" t="str">
        <f>IFERROR(IF(F1038&gt;0,MAX(B$26:B1037)+1,IF(AND(D1038&gt;0,C1038=0),"ЗАГ",0)),0)</f>
        <v>ЗАГ</v>
      </c>
      <c r="C1038">
        <f>IF(Смета!B1020&gt;0,Смета!B1020,0)</f>
        <v>0</v>
      </c>
      <c r="D1038" t="str">
        <f>IF(Смета!C1020&gt;0,Смета!C1020,0)</f>
        <v>Щит этажный на 4 квартиры состоит (на 3 ЩЭ):</v>
      </c>
      <c r="E1038" s="7">
        <f>IF(Смета!D1020&gt;0,Смета!D1020,0)</f>
        <v>0</v>
      </c>
      <c r="F1038" s="7">
        <f>IFERROR(IF(Дата_КС2=S$3,Смета!Q1020,0)+IF(Дата_КС2=S$4,Смета!T1020,0)+IF(Дата_КС2=S$5,Смета!W1020,0)+IF(Дата_КС2=S$6,Смета!Z1020,0)+IF(Дата_КС2=S$7,Смета!AC1020,0)+IF(Дата_КС2=S$8,Смета!AF1020,0)+IF(Дата_КС2=S$9,Смета!AI1020,0)+IF(Дата_КС2=S$10,Смета!AL1020,0)+IF(Дата_КС2=S$11,Смета!AO1020,0)+IF(Дата_КС2=S$12,Смета!AR1020,0)+IF(Дата_КС2=S$13,Смета!AU1020,0)+IF(Дата_КС2=S$14,Смета!AX1020,0),0)</f>
        <v>0</v>
      </c>
      <c r="G1038" s="7">
        <f>IF(Смета!E1020&gt;0,Смета!E1020,0)</f>
        <v>0</v>
      </c>
      <c r="H1038" s="7">
        <f>ROUND(F1038*G1038,2)</f>
        <v>0</v>
      </c>
      <c r="I1038">
        <f>IF(J1038=1,1,K1038)</f>
        <v>0</v>
      </c>
      <c r="K1038">
        <f>IF(AND(B1038&gt;0,B1038&lt;&gt;"ЗАГ"),1,IF(C1038=0,SUM(B1039:INDEX(B1039:B$2002,INDEX(MATCH("ЗАГ",B1039:B$2002&amp;"",),))),0))</f>
        <v>0</v>
      </c>
      <c r="R1038" s="7">
        <f>IFERROR(IF(F1038&gt;0,IF(IFERROR((Смета!H588*1),0)&gt;0,ROUND(F1038*G1038,2),0),0),0)</f>
        <v>0</v>
      </c>
      <c r="S1038" s="7">
        <f>IFERROR(IF(F1038&gt;0,IF(IFERROR((Смета!G1020*1),0)&gt;0,ROUND(F1038*G1038,2),0),0),0)</f>
        <v>0</v>
      </c>
    </row>
    <row r="1039" hidden="1" ht="30" customHeight="1">
      <c r="B1039">
        <f>IFERROR(IF(F1039&gt;0,MAX(B$26:B1038)+1,IF(AND(D1039&gt;0,C1039=0),"ЗАГ",0)),0)</f>
        <v>0</v>
      </c>
      <c r="C1039">
        <f>IF(Смета!B1021&gt;0,Смета!B1021,0)</f>
        <v>901</v>
      </c>
      <c r="D1039" t="str">
        <f>IF(Смета!C1021&gt;0,Смета!C1021,0)</f>
        <v>Выключатель автоматический двухполюсный 50А С ВА47-29 4.5кА (MVA20-2-050-C)</v>
      </c>
      <c r="E1039" s="7" t="str">
        <f>IF(Смета!D1021&gt;0,Смета!D1021,0)</f>
        <v>шт</v>
      </c>
      <c r="F1039" s="7">
        <f>IFERROR(IF(Дата_КС2=S$3,Смета!Q1021,0)+IF(Дата_КС2=S$4,Смета!T1021,0)+IF(Дата_КС2=S$5,Смета!W1021,0)+IF(Дата_КС2=S$6,Смета!Z1021,0)+IF(Дата_КС2=S$7,Смета!AC1021,0)+IF(Дата_КС2=S$8,Смета!AF1021,0)+IF(Дата_КС2=S$9,Смета!AI1021,0)+IF(Дата_КС2=S$10,Смета!AL1021,0)+IF(Дата_КС2=S$11,Смета!AO1021,0)+IF(Дата_КС2=S$12,Смета!AR1021,0)+IF(Дата_КС2=S$13,Смета!AU1021,0)+IF(Дата_КС2=S$14,Смета!AX1021,0),0)</f>
        <v>0</v>
      </c>
      <c r="G1039" s="7">
        <f>IF(Смета!E1021&gt;0,Смета!E1021,0)</f>
        <v>461.93</v>
      </c>
      <c r="H1039" s="7">
        <f>ROUND(F1039*G1039,2)</f>
        <v>0</v>
      </c>
      <c r="I1039">
        <f>IF(J1039=1,1,K1039)</f>
        <v>0</v>
      </c>
      <c r="K1039">
        <f>IF(AND(B1039&gt;0,B1039&lt;&gt;"ЗАГ"),1,IF(C1039=0,SUM(B1040:INDEX(B1040:B$2002,INDEX(MATCH("ЗАГ",B1040:B$2002&amp;"",),))),0))</f>
        <v>0</v>
      </c>
      <c r="R1039" s="7">
        <f>IFERROR(IF(F1039&gt;0,IF(IFERROR((Смета!H589*1),0)&gt;0,ROUND(F1039*G1039,2),0),0),0)</f>
        <v>0</v>
      </c>
      <c r="S1039" s="7">
        <f>IFERROR(IF(F1039&gt;0,IF(IFERROR((Смета!G1021*1),0)&gt;0,ROUND(F1039*G1039,2),0),0),0)</f>
        <v>0</v>
      </c>
    </row>
    <row r="1040" hidden="1">
      <c r="B1040">
        <f>IFERROR(IF(F1040&gt;0,MAX(B$26:B1039)+1,IF(AND(D1040&gt;0,C1040=0),"ЗАГ",0)),0)</f>
        <v>0</v>
      </c>
      <c r="C1040">
        <f>IF(Смета!B1022&gt;0,Смета!B1022,0)</f>
        <v>902</v>
      </c>
      <c r="D1040" t="str">
        <f>IF(Смета!C1022&gt;0,Смета!C1022,0)</f>
        <v>Сжим ответвительный У-859 м50-70/о4-35 (У-859МУ3)</v>
      </c>
      <c r="E1040" s="7" t="str">
        <f>IF(Смета!D1022&gt;0,Смета!D1022,0)</f>
        <v>шт</v>
      </c>
      <c r="F1040" s="7">
        <f>IFERROR(IF(Дата_КС2=S$3,Смета!Q1022,0)+IF(Дата_КС2=S$4,Смета!T1022,0)+IF(Дата_КС2=S$5,Смета!W1022,0)+IF(Дата_КС2=S$6,Смета!Z1022,0)+IF(Дата_КС2=S$7,Смета!AC1022,0)+IF(Дата_КС2=S$8,Смета!AF1022,0)+IF(Дата_КС2=S$9,Смета!AI1022,0)+IF(Дата_КС2=S$10,Смета!AL1022,0)+IF(Дата_КС2=S$11,Смета!AO1022,0)+IF(Дата_КС2=S$12,Смета!AR1022,0)+IF(Дата_КС2=S$13,Смета!AU1022,0)+IF(Дата_КС2=S$14,Смета!AX1022,0),0)</f>
        <v>0</v>
      </c>
      <c r="G1040" s="7">
        <f>IF(Смета!E1022&gt;0,Смета!E1022,0)</f>
        <v>98.61</v>
      </c>
      <c r="H1040" s="7">
        <f>ROUND(F1040*G1040,2)</f>
        <v>0</v>
      </c>
      <c r="I1040">
        <f>IF(J1040=1,1,K1040)</f>
        <v>0</v>
      </c>
      <c r="K1040">
        <f>IF(AND(B1040&gt;0,B1040&lt;&gt;"ЗАГ"),1,IF(C1040=0,SUM(B1041:INDEX(B1041:B$2002,INDEX(MATCH("ЗАГ",B1041:B$2002&amp;"",),))),0))</f>
        <v>0</v>
      </c>
      <c r="R1040" s="7">
        <f>IFERROR(IF(F1040&gt;0,IF(IFERROR((Смета!H590*1),0)&gt;0,ROUND(F1040*G1040,2),0),0),0)</f>
        <v>0</v>
      </c>
      <c r="S1040" s="7">
        <f>IFERROR(IF(F1040&gt;0,IF(IFERROR((Смета!G1022*1),0)&gt;0,ROUND(F1040*G1040,2),0),0),0)</f>
        <v>0</v>
      </c>
    </row>
    <row r="1041" hidden="1">
      <c r="B1041">
        <f>IFERROR(IF(F1041&gt;0,MAX(B$26:B1040)+1,IF(AND(D1041&gt;0,C1041=0),"ЗАГ",0)),0)</f>
        <v>0</v>
      </c>
      <c r="C1041">
        <f>IF(Смета!B1023&gt;0,Смета!B1023,0)</f>
        <v>903</v>
      </c>
      <c r="D1041" t="str">
        <f>IF(Смета!C1023&gt;0,Смета!C1023,0)</f>
        <v>Розетка на DIN-рейку с заземлением контактов РАр 10-3-ОП</v>
      </c>
      <c r="E1041" s="7" t="str">
        <f>IF(Смета!D1023&gt;0,Смета!D1023,0)</f>
        <v>шт</v>
      </c>
      <c r="F1041" s="7">
        <f>IFERROR(IF(Дата_КС2=S$3,Смета!Q1023,0)+IF(Дата_КС2=S$4,Смета!T1023,0)+IF(Дата_КС2=S$5,Смета!W1023,0)+IF(Дата_КС2=S$6,Смета!Z1023,0)+IF(Дата_КС2=S$7,Смета!AC1023,0)+IF(Дата_КС2=S$8,Смета!AF1023,0)+IF(Дата_КС2=S$9,Смета!AI1023,0)+IF(Дата_КС2=S$10,Смета!AL1023,0)+IF(Дата_КС2=S$11,Смета!AO1023,0)+IF(Дата_КС2=S$12,Смета!AR1023,0)+IF(Дата_КС2=S$13,Смета!AU1023,0)+IF(Дата_КС2=S$14,Смета!AX1023,0),0)</f>
        <v>0</v>
      </c>
      <c r="G1041" s="7">
        <f>IF(Смета!E1023&gt;0,Смета!E1023,0)</f>
        <v>288.23</v>
      </c>
      <c r="H1041" s="7">
        <f>ROUND(F1041*G1041,2)</f>
        <v>0</v>
      </c>
      <c r="I1041">
        <f>IF(J1041=1,1,K1041)</f>
        <v>0</v>
      </c>
      <c r="K1041">
        <f>IF(AND(B1041&gt;0,B1041&lt;&gt;"ЗАГ"),1,IF(C1041=0,SUM(B1042:INDEX(B1042:B$2002,INDEX(MATCH("ЗАГ",B1042:B$2002&amp;"",),))),0))</f>
        <v>0</v>
      </c>
      <c r="R1041" s="7">
        <f>IFERROR(IF(F1041&gt;0,IF(IFERROR((Смета!H591*1),0)&gt;0,ROUND(F1041*G1041,2),0),0),0)</f>
        <v>0</v>
      </c>
      <c r="S1041" s="7">
        <f>IFERROR(IF(F1041&gt;0,IF(IFERROR((Смета!G1023*1),0)&gt;0,ROUND(F1041*G1041,2),0),0),0)</f>
        <v>0</v>
      </c>
    </row>
    <row r="1042" hidden="1">
      <c r="B1042">
        <f>IFERROR(IF(F1042&gt;0,MAX(B$26:B1041)+1,IF(AND(D1042&gt;0,C1042=0),"ЗАГ",0)),0)</f>
        <v>0</v>
      </c>
      <c r="C1042">
        <f>IF(Смета!B1024&gt;0,Смета!B1024,0)</f>
        <v>904</v>
      </c>
      <c r="D1042" t="str">
        <f>IF(Смета!C1024&gt;0,Смета!C1024,0)</f>
        <v>Расключение щита этажного ЩЭ</v>
      </c>
      <c r="E1042" s="7" t="str">
        <f>IF(Смета!D1024&gt;0,Смета!D1024,0)</f>
        <v>шт</v>
      </c>
      <c r="F1042" s="7">
        <f>IFERROR(IF(Дата_КС2=S$3,Смета!Q1024,0)+IF(Дата_КС2=S$4,Смета!T1024,0)+IF(Дата_КС2=S$5,Смета!W1024,0)+IF(Дата_КС2=S$6,Смета!Z1024,0)+IF(Дата_КС2=S$7,Смета!AC1024,0)+IF(Дата_КС2=S$8,Смета!AF1024,0)+IF(Дата_КС2=S$9,Смета!AI1024,0)+IF(Дата_КС2=S$10,Смета!AL1024,0)+IF(Дата_КС2=S$11,Смета!AO1024,0)+IF(Дата_КС2=S$12,Смета!AR1024,0)+IF(Дата_КС2=S$13,Смета!AU1024,0)+IF(Дата_КС2=S$14,Смета!AX1024,0),0)</f>
        <v>0</v>
      </c>
      <c r="G1042" s="7">
        <f>IF(Смета!E1024&gt;0,Смета!E1024,0)</f>
        <v>3502.5</v>
      </c>
      <c r="H1042" s="7">
        <f>ROUND(F1042*G1042,2)</f>
        <v>0</v>
      </c>
      <c r="I1042">
        <f>IF(J1042=1,1,K1042)</f>
        <v>0</v>
      </c>
      <c r="K1042">
        <f>IF(AND(B1042&gt;0,B1042&lt;&gt;"ЗАГ"),1,IF(C1042=0,SUM(B1043:INDEX(B1043:B$2002,INDEX(MATCH("ЗАГ",B1043:B$2002&amp;"",),))),0))</f>
        <v>0</v>
      </c>
      <c r="R1042" s="7">
        <f>IFERROR(IF(F1042&gt;0,IF(IFERROR((Смета!H592*1),0)&gt;0,ROUND(F1042*G1042,2),0),0),0)</f>
        <v>0</v>
      </c>
      <c r="S1042" s="7">
        <f>IFERROR(IF(F1042&gt;0,IF(IFERROR((Смета!G1024*1),0)&gt;0,ROUND(F1042*G1042,2),0),0),0)</f>
        <v>0</v>
      </c>
    </row>
    <row r="1043" hidden="1">
      <c r="B1043" t="str">
        <f>IFERROR(IF(F1043&gt;0,MAX(B$26:B1042)+1,IF(AND(D1043&gt;0,C1043=0),"ЗАГ",0)),0)</f>
        <v>ЗАГ</v>
      </c>
      <c r="C1043">
        <f>IF(Смета!B1025&gt;0,Смета!B1025,0)</f>
        <v>0</v>
      </c>
      <c r="D1043" t="str">
        <f>IF(Смета!C1025&gt;0,Смета!C1025,0)</f>
        <v>2.Светотехническая продукция</v>
      </c>
      <c r="E1043" s="7">
        <f>IF(Смета!D1025&gt;0,Смета!D1025,0)</f>
        <v>0</v>
      </c>
      <c r="F1043" s="7">
        <f>IFERROR(IF(Дата_КС2=S$3,Смета!Q1025,0)+IF(Дата_КС2=S$4,Смета!T1025,0)+IF(Дата_КС2=S$5,Смета!W1025,0)+IF(Дата_КС2=S$6,Смета!Z1025,0)+IF(Дата_КС2=S$7,Смета!AC1025,0)+IF(Дата_КС2=S$8,Смета!AF1025,0)+IF(Дата_КС2=S$9,Смета!AI1025,0)+IF(Дата_КС2=S$10,Смета!AL1025,0)+IF(Дата_КС2=S$11,Смета!AO1025,0)+IF(Дата_КС2=S$12,Смета!AR1025,0)+IF(Дата_КС2=S$13,Смета!AU1025,0)+IF(Дата_КС2=S$14,Смета!AX1025,0),0)</f>
        <v>0</v>
      </c>
      <c r="G1043" s="7">
        <f>IF(Смета!E1025&gt;0,Смета!E1025,0)</f>
        <v>0</v>
      </c>
      <c r="H1043" s="7">
        <f>ROUND(F1043*G1043,2)</f>
        <v>0</v>
      </c>
      <c r="I1043">
        <f>IF(J1043=1,1,K1043)</f>
        <v>0</v>
      </c>
      <c r="K1043">
        <f>IF(AND(B1043&gt;0,B1043&lt;&gt;"ЗАГ"),1,IF(C1043=0,SUM(B1044:INDEX(B1044:B$2002,INDEX(MATCH("ЗАГ",B1044:B$2002&amp;"",),))),0))</f>
        <v>0</v>
      </c>
      <c r="R1043" s="7">
        <f>IFERROR(IF(F1043&gt;0,IF(IFERROR((Смета!H593*1),0)&gt;0,ROUND(F1043*G1043,2),0),0),0)</f>
        <v>0</v>
      </c>
      <c r="S1043" s="7">
        <f>IFERROR(IF(F1043&gt;0,IF(IFERROR((Смета!G1025*1),0)&gt;0,ROUND(F1043*G1043,2),0),0),0)</f>
        <v>0</v>
      </c>
    </row>
    <row r="1044" hidden="1">
      <c r="B1044">
        <f>IFERROR(IF(F1044&gt;0,MAX(B$26:B1043)+1,IF(AND(D1044&gt;0,C1044=0),"ЗАГ",0)),0)</f>
        <v>0</v>
      </c>
      <c r="C1044">
        <f>IF(Смета!B1026&gt;0,Смета!B1026,0)</f>
        <v>905</v>
      </c>
      <c r="D1044" t="str">
        <f>IF(Смета!C1026&gt;0,Смета!C1026,0)</f>
        <v>Патрон подвесной Е27 пластик белый</v>
      </c>
      <c r="E1044" s="7" t="str">
        <f>IF(Смета!D1026&gt;0,Смета!D1026,0)</f>
        <v>шт</v>
      </c>
      <c r="F1044" s="7">
        <f>IFERROR(IF(Дата_КС2=S$3,Смета!Q1026,0)+IF(Дата_КС2=S$4,Смета!T1026,0)+IF(Дата_КС2=S$5,Смета!W1026,0)+IF(Дата_КС2=S$6,Смета!Z1026,0)+IF(Дата_КС2=S$7,Смета!AC1026,0)+IF(Дата_КС2=S$8,Смета!AF1026,0)+IF(Дата_КС2=S$9,Смета!AI1026,0)+IF(Дата_КС2=S$10,Смета!AL1026,0)+IF(Дата_КС2=S$11,Смета!AO1026,0)+IF(Дата_КС2=S$12,Смета!AR1026,0)+IF(Дата_КС2=S$13,Смета!AU1026,0)+IF(Дата_КС2=S$14,Смета!AX1026,0),0)</f>
        <v>0</v>
      </c>
      <c r="G1044" s="7">
        <f>IF(Смета!E1026&gt;0,Смета!E1026,0)</f>
        <v>24.55</v>
      </c>
      <c r="H1044" s="7">
        <f>ROUND(F1044*G1044,2)</f>
        <v>0</v>
      </c>
      <c r="I1044">
        <f>IF(J1044=1,1,K1044)</f>
        <v>0</v>
      </c>
      <c r="K1044">
        <f>IF(AND(B1044&gt;0,B1044&lt;&gt;"ЗАГ"),1,IF(C1044=0,SUM(B1045:INDEX(B1045:B$2002,INDEX(MATCH("ЗАГ",B1045:B$2002&amp;"",),))),0))</f>
        <v>0</v>
      </c>
      <c r="R1044" s="7">
        <f>IFERROR(IF(F1044&gt;0,IF(IFERROR((Смета!H594*1),0)&gt;0,ROUND(F1044*G1044,2),0),0),0)</f>
        <v>0</v>
      </c>
      <c r="S1044" s="7">
        <f>IFERROR(IF(F1044&gt;0,IF(IFERROR((Смета!G1026*1),0)&gt;0,ROUND(F1044*G1044,2),0),0),0)</f>
        <v>0</v>
      </c>
    </row>
    <row r="1045" hidden="1">
      <c r="B1045">
        <f>IFERROR(IF(F1045&gt;0,MAX(B$26:B1044)+1,IF(AND(D1045&gt;0,C1045=0),"ЗАГ",0)),0)</f>
        <v>0</v>
      </c>
      <c r="C1045">
        <f>IF(Смета!B1027&gt;0,Смета!B1027,0)</f>
        <v>906</v>
      </c>
      <c r="D1045" t="str">
        <f>IF(Смета!C1027&gt;0,Смета!C1027,0)</f>
        <v>Подключение подвесного патрона</v>
      </c>
      <c r="E1045" s="7" t="str">
        <f>IF(Смета!D1027&gt;0,Смета!D1027,0)</f>
        <v>шт</v>
      </c>
      <c r="F1045" s="7">
        <f>IFERROR(IF(Дата_КС2=S$3,Смета!Q1027,0)+IF(Дата_КС2=S$4,Смета!T1027,0)+IF(Дата_КС2=S$5,Смета!W1027,0)+IF(Дата_КС2=S$6,Смета!Z1027,0)+IF(Дата_КС2=S$7,Смета!AC1027,0)+IF(Дата_КС2=S$8,Смета!AF1027,0)+IF(Дата_КС2=S$9,Смета!AI1027,0)+IF(Дата_КС2=S$10,Смета!AL1027,0)+IF(Дата_КС2=S$11,Смета!AO1027,0)+IF(Дата_КС2=S$12,Смета!AR1027,0)+IF(Дата_КС2=S$13,Смета!AU1027,0)+IF(Дата_КС2=S$14,Смета!AX1027,0),0)</f>
        <v>0</v>
      </c>
      <c r="G1045" s="7">
        <f>IF(Смета!E1027&gt;0,Смета!E1027,0)</f>
        <v>213.5</v>
      </c>
      <c r="H1045" s="7">
        <f>ROUND(F1045*G1045,2)</f>
        <v>0</v>
      </c>
      <c r="I1045">
        <f>IF(J1045=1,1,K1045)</f>
        <v>0</v>
      </c>
      <c r="K1045">
        <f>IF(AND(B1045&gt;0,B1045&lt;&gt;"ЗАГ"),1,IF(C1045=0,SUM(B1046:INDEX(B1046:B$2002,INDEX(MATCH("ЗАГ",B1046:B$2002&amp;"",),))),0))</f>
        <v>0</v>
      </c>
      <c r="R1045" s="7">
        <f>IFERROR(IF(F1045&gt;0,IF(IFERROR((Смета!H595*1),0)&gt;0,ROUND(F1045*G1045,2),0),0),0)</f>
        <v>0</v>
      </c>
      <c r="S1045" s="7">
        <f>IFERROR(IF(F1045&gt;0,IF(IFERROR((Смета!G1027*1),0)&gt;0,ROUND(F1045*G1045,2),0),0),0)</f>
        <v>0</v>
      </c>
    </row>
    <row r="1046" hidden="1">
      <c r="B1046">
        <f>IFERROR(IF(F1046&gt;0,MAX(B$26:B1045)+1,IF(AND(D1046&gt;0,C1046=0),"ЗАГ",0)),0)</f>
        <v>0</v>
      </c>
      <c r="C1046">
        <f>IF(Смета!B1028&gt;0,Смета!B1028,0)</f>
        <v>907</v>
      </c>
      <c r="D1046" t="str">
        <f>IF(Смета!C1028&gt;0,Смета!C1028,0)</f>
        <v>Лампа светодиодная LED 11вт E27 белый ECO</v>
      </c>
      <c r="E1046" s="7" t="str">
        <f>IF(Смета!D1028&gt;0,Смета!D1028,0)</f>
        <v>шт</v>
      </c>
      <c r="F1046" s="7">
        <f>IFERROR(IF(Дата_КС2=S$3,Смета!Q1028,0)+IF(Дата_КС2=S$4,Смета!T1028,0)+IF(Дата_КС2=S$5,Смета!W1028,0)+IF(Дата_КС2=S$6,Смета!Z1028,0)+IF(Дата_КС2=S$7,Смета!AC1028,0)+IF(Дата_КС2=S$8,Смета!AF1028,0)+IF(Дата_КС2=S$9,Смета!AI1028,0)+IF(Дата_КС2=S$10,Смета!AL1028,0)+IF(Дата_КС2=S$11,Смета!AO1028,0)+IF(Дата_КС2=S$12,Смета!AR1028,0)+IF(Дата_КС2=S$13,Смета!AU1028,0)+IF(Дата_КС2=S$14,Смета!AX1028,0),0)</f>
        <v>0</v>
      </c>
      <c r="G1046" s="7">
        <f>IF(Смета!E1028&gt;0,Смета!E1028,0)</f>
        <v>96.08</v>
      </c>
      <c r="H1046" s="7">
        <f>ROUND(F1046*G1046,2)</f>
        <v>0</v>
      </c>
      <c r="I1046">
        <f>IF(J1046=1,1,K1046)</f>
        <v>0</v>
      </c>
      <c r="K1046">
        <f>IF(AND(B1046&gt;0,B1046&lt;&gt;"ЗАГ"),1,IF(C1046=0,SUM(B1047:INDEX(B1047:B$2002,INDEX(MATCH("ЗАГ",B1047:B$2002&amp;"",),))),0))</f>
        <v>0</v>
      </c>
      <c r="R1046" s="7">
        <f>IFERROR(IF(F1046&gt;0,IF(IFERROR((Смета!H596*1),0)&gt;0,ROUND(F1046*G1046,2),0),0),0)</f>
        <v>0</v>
      </c>
      <c r="S1046" s="7">
        <f>IFERROR(IF(F1046&gt;0,IF(IFERROR((Смета!G1028*1),0)&gt;0,ROUND(F1046*G1046,2),0),0),0)</f>
        <v>0</v>
      </c>
    </row>
    <row r="1047" hidden="1" ht="30" customHeight="1">
      <c r="B1047">
        <f>IFERROR(IF(F1047&gt;0,MAX(B$26:B1046)+1,IF(AND(D1047&gt;0,C1047=0),"ЗАГ",0)),0)</f>
        <v>0</v>
      </c>
      <c r="C1047">
        <f>IF(Смета!B1029&gt;0,Смета!B1029,0)</f>
        <v>908</v>
      </c>
      <c r="D1047" t="str">
        <f>IF(Смета!C1029&gt;0,Смета!C1029,0)</f>
        <v>358882 STREET NT22 396 черный Светильник ландшафтный светодиодный IP54 LED 4000К 18W 220V OPAL пластиковый корпус</v>
      </c>
      <c r="E1047" s="7" t="str">
        <f>IF(Смета!D1029&gt;0,Смета!D1029,0)</f>
        <v>шт</v>
      </c>
      <c r="F1047" s="7">
        <f>IFERROR(IF(Дата_КС2=S$3,Смета!Q1029,0)+IF(Дата_КС2=S$4,Смета!T1029,0)+IF(Дата_КС2=S$5,Смета!W1029,0)+IF(Дата_КС2=S$6,Смета!Z1029,0)+IF(Дата_КС2=S$7,Смета!AC1029,0)+IF(Дата_КС2=S$8,Смета!AF1029,0)+IF(Дата_КС2=S$9,Смета!AI1029,0)+IF(Дата_КС2=S$10,Смета!AL1029,0)+IF(Дата_КС2=S$11,Смета!AO1029,0)+IF(Дата_КС2=S$12,Смета!AR1029,0)+IF(Дата_КС2=S$13,Смета!AU1029,0)+IF(Дата_КС2=S$14,Смета!AX1029,0),0)</f>
        <v>0</v>
      </c>
      <c r="G1047" s="7">
        <f>IF(Смета!E1029&gt;0,Смета!E1029,0)</f>
        <v>2500</v>
      </c>
      <c r="H1047" s="7">
        <f>ROUND(F1047*G1047,2)</f>
        <v>0</v>
      </c>
      <c r="I1047">
        <f>IF(J1047=1,1,K1047)</f>
        <v>0</v>
      </c>
      <c r="K1047">
        <f>IF(AND(B1047&gt;0,B1047&lt;&gt;"ЗАГ"),1,IF(C1047=0,SUM(B1048:INDEX(B1048:B$2002,INDEX(MATCH("ЗАГ",B1048:B$2002&amp;"",),))),0))</f>
        <v>0</v>
      </c>
      <c r="R1047" s="7">
        <f>IFERROR(IF(F1047&gt;0,IF(IFERROR((Смета!H597*1),0)&gt;0,ROUND(F1047*G1047,2),0),0),0)</f>
        <v>0</v>
      </c>
      <c r="S1047" s="7">
        <f>IFERROR(IF(F1047&gt;0,IF(IFERROR((Смета!G1029*1),0)&gt;0,ROUND(F1047*G1047,2),0),0),0)</f>
        <v>0</v>
      </c>
    </row>
    <row r="1048" hidden="1">
      <c r="B1048">
        <f>IFERROR(IF(F1048&gt;0,MAX(B$26:B1047)+1,IF(AND(D1048&gt;0,C1048=0),"ЗАГ",0)),0)</f>
        <v>0</v>
      </c>
      <c r="C1048">
        <f>IF(Смета!B1030&gt;0,Смета!B1030,0)</f>
        <v>909</v>
      </c>
      <c r="D1048" t="str">
        <f>IF(Смета!C1030&gt;0,Смета!C1030,0)</f>
        <v>Монтаж и подключение накладного светильника</v>
      </c>
      <c r="E1048" s="7" t="str">
        <f>IF(Смета!D1030&gt;0,Смета!D1030,0)</f>
        <v>шт</v>
      </c>
      <c r="F1048" s="7">
        <f>IFERROR(IF(Дата_КС2=S$3,Смета!Q1030,0)+IF(Дата_КС2=S$4,Смета!T1030,0)+IF(Дата_КС2=S$5,Смета!W1030,0)+IF(Дата_КС2=S$6,Смета!Z1030,0)+IF(Дата_КС2=S$7,Смета!AC1030,0)+IF(Дата_КС2=S$8,Смета!AF1030,0)+IF(Дата_КС2=S$9,Смета!AI1030,0)+IF(Дата_КС2=S$10,Смета!AL1030,0)+IF(Дата_КС2=S$11,Смета!AO1030,0)+IF(Дата_КС2=S$12,Смета!AR1030,0)+IF(Дата_КС2=S$13,Смета!AU1030,0)+IF(Дата_КС2=S$14,Смета!AX1030,0),0)</f>
        <v>0</v>
      </c>
      <c r="G1048" s="7">
        <f>IF(Смета!E1030&gt;0,Смета!E1030,0)</f>
        <v>384.3</v>
      </c>
      <c r="H1048" s="7">
        <f>ROUND(F1048*G1048,2)</f>
        <v>0</v>
      </c>
      <c r="I1048">
        <f>IF(J1048=1,1,K1048)</f>
        <v>0</v>
      </c>
      <c r="K1048">
        <f>IF(AND(B1048&gt;0,B1048&lt;&gt;"ЗАГ"),1,IF(C1048=0,SUM(B1049:INDEX(B1049:B$2002,INDEX(MATCH("ЗАГ",B1049:B$2002&amp;"",),))),0))</f>
        <v>0</v>
      </c>
      <c r="R1048" s="7">
        <f>IFERROR(IF(F1048&gt;0,IF(IFERROR((Смета!H598*1),0)&gt;0,ROUND(F1048*G1048,2),0),0),0)</f>
        <v>0</v>
      </c>
      <c r="S1048" s="7">
        <f>IFERROR(IF(F1048&gt;0,IF(IFERROR((Смета!G1030*1),0)&gt;0,ROUND(F1048*G1048,2),0),0),0)</f>
        <v>0</v>
      </c>
    </row>
    <row r="1049" hidden="1">
      <c r="B1049">
        <f>IFERROR(IF(F1049&gt;0,MAX(B$26:B1048)+1,IF(AND(D1049&gt;0,C1049=0),"ЗАГ",0)),0)</f>
        <v>0</v>
      </c>
      <c r="C1049">
        <f>IF(Смета!B1031&gt;0,Смета!B1031,0)</f>
        <v>910</v>
      </c>
      <c r="D1049" t="str">
        <f>IF(Смета!C1031&gt;0,Смета!C1031,0)</f>
        <v>БРА Kink light мелисса 08438-2, 19(21)</v>
      </c>
      <c r="E1049" s="7" t="str">
        <f>IF(Смета!D1031&gt;0,Смета!D1031,0)</f>
        <v>шт</v>
      </c>
      <c r="F1049" s="7">
        <f>IFERROR(IF(Дата_КС2=S$3,Смета!Q1031,0)+IF(Дата_КС2=S$4,Смета!T1031,0)+IF(Дата_КС2=S$5,Смета!W1031,0)+IF(Дата_КС2=S$6,Смета!Z1031,0)+IF(Дата_КС2=S$7,Смета!AC1031,0)+IF(Дата_КС2=S$8,Смета!AF1031,0)+IF(Дата_КС2=S$9,Смета!AI1031,0)+IF(Дата_КС2=S$10,Смета!AL1031,0)+IF(Дата_КС2=S$11,Смета!AO1031,0)+IF(Дата_КС2=S$12,Смета!AR1031,0)+IF(Дата_КС2=S$13,Смета!AU1031,0)+IF(Дата_КС2=S$14,Смета!AX1031,0),0)</f>
        <v>0</v>
      </c>
      <c r="G1049" s="7">
        <f>IF(Смета!E1031&gt;0,Смета!E1031,0)</f>
        <v>6950</v>
      </c>
      <c r="H1049" s="7">
        <f>ROUND(F1049*G1049,2)</f>
        <v>0</v>
      </c>
      <c r="I1049">
        <f>IF(J1049=1,1,K1049)</f>
        <v>0</v>
      </c>
      <c r="K1049">
        <f>IF(AND(B1049&gt;0,B1049&lt;&gt;"ЗАГ"),1,IF(C1049=0,SUM(B1050:INDEX(B1050:B$2002,INDEX(MATCH("ЗАГ",B1050:B$2002&amp;"",),))),0))</f>
        <v>0</v>
      </c>
      <c r="R1049" s="7">
        <f>IFERROR(IF(F1049&gt;0,IF(IFERROR((Смета!H599*1),0)&gt;0,ROUND(F1049*G1049,2),0),0),0)</f>
        <v>0</v>
      </c>
      <c r="S1049" s="7">
        <f>IFERROR(IF(F1049&gt;0,IF(IFERROR((Смета!G1031*1),0)&gt;0,ROUND(F1049*G1049,2),0),0),0)</f>
        <v>0</v>
      </c>
    </row>
    <row r="1050" hidden="1">
      <c r="B1050">
        <f>IFERROR(IF(F1050&gt;0,MAX(B$26:B1049)+1,IF(AND(D1050&gt;0,C1050=0),"ЗАГ",0)),0)</f>
        <v>0</v>
      </c>
      <c r="C1050">
        <f>IF(Смета!B1032&gt;0,Смета!B1032,0)</f>
        <v>911</v>
      </c>
      <c r="D1050" t="str">
        <f>IF(Смета!C1032&gt;0,Смета!C1032,0)</f>
        <v>Бра настенная</v>
      </c>
      <c r="E1050" s="7" t="str">
        <f>IF(Смета!D1032&gt;0,Смета!D1032,0)</f>
        <v>шт</v>
      </c>
      <c r="F1050" s="7">
        <f>IFERROR(IF(Дата_КС2=S$3,Смета!Q1032,0)+IF(Дата_КС2=S$4,Смета!T1032,0)+IF(Дата_КС2=S$5,Смета!W1032,0)+IF(Дата_КС2=S$6,Смета!Z1032,0)+IF(Дата_КС2=S$7,Смета!AC1032,0)+IF(Дата_КС2=S$8,Смета!AF1032,0)+IF(Дата_КС2=S$9,Смета!AI1032,0)+IF(Дата_КС2=S$10,Смета!AL1032,0)+IF(Дата_КС2=S$11,Смета!AO1032,0)+IF(Дата_КС2=S$12,Смета!AR1032,0)+IF(Дата_КС2=S$13,Смета!AU1032,0)+IF(Дата_КС2=S$14,Смета!AX1032,0),0)</f>
        <v>0</v>
      </c>
      <c r="G1050" s="7">
        <f>IF(Смета!E1032&gt;0,Смета!E1032,0)</f>
        <v>1050</v>
      </c>
      <c r="H1050" s="7">
        <f>ROUND(F1050*G1050,2)</f>
        <v>0</v>
      </c>
      <c r="I1050">
        <f>IF(J1050=1,1,K1050)</f>
        <v>0</v>
      </c>
      <c r="K1050">
        <f>IF(AND(B1050&gt;0,B1050&lt;&gt;"ЗАГ"),1,IF(C1050=0,SUM(B1051:INDEX(B1051:B$2002,INDEX(MATCH("ЗАГ",B1051:B$2002&amp;"",),))),0))</f>
        <v>0</v>
      </c>
      <c r="R1050" s="7">
        <f>IFERROR(IF(F1050&gt;0,IF(IFERROR((Смета!H600*1),0)&gt;0,ROUND(F1050*G1050,2),0),0),0)</f>
        <v>0</v>
      </c>
      <c r="S1050" s="7">
        <f>IFERROR(IF(F1050&gt;0,IF(IFERROR((Смета!G1032*1),0)&gt;0,ROUND(F1050*G1050,2),0),0),0)</f>
        <v>0</v>
      </c>
    </row>
    <row r="1051" hidden="1" ht="30" customHeight="1">
      <c r="B1051">
        <f>IFERROR(IF(F1051&gt;0,MAX(B$26:B1050)+1,IF(AND(D1051&gt;0,C1051=0),"ЗАГ",0)),0)</f>
        <v>0</v>
      </c>
      <c r="C1051">
        <f>IF(Смета!B1033&gt;0,Смета!B1033,0)</f>
        <v>912</v>
      </c>
      <c r="D1051" t="str">
        <f>IF(Смета!C1033&gt;0,Смета!C1033,0)</f>
        <v>Светильник светодиодный SPO-950-3-40K-018 18Вт 4000К 1890Лм IP40 595х180х40 матовый</v>
      </c>
      <c r="E1051" s="7" t="str">
        <f>IF(Смета!D1033&gt;0,Смета!D1033,0)</f>
        <v>шт</v>
      </c>
      <c r="F1051" s="7">
        <f>IFERROR(IF(Дата_КС2=S$3,Смета!Q1033,0)+IF(Дата_КС2=S$4,Смета!T1033,0)+IF(Дата_КС2=S$5,Смета!W1033,0)+IF(Дата_КС2=S$6,Смета!Z1033,0)+IF(Дата_КС2=S$7,Смета!AC1033,0)+IF(Дата_КС2=S$8,Смета!AF1033,0)+IF(Дата_КС2=S$9,Смета!AI1033,0)+IF(Дата_КС2=S$10,Смета!AL1033,0)+IF(Дата_КС2=S$11,Смета!AO1033,0)+IF(Дата_КС2=S$12,Смета!AR1033,0)+IF(Дата_КС2=S$13,Смета!AU1033,0)+IF(Дата_КС2=S$14,Смета!AX1033,0),0)</f>
        <v>0</v>
      </c>
      <c r="G1051" s="7">
        <f>IF(Смета!E1033&gt;0,Смета!E1033,0)</f>
        <v>1636.25</v>
      </c>
      <c r="H1051" s="7">
        <f>ROUND(F1051*G1051,2)</f>
        <v>0</v>
      </c>
      <c r="I1051">
        <f>IF(J1051=1,1,K1051)</f>
        <v>0</v>
      </c>
      <c r="K1051">
        <f>IF(AND(B1051&gt;0,B1051&lt;&gt;"ЗАГ"),1,IF(C1051=0,SUM(B1052:INDEX(B1052:B$2002,INDEX(MATCH("ЗАГ",B1052:B$2002&amp;"",),))),0))</f>
        <v>0</v>
      </c>
      <c r="R1051" s="7">
        <f>IFERROR(IF(F1051&gt;0,IF(IFERROR((Смета!H601*1),0)&gt;0,ROUND(F1051*G1051,2),0),0),0)</f>
        <v>0</v>
      </c>
      <c r="S1051" s="7">
        <f>IFERROR(IF(F1051&gt;0,IF(IFERROR((Смета!G1033*1),0)&gt;0,ROUND(F1051*G1051,2),0),0),0)</f>
        <v>0</v>
      </c>
    </row>
    <row r="1052" hidden="1">
      <c r="B1052">
        <f>IFERROR(IF(F1052&gt;0,MAX(B$26:B1051)+1,IF(AND(D1052&gt;0,C1052=0),"ЗАГ",0)),0)</f>
        <v>0</v>
      </c>
      <c r="C1052">
        <f>IF(Смета!B1034&gt;0,Смета!B1034,0)</f>
        <v>913</v>
      </c>
      <c r="D1052" t="str">
        <f>IF(Смета!C1034&gt;0,Смета!C1034,0)</f>
        <v>Монтаж и подключение светильника в армстронг</v>
      </c>
      <c r="E1052" s="7" t="str">
        <f>IF(Смета!D1034&gt;0,Смета!D1034,0)</f>
        <v>шт</v>
      </c>
      <c r="F1052" s="7">
        <f>IFERROR(IF(Дата_КС2=S$3,Смета!Q1034,0)+IF(Дата_КС2=S$4,Смета!T1034,0)+IF(Дата_КС2=S$5,Смета!W1034,0)+IF(Дата_КС2=S$6,Смета!Z1034,0)+IF(Дата_КС2=S$7,Смета!AC1034,0)+IF(Дата_КС2=S$8,Смета!AF1034,0)+IF(Дата_КС2=S$9,Смета!AI1034,0)+IF(Дата_КС2=S$10,Смета!AL1034,0)+IF(Дата_КС2=S$11,Смета!AO1034,0)+IF(Дата_КС2=S$12,Смета!AR1034,0)+IF(Дата_КС2=S$13,Смета!AU1034,0)+IF(Дата_КС2=S$14,Смета!AX1034,0),0)</f>
        <v>0</v>
      </c>
      <c r="G1052" s="7">
        <f>IF(Смета!E1034&gt;0,Смета!E1034,0)</f>
        <v>400</v>
      </c>
      <c r="H1052" s="7">
        <f>ROUND(F1052*G1052,2)</f>
        <v>0</v>
      </c>
      <c r="I1052">
        <f>IF(J1052=1,1,K1052)</f>
        <v>0</v>
      </c>
      <c r="K1052">
        <f>IF(AND(B1052&gt;0,B1052&lt;&gt;"ЗАГ"),1,IF(C1052=0,SUM(B1053:INDEX(B1053:B$2002,INDEX(MATCH("ЗАГ",B1053:B$2002&amp;"",),))),0))</f>
        <v>0</v>
      </c>
      <c r="R1052" s="7">
        <f>IFERROR(IF(F1052&gt;0,IF(IFERROR((Смета!H602*1),0)&gt;0,ROUND(F1052*G1052,2),0),0),0)</f>
        <v>0</v>
      </c>
      <c r="S1052" s="7">
        <f>IFERROR(IF(F1052&gt;0,IF(IFERROR((Смета!G1034*1),0)&gt;0,ROUND(F1052*G1052,2),0),0),0)</f>
        <v>0</v>
      </c>
    </row>
    <row r="1053" hidden="1" ht="30" customHeight="1">
      <c r="B1053">
        <f>IFERROR(IF(F1053&gt;0,MAX(B$26:B1052)+1,IF(AND(D1053&gt;0,C1053=0),"ЗАГ",0)),0)</f>
        <v>0</v>
      </c>
      <c r="C1053">
        <f>IF(Смета!B1035&gt;0,Смета!B1035,0)</f>
        <v>914</v>
      </c>
      <c r="D1053" t="str">
        <f>IF(Смета!C1035&gt;0,Смета!C1035,0)</f>
        <v>Датчик движения ИК встраиваемый 1200w 360 гр. 6м IP20 белый (SEN86 бел.)</v>
      </c>
      <c r="E1053" s="7" t="str">
        <f>IF(Смета!D1035&gt;0,Смета!D1035,0)</f>
        <v>шт</v>
      </c>
      <c r="F1053" s="7">
        <f>IFERROR(IF(Дата_КС2=S$3,Смета!Q1035,0)+IF(Дата_КС2=S$4,Смета!T1035,0)+IF(Дата_КС2=S$5,Смета!W1035,0)+IF(Дата_КС2=S$6,Смета!Z1035,0)+IF(Дата_КС2=S$7,Смета!AC1035,0)+IF(Дата_КС2=S$8,Смета!AF1035,0)+IF(Дата_КС2=S$9,Смета!AI1035,0)+IF(Дата_КС2=S$10,Смета!AL1035,0)+IF(Дата_КС2=S$11,Смета!AO1035,0)+IF(Дата_КС2=S$12,Смета!AR1035,0)+IF(Дата_КС2=S$13,Смета!AU1035,0)+IF(Дата_КС2=S$14,Смета!AX1035,0),0)</f>
        <v>0</v>
      </c>
      <c r="G1053" s="7">
        <f>IF(Смета!E1035&gt;0,Смета!E1035,0)</f>
        <v>450</v>
      </c>
      <c r="H1053" s="7">
        <f>ROUND(F1053*G1053,2)</f>
        <v>0</v>
      </c>
      <c r="I1053">
        <f>IF(J1053=1,1,K1053)</f>
        <v>0</v>
      </c>
      <c r="K1053">
        <f>IF(AND(B1053&gt;0,B1053&lt;&gt;"ЗАГ"),1,IF(C1053=0,SUM(B1054:INDEX(B1054:B$2002,INDEX(MATCH("ЗАГ",B1054:B$2002&amp;"",),))),0))</f>
        <v>0</v>
      </c>
      <c r="R1053" s="7">
        <f>IFERROR(IF(F1053&gt;0,IF(IFERROR((Смета!H603*1),0)&gt;0,ROUND(F1053*G1053,2),0),0),0)</f>
        <v>0</v>
      </c>
      <c r="S1053" s="7">
        <f>IFERROR(IF(F1053&gt;0,IF(IFERROR((Смета!G1035*1),0)&gt;0,ROUND(F1053*G1053,2),0),0),0)</f>
        <v>0</v>
      </c>
    </row>
    <row r="1054" hidden="1">
      <c r="B1054">
        <f>IFERROR(IF(F1054&gt;0,MAX(B$26:B1053)+1,IF(AND(D1054&gt;0,C1054=0),"ЗАГ",0)),0)</f>
        <v>0</v>
      </c>
      <c r="C1054">
        <f>IF(Смета!B1036&gt;0,Смета!B1036,0)</f>
        <v>915</v>
      </c>
      <c r="D1054" t="str">
        <f>IF(Смета!C1036&gt;0,Смета!C1036,0)</f>
        <v xml:space="preserve">Монтаж и подключение датчика движения </v>
      </c>
      <c r="E1054" s="7" t="str">
        <f>IF(Смета!D1036&gt;0,Смета!D1036,0)</f>
        <v>шт</v>
      </c>
      <c r="F1054" s="7">
        <f>IFERROR(IF(Дата_КС2=S$3,Смета!Q1036,0)+IF(Дата_КС2=S$4,Смета!T1036,0)+IF(Дата_КС2=S$5,Смета!W1036,0)+IF(Дата_КС2=S$6,Смета!Z1036,0)+IF(Дата_КС2=S$7,Смета!AC1036,0)+IF(Дата_КС2=S$8,Смета!AF1036,0)+IF(Дата_КС2=S$9,Смета!AI1036,0)+IF(Дата_КС2=S$10,Смета!AL1036,0)+IF(Дата_КС2=S$11,Смета!AO1036,0)+IF(Дата_КС2=S$12,Смета!AR1036,0)+IF(Дата_КС2=S$13,Смета!AU1036,0)+IF(Дата_КС2=S$14,Смета!AX1036,0),0)</f>
        <v>0</v>
      </c>
      <c r="G1054" s="7">
        <f>IF(Смета!E1036&gt;0,Смета!E1036,0)</f>
        <v>360</v>
      </c>
      <c r="H1054" s="7">
        <f>ROUND(F1054*G1054,2)</f>
        <v>0</v>
      </c>
      <c r="I1054">
        <f>IF(J1054=1,1,K1054)</f>
        <v>0</v>
      </c>
      <c r="K1054">
        <f>IF(AND(B1054&gt;0,B1054&lt;&gt;"ЗАГ"),1,IF(C1054=0,SUM(B1055:INDEX(B1055:B$2002,INDEX(MATCH("ЗАГ",B1055:B$2002&amp;"",),))),0))</f>
        <v>0</v>
      </c>
      <c r="R1054" s="7">
        <f>IFERROR(IF(F1054&gt;0,IF(IFERROR((Смета!H604*1),0)&gt;0,ROUND(F1054*G1054,2),0),0),0)</f>
        <v>0</v>
      </c>
      <c r="S1054" s="7">
        <f>IFERROR(IF(F1054&gt;0,IF(IFERROR((Смета!G1036*1),0)&gt;0,ROUND(F1054*G1054,2),0),0),0)</f>
        <v>0</v>
      </c>
    </row>
    <row r="1055" hidden="1" ht="30" customHeight="1">
      <c r="B1055">
        <f>IFERROR(IF(F1055&gt;0,MAX(B$26:B1054)+1,IF(AND(D1055&gt;0,C1055=0),"ЗАГ",0)),0)</f>
        <v>0</v>
      </c>
      <c r="C1055">
        <f>IF(Смета!B1037&gt;0,Смета!B1037,0)</f>
        <v>916</v>
      </c>
      <c r="D1055" t="str">
        <f>IF(Смета!C1037&gt;0,Смета!C1037,0)</f>
        <v>Коробка распределительная 85х85х40мм для наружного монтажа IP55</v>
      </c>
      <c r="E1055" s="7" t="str">
        <f>IF(Смета!D1037&gt;0,Смета!D1037,0)</f>
        <v>шт</v>
      </c>
      <c r="F1055" s="7">
        <f>IFERROR(IF(Дата_КС2=S$3,Смета!Q1037,0)+IF(Дата_КС2=S$4,Смета!T1037,0)+IF(Дата_КС2=S$5,Смета!W1037,0)+IF(Дата_КС2=S$6,Смета!Z1037,0)+IF(Дата_КС2=S$7,Смета!AC1037,0)+IF(Дата_КС2=S$8,Смета!AF1037,0)+IF(Дата_КС2=S$9,Смета!AI1037,0)+IF(Дата_КС2=S$10,Смета!AL1037,0)+IF(Дата_КС2=S$11,Смета!AO1037,0)+IF(Дата_КС2=S$12,Смета!AR1037,0)+IF(Дата_КС2=S$13,Смета!AU1037,0)+IF(Дата_КС2=S$14,Смета!AX1037,0),0)</f>
        <v>0</v>
      </c>
      <c r="G1055" s="7">
        <f>IF(Смета!E1037&gt;0,Смета!E1037,0)</f>
        <v>64.68</v>
      </c>
      <c r="H1055" s="7">
        <f>ROUND(F1055*G1055,2)</f>
        <v>0</v>
      </c>
      <c r="I1055">
        <f>IF(J1055=1,1,K1055)</f>
        <v>0</v>
      </c>
      <c r="K1055">
        <f>IF(AND(B1055&gt;0,B1055&lt;&gt;"ЗАГ"),1,IF(C1055=0,SUM(B1056:INDEX(B1056:B$2002,INDEX(MATCH("ЗАГ",B1056:B$2002&amp;"",),))),0))</f>
        <v>0</v>
      </c>
      <c r="R1055" s="7">
        <f>IFERROR(IF(F1055&gt;0,IF(IFERROR((Смета!H605*1),0)&gt;0,ROUND(F1055*G1055,2),0),0),0)</f>
        <v>0</v>
      </c>
      <c r="S1055" s="7">
        <f>IFERROR(IF(F1055&gt;0,IF(IFERROR((Смета!G1037*1),0)&gt;0,ROUND(F1055*G1055,2),0),0),0)</f>
        <v>0</v>
      </c>
    </row>
    <row r="1056" hidden="1">
      <c r="B1056">
        <f>IFERROR(IF(F1056&gt;0,MAX(B$26:B1055)+1,IF(AND(D1056&gt;0,C1056=0),"ЗАГ",0)),0)</f>
        <v>0</v>
      </c>
      <c r="C1056">
        <f>IF(Смета!B1038&gt;0,Смета!B1038,0)</f>
        <v>917</v>
      </c>
      <c r="D1056" t="str">
        <f>IF(Смета!C1038&gt;0,Смета!C1038,0)</f>
        <v>Монтаж и подключение распределительных коробок</v>
      </c>
      <c r="E1056" s="7" t="str">
        <f>IF(Смета!D1038&gt;0,Смета!D1038,0)</f>
        <v>шт</v>
      </c>
      <c r="F1056" s="7">
        <f>IFERROR(IF(Дата_КС2=S$3,Смета!Q1038,0)+IF(Дата_КС2=S$4,Смета!T1038,0)+IF(Дата_КС2=S$5,Смета!W1038,0)+IF(Дата_КС2=S$6,Смета!Z1038,0)+IF(Дата_КС2=S$7,Смета!AC1038,0)+IF(Дата_КС2=S$8,Смета!AF1038,0)+IF(Дата_КС2=S$9,Смета!AI1038,0)+IF(Дата_КС2=S$10,Смета!AL1038,0)+IF(Дата_КС2=S$11,Смета!AO1038,0)+IF(Дата_КС2=S$12,Смета!AR1038,0)+IF(Дата_КС2=S$13,Смета!AU1038,0)+IF(Дата_КС2=S$14,Смета!AX1038,0),0)</f>
        <v>0</v>
      </c>
      <c r="G1056" s="7">
        <f>IF(Смета!E1038&gt;0,Смета!E1038,0)</f>
        <v>128.1</v>
      </c>
      <c r="H1056" s="7">
        <f>ROUND(F1056*G1056,2)</f>
        <v>0</v>
      </c>
      <c r="I1056">
        <f>IF(J1056=1,1,K1056)</f>
        <v>0</v>
      </c>
      <c r="K1056">
        <f>IF(AND(B1056&gt;0,B1056&lt;&gt;"ЗАГ"),1,IF(C1056=0,SUM(B1057:INDEX(B1057:B$2002,INDEX(MATCH("ЗАГ",B1057:B$2002&amp;"",),))),0))</f>
        <v>0</v>
      </c>
      <c r="R1056" s="7">
        <f>IFERROR(IF(F1056&gt;0,IF(IFERROR((Смета!H606*1),0)&gt;0,ROUND(F1056*G1056,2),0),0),0)</f>
        <v>0</v>
      </c>
      <c r="S1056" s="7">
        <f>IFERROR(IF(F1056&gt;0,IF(IFERROR((Смета!G1038*1),0)&gt;0,ROUND(F1056*G1056,2),0),0),0)</f>
        <v>0</v>
      </c>
    </row>
    <row r="1057" hidden="1">
      <c r="B1057" t="str">
        <f>IFERROR(IF(F1057&gt;0,MAX(B$26:B1056)+1,IF(AND(D1057&gt;0,C1057=0),"ЗАГ",0)),0)</f>
        <v>ЗАГ</v>
      </c>
      <c r="C1057">
        <f>IF(Смета!B1039&gt;0,Смета!B1039,0)</f>
        <v>0</v>
      </c>
      <c r="D1057" t="str">
        <f>IF(Смета!C1039&gt;0,Смета!C1039,0)</f>
        <v>Декоративная подсветка картины</v>
      </c>
      <c r="E1057" s="7">
        <f>IF(Смета!D1039&gt;0,Смета!D1039,0)</f>
        <v>0</v>
      </c>
      <c r="F1057" s="7">
        <f>IFERROR(IF(Дата_КС2=S$3,Смета!Q1039,0)+IF(Дата_КС2=S$4,Смета!T1039,0)+IF(Дата_КС2=S$5,Смета!W1039,0)+IF(Дата_КС2=S$6,Смета!Z1039,0)+IF(Дата_КС2=S$7,Смета!AC1039,0)+IF(Дата_КС2=S$8,Смета!AF1039,0)+IF(Дата_КС2=S$9,Смета!AI1039,0)+IF(Дата_КС2=S$10,Смета!AL1039,0)+IF(Дата_КС2=S$11,Смета!AO1039,0)+IF(Дата_КС2=S$12,Смета!AR1039,0)+IF(Дата_КС2=S$13,Смета!AU1039,0)+IF(Дата_КС2=S$14,Смета!AX1039,0),0)</f>
        <v>0</v>
      </c>
      <c r="G1057" s="7">
        <f>IF(Смета!E1039&gt;0,Смета!E1039,0)</f>
        <v>0</v>
      </c>
      <c r="H1057" s="7">
        <f>ROUND(F1057*G1057,2)</f>
        <v>0</v>
      </c>
      <c r="I1057">
        <f>IF(J1057=1,1,K1057)</f>
        <v>0</v>
      </c>
      <c r="K1057">
        <f>IF(AND(B1057&gt;0,B1057&lt;&gt;"ЗАГ"),1,IF(C1057=0,SUM(B1058:INDEX(B1058:B$2002,INDEX(MATCH("ЗАГ",B1058:B$2002&amp;"",),))),0))</f>
        <v>0</v>
      </c>
      <c r="R1057" s="7">
        <f>IFERROR(IF(F1057&gt;0,IF(IFERROR((Смета!H607*1),0)&gt;0,ROUND(F1057*G1057,2),0),0),0)</f>
        <v>0</v>
      </c>
      <c r="S1057" s="7">
        <f>IFERROR(IF(F1057&gt;0,IF(IFERROR((Смета!G1039*1),0)&gt;0,ROUND(F1057*G1057,2),0),0),0)</f>
        <v>0</v>
      </c>
    </row>
    <row r="1058" hidden="1">
      <c r="B1058">
        <f>IFERROR(IF(F1058&gt;0,MAX(B$26:B1057)+1,IF(AND(D1058&gt;0,C1058=0),"ЗАГ",0)),0)</f>
        <v>0</v>
      </c>
      <c r="C1058">
        <f>IF(Смета!B1040&gt;0,Смета!B1040,0)</f>
        <v>918</v>
      </c>
      <c r="D1058" t="str">
        <f>IF(Смета!C1040&gt;0,Смета!C1040,0)</f>
        <v>Профиль SL-SLIM-H13M-F25-3000 ANOD ( Алюминий)</v>
      </c>
      <c r="E1058" s="7" t="str">
        <f>IF(Смета!D1040&gt;0,Смета!D1040,0)</f>
        <v>м</v>
      </c>
      <c r="F1058" s="7">
        <f>IFERROR(IF(Дата_КС2=S$3,Смета!Q1040,0)+IF(Дата_КС2=S$4,Смета!T1040,0)+IF(Дата_КС2=S$5,Смета!W1040,0)+IF(Дата_КС2=S$6,Смета!Z1040,0)+IF(Дата_КС2=S$7,Смета!AC1040,0)+IF(Дата_КС2=S$8,Смета!AF1040,0)+IF(Дата_КС2=S$9,Смета!AI1040,0)+IF(Дата_КС2=S$10,Смета!AL1040,0)+IF(Дата_КС2=S$11,Смета!AO1040,0)+IF(Дата_КС2=S$12,Смета!AR1040,0)+IF(Дата_КС2=S$13,Смета!AU1040,0)+IF(Дата_КС2=S$14,Смета!AX1040,0),0)</f>
        <v>0</v>
      </c>
      <c r="G1058" s="7">
        <f>IF(Смета!E1040&gt;0,Смета!E1040,0)</f>
        <v>850</v>
      </c>
      <c r="H1058" s="7">
        <f>ROUND(F1058*G1058,2)</f>
        <v>0</v>
      </c>
      <c r="I1058">
        <f>IF(J1058=1,1,K1058)</f>
        <v>0</v>
      </c>
      <c r="K1058">
        <f>IF(AND(B1058&gt;0,B1058&lt;&gt;"ЗАГ"),1,IF(C1058=0,SUM(B1059:INDEX(B1059:B$2002,INDEX(MATCH("ЗАГ",B1059:B$2002&amp;"",),))),0))</f>
        <v>0</v>
      </c>
      <c r="R1058" s="7">
        <f>IFERROR(IF(F1058&gt;0,IF(IFERROR((Смета!H608*1),0)&gt;0,ROUND(F1058*G1058,2),0),0),0)</f>
        <v>0</v>
      </c>
      <c r="S1058" s="7">
        <f>IFERROR(IF(F1058&gt;0,IF(IFERROR((Смета!G1040*1),0)&gt;0,ROUND(F1058*G1058,2),0),0),0)</f>
        <v>0</v>
      </c>
    </row>
    <row r="1059" hidden="1">
      <c r="B1059">
        <f>IFERROR(IF(F1059&gt;0,MAX(B$26:B1058)+1,IF(AND(D1059&gt;0,C1059=0),"ЗАГ",0)),0)</f>
        <v>0</v>
      </c>
      <c r="C1059">
        <f>IF(Смета!B1041&gt;0,Смета!B1041,0)</f>
        <v>919</v>
      </c>
      <c r="D1059" t="str">
        <f>IF(Смета!C1041&gt;0,Смета!C1041,0)</f>
        <v>Монтаж профиля</v>
      </c>
      <c r="E1059" s="7" t="str">
        <f>IF(Смета!D1041&gt;0,Смета!D1041,0)</f>
        <v>м</v>
      </c>
      <c r="F1059" s="7">
        <f>IFERROR(IF(Дата_КС2=S$3,Смета!Q1041,0)+IF(Дата_КС2=S$4,Смета!T1041,0)+IF(Дата_КС2=S$5,Смета!W1041,0)+IF(Дата_КС2=S$6,Смета!Z1041,0)+IF(Дата_КС2=S$7,Смета!AC1041,0)+IF(Дата_КС2=S$8,Смета!AF1041,0)+IF(Дата_КС2=S$9,Смета!AI1041,0)+IF(Дата_КС2=S$10,Смета!AL1041,0)+IF(Дата_КС2=S$11,Смета!AO1041,0)+IF(Дата_КС2=S$12,Смета!AR1041,0)+IF(Дата_КС2=S$13,Смета!AU1041,0)+IF(Дата_КС2=S$14,Смета!AX1041,0),0)</f>
        <v>0</v>
      </c>
      <c r="G1059" s="7">
        <f>IF(Смета!E1041&gt;0,Смета!E1041,0)</f>
        <v>800</v>
      </c>
      <c r="H1059" s="7">
        <f>ROUND(F1059*G1059,2)</f>
        <v>0</v>
      </c>
      <c r="I1059">
        <f>IF(J1059=1,1,K1059)</f>
        <v>0</v>
      </c>
      <c r="K1059">
        <f>IF(AND(B1059&gt;0,B1059&lt;&gt;"ЗАГ"),1,IF(C1059=0,SUM(B1060:INDEX(B1060:B$2002,INDEX(MATCH("ЗАГ",B1060:B$2002&amp;"",),))),0))</f>
        <v>0</v>
      </c>
      <c r="R1059" s="7">
        <f>IFERROR(IF(F1059&gt;0,IF(IFERROR((Смета!H609*1),0)&gt;0,ROUND(F1059*G1059,2),0),0),0)</f>
        <v>0</v>
      </c>
      <c r="S1059" s="7">
        <f>IFERROR(IF(F1059&gt;0,IF(IFERROR((Смета!G1041*1),0)&gt;0,ROUND(F1059*G1059,2),0),0),0)</f>
        <v>0</v>
      </c>
    </row>
    <row r="1060" hidden="1" ht="30" customHeight="1">
      <c r="B1060">
        <f>IFERROR(IF(F1060&gt;0,MAX(B$26:B1059)+1,IF(AND(D1060&gt;0,C1060=0),"ЗАГ",0)),0)</f>
        <v>0</v>
      </c>
      <c r="C1060">
        <f>IF(Смета!B1042&gt;0,Смета!B1042,0)</f>
        <v>920</v>
      </c>
      <c r="D1060" t="str">
        <f>IF(Смета!C1042&gt;0,Смета!C1042,0)</f>
        <v>Лента светодиодная 9,6 Вт/м 12В IP20 4000K 120LED/м RT/RTW-A120-8-11mm SMD 2835 5 м</v>
      </c>
      <c r="E1060" s="7" t="str">
        <f>IF(Смета!D1042&gt;0,Смета!D1042,0)</f>
        <v>шт</v>
      </c>
      <c r="F1060" s="7">
        <f>IFERROR(IF(Дата_КС2=S$3,Смета!Q1042,0)+IF(Дата_КС2=S$4,Смета!T1042,0)+IF(Дата_КС2=S$5,Смета!W1042,0)+IF(Дата_КС2=S$6,Смета!Z1042,0)+IF(Дата_КС2=S$7,Смета!AC1042,0)+IF(Дата_КС2=S$8,Смета!AF1042,0)+IF(Дата_КС2=S$9,Смета!AI1042,0)+IF(Дата_КС2=S$10,Смета!AL1042,0)+IF(Дата_КС2=S$11,Смета!AO1042,0)+IF(Дата_КС2=S$12,Смета!AR1042,0)+IF(Дата_КС2=S$13,Смета!AU1042,0)+IF(Дата_КС2=S$14,Смета!AX1042,0),0)</f>
        <v>0</v>
      </c>
      <c r="G1060" s="7">
        <f>IF(Смета!E1042&gt;0,Смета!E1042,0)</f>
        <v>3150</v>
      </c>
      <c r="H1060" s="7">
        <f>ROUND(F1060*G1060,2)</f>
        <v>0</v>
      </c>
      <c r="I1060">
        <f>IF(J1060=1,1,K1060)</f>
        <v>0</v>
      </c>
      <c r="K1060">
        <f>IF(AND(B1060&gt;0,B1060&lt;&gt;"ЗАГ"),1,IF(C1060=0,SUM(B1061:INDEX(B1061:B$2002,INDEX(MATCH("ЗАГ",B1061:B$2002&amp;"",),))),0))</f>
        <v>0</v>
      </c>
      <c r="R1060" s="7">
        <f>IFERROR(IF(F1060&gt;0,IF(IFERROR((Смета!H610*1),0)&gt;0,ROUND(F1060*G1060,2),0),0),0)</f>
        <v>0</v>
      </c>
      <c r="S1060" s="7">
        <f>IFERROR(IF(F1060&gt;0,IF(IFERROR((Смета!G1042*1),0)&gt;0,ROUND(F1060*G1060,2),0),0),0)</f>
        <v>0</v>
      </c>
    </row>
    <row r="1061" hidden="1">
      <c r="B1061">
        <f>IFERROR(IF(F1061&gt;0,MAX(B$26:B1060)+1,IF(AND(D1061&gt;0,C1061=0),"ЗАГ",0)),0)</f>
        <v>0</v>
      </c>
      <c r="C1061">
        <f>IF(Смета!B1043&gt;0,Смета!B1043,0)</f>
        <v>921</v>
      </c>
      <c r="D1061" t="str">
        <f>IF(Смета!C1043&gt;0,Смета!C1043,0)</f>
        <v>Монтаж и подключение ленты</v>
      </c>
      <c r="E1061" s="7" t="str">
        <f>IF(Смета!D1043&gt;0,Смета!D1043,0)</f>
        <v>м</v>
      </c>
      <c r="F1061" s="7">
        <f>IFERROR(IF(Дата_КС2=S$3,Смета!Q1043,0)+IF(Дата_КС2=S$4,Смета!T1043,0)+IF(Дата_КС2=S$5,Смета!W1043,0)+IF(Дата_КС2=S$6,Смета!Z1043,0)+IF(Дата_КС2=S$7,Смета!AC1043,0)+IF(Дата_КС2=S$8,Смета!AF1043,0)+IF(Дата_КС2=S$9,Смета!AI1043,0)+IF(Дата_КС2=S$10,Смета!AL1043,0)+IF(Дата_КС2=S$11,Смета!AO1043,0)+IF(Дата_КС2=S$12,Смета!AR1043,0)+IF(Дата_КС2=S$13,Смета!AU1043,0)+IF(Дата_КС2=S$14,Смета!AX1043,0),0)</f>
        <v>0</v>
      </c>
      <c r="G1061" s="7">
        <f>IF(Смета!E1043&gt;0,Смета!E1043,0)</f>
        <v>800</v>
      </c>
      <c r="H1061" s="7">
        <f>ROUND(F1061*G1061,2)</f>
        <v>0</v>
      </c>
      <c r="I1061">
        <f>IF(J1061=1,1,K1061)</f>
        <v>0</v>
      </c>
      <c r="K1061">
        <f>IF(AND(B1061&gt;0,B1061&lt;&gt;"ЗАГ"),1,IF(C1061=0,SUM(B1062:INDEX(B1062:B$2002,INDEX(MATCH("ЗАГ",B1062:B$2002&amp;"",),))),0))</f>
        <v>0</v>
      </c>
      <c r="R1061" s="7">
        <f>IFERROR(IF(F1061&gt;0,IF(IFERROR((Смета!H611*1),0)&gt;0,ROUND(F1061*G1061,2),0),0),0)</f>
        <v>0</v>
      </c>
      <c r="S1061" s="7">
        <f>IFERROR(IF(F1061&gt;0,IF(IFERROR((Смета!G1043*1),0)&gt;0,ROUND(F1061*G1061,2),0),0),0)</f>
        <v>0</v>
      </c>
    </row>
    <row r="1062" hidden="1">
      <c r="B1062">
        <f>IFERROR(IF(F1062&gt;0,MAX(B$26:B1061)+1,IF(AND(D1062&gt;0,C1062=0),"ЗАГ",0)),0)</f>
        <v>0</v>
      </c>
      <c r="C1062">
        <f>IF(Смета!B1044&gt;0,Смета!B1044,0)</f>
        <v>922</v>
      </c>
      <c r="D1062" t="str">
        <f>IF(Смета!C1044&gt;0,Смета!C1044,0)</f>
        <v>Блок питания ARS-150-12 (12V, 12.5A, 150W) (ARL, IP20 Сетка, 2 года)</v>
      </c>
      <c r="E1062" s="7" t="str">
        <f>IF(Смета!D1044&gt;0,Смета!D1044,0)</f>
        <v>шт</v>
      </c>
      <c r="F1062" s="7">
        <f>IFERROR(IF(Дата_КС2=S$3,Смета!Q1044,0)+IF(Дата_КС2=S$4,Смета!T1044,0)+IF(Дата_КС2=S$5,Смета!W1044,0)+IF(Дата_КС2=S$6,Смета!Z1044,0)+IF(Дата_КС2=S$7,Смета!AC1044,0)+IF(Дата_КС2=S$8,Смета!AF1044,0)+IF(Дата_КС2=S$9,Смета!AI1044,0)+IF(Дата_КС2=S$10,Смета!AL1044,0)+IF(Дата_КС2=S$11,Смета!AO1044,0)+IF(Дата_КС2=S$12,Смета!AR1044,0)+IF(Дата_КС2=S$13,Смета!AU1044,0)+IF(Дата_КС2=S$14,Смета!AX1044,0),0)</f>
        <v>0</v>
      </c>
      <c r="G1062" s="7">
        <f>IF(Смета!E1044&gt;0,Смета!E1044,0)</f>
        <v>3320</v>
      </c>
      <c r="H1062" s="7">
        <f>ROUND(F1062*G1062,2)</f>
        <v>0</v>
      </c>
      <c r="I1062">
        <f>IF(J1062=1,1,K1062)</f>
        <v>0</v>
      </c>
      <c r="K1062">
        <f>IF(AND(B1062&gt;0,B1062&lt;&gt;"ЗАГ"),1,IF(C1062=0,SUM(B1063:INDEX(B1063:B$2002,INDEX(MATCH("ЗАГ",B1063:B$2002&amp;"",),))),0))</f>
        <v>0</v>
      </c>
      <c r="R1062" s="7">
        <f>IFERROR(IF(F1062&gt;0,IF(IFERROR((Смета!H612*1),0)&gt;0,ROUND(F1062*G1062,2),0),0),0)</f>
        <v>0</v>
      </c>
      <c r="S1062" s="7">
        <f>IFERROR(IF(F1062&gt;0,IF(IFERROR((Смета!G1044*1),0)&gt;0,ROUND(F1062*G1062,2),0),0),0)</f>
        <v>0</v>
      </c>
    </row>
    <row r="1063" hidden="1">
      <c r="B1063">
        <f>IFERROR(IF(F1063&gt;0,MAX(B$26:B1062)+1,IF(AND(D1063&gt;0,C1063=0),"ЗАГ",0)),0)</f>
        <v>0</v>
      </c>
      <c r="C1063">
        <f>IF(Смета!B1045&gt;0,Смета!B1045,0)</f>
        <v>923</v>
      </c>
      <c r="D1063" t="str">
        <f>IF(Смета!C1045&gt;0,Смета!C1045,0)</f>
        <v>Монтаж и подключение блоков питания</v>
      </c>
      <c r="E1063" s="7" t="str">
        <f>IF(Смета!D1045&gt;0,Смета!D1045,0)</f>
        <v>шт</v>
      </c>
      <c r="F1063" s="7">
        <f>IFERROR(IF(Дата_КС2=S$3,Смета!Q1045,0)+IF(Дата_КС2=S$4,Смета!T1045,0)+IF(Дата_КС2=S$5,Смета!W1045,0)+IF(Дата_КС2=S$6,Смета!Z1045,0)+IF(Дата_КС2=S$7,Смета!AC1045,0)+IF(Дата_КС2=S$8,Смета!AF1045,0)+IF(Дата_КС2=S$9,Смета!AI1045,0)+IF(Дата_КС2=S$10,Смета!AL1045,0)+IF(Дата_КС2=S$11,Смета!AO1045,0)+IF(Дата_КС2=S$12,Смета!AR1045,0)+IF(Дата_КС2=S$13,Смета!AU1045,0)+IF(Дата_КС2=S$14,Смета!AX1045,0),0)</f>
        <v>0</v>
      </c>
      <c r="G1063" s="7">
        <f>IF(Смета!E1045&gt;0,Смета!E1045,0)</f>
        <v>500</v>
      </c>
      <c r="H1063" s="7">
        <f>ROUND(F1063*G1063,2)</f>
        <v>0</v>
      </c>
      <c r="I1063">
        <f>IF(J1063=1,1,K1063)</f>
        <v>0</v>
      </c>
      <c r="K1063">
        <f>IF(AND(B1063&gt;0,B1063&lt;&gt;"ЗАГ"),1,IF(C1063=0,SUM(B1064:INDEX(B1064:B$2002,INDEX(MATCH("ЗАГ",B1064:B$2002&amp;"",),))),0))</f>
        <v>0</v>
      </c>
      <c r="R1063" s="7">
        <f>IFERROR(IF(F1063&gt;0,IF(IFERROR((Смета!H613*1),0)&gt;0,ROUND(F1063*G1063,2),0),0),0)</f>
        <v>0</v>
      </c>
      <c r="S1063" s="7">
        <f>IFERROR(IF(F1063&gt;0,IF(IFERROR((Смета!G1045*1),0)&gt;0,ROUND(F1063*G1063,2),0),0),0)</f>
        <v>0</v>
      </c>
    </row>
    <row r="1064" hidden="1">
      <c r="B1064" t="str">
        <f>IFERROR(IF(F1064&gt;0,MAX(B$26:B1063)+1,IF(AND(D1064&gt;0,C1064=0),"ЗАГ",0)),0)</f>
        <v>ЗАГ</v>
      </c>
      <c r="C1064">
        <f>IF(Смета!B1046&gt;0,Смета!B1046,0)</f>
        <v>0</v>
      </c>
      <c r="D1064" t="str">
        <f>IF(Смета!C1046&gt;0,Смета!C1046,0)</f>
        <v>Декоративная подсветка зеркала</v>
      </c>
      <c r="E1064" s="7">
        <f>IF(Смета!D1046&gt;0,Смета!D1046,0)</f>
        <v>0</v>
      </c>
      <c r="F1064" s="7">
        <f>IFERROR(IF(Дата_КС2=S$3,Смета!Q1046,0)+IF(Дата_КС2=S$4,Смета!T1046,0)+IF(Дата_КС2=S$5,Смета!W1046,0)+IF(Дата_КС2=S$6,Смета!Z1046,0)+IF(Дата_КС2=S$7,Смета!AC1046,0)+IF(Дата_КС2=S$8,Смета!AF1046,0)+IF(Дата_КС2=S$9,Смета!AI1046,0)+IF(Дата_КС2=S$10,Смета!AL1046,0)+IF(Дата_КС2=S$11,Смета!AO1046,0)+IF(Дата_КС2=S$12,Смета!AR1046,0)+IF(Дата_КС2=S$13,Смета!AU1046,0)+IF(Дата_КС2=S$14,Смета!AX1046,0),0)</f>
        <v>0</v>
      </c>
      <c r="G1064" s="7">
        <f>IF(Смета!E1046&gt;0,Смета!E1046,0)</f>
        <v>0</v>
      </c>
      <c r="H1064" s="7">
        <f>ROUND(F1064*G1064,2)</f>
        <v>0</v>
      </c>
      <c r="I1064">
        <f>IF(J1064=1,1,K1064)</f>
        <v>0</v>
      </c>
      <c r="K1064">
        <f>IF(AND(B1064&gt;0,B1064&lt;&gt;"ЗАГ"),1,IF(C1064=0,SUM(B1065:INDEX(B1065:B$2002,INDEX(MATCH("ЗАГ",B1065:B$2002&amp;"",),))),0))</f>
        <v>0</v>
      </c>
      <c r="R1064" s="7">
        <f>IFERROR(IF(F1064&gt;0,IF(IFERROR((Смета!H614*1),0)&gt;0,ROUND(F1064*G1064,2),0),0),0)</f>
        <v>0</v>
      </c>
      <c r="S1064" s="7">
        <f>IFERROR(IF(F1064&gt;0,IF(IFERROR((Смета!G1046*1),0)&gt;0,ROUND(F1064*G1064,2),0),0),0)</f>
        <v>0</v>
      </c>
    </row>
    <row r="1065" hidden="1">
      <c r="B1065">
        <f>IFERROR(IF(F1065&gt;0,MAX(B$26:B1064)+1,IF(AND(D1065&gt;0,C1065=0),"ЗАГ",0)),0)</f>
        <v>0</v>
      </c>
      <c r="C1065">
        <f>IF(Смета!B1047&gt;0,Смета!B1047,0)</f>
        <v>924</v>
      </c>
      <c r="D1065" t="str">
        <f>IF(Смета!C1047&gt;0,Смета!C1047,0)</f>
        <v>Профиль SL-SLIM-H13M-F25-3000 ANOD ( Алюминий)</v>
      </c>
      <c r="E1065" s="7" t="str">
        <f>IF(Смета!D1047&gt;0,Смета!D1047,0)</f>
        <v>м</v>
      </c>
      <c r="F1065" s="7">
        <f>IFERROR(IF(Дата_КС2=S$3,Смета!Q1047,0)+IF(Дата_КС2=S$4,Смета!T1047,0)+IF(Дата_КС2=S$5,Смета!W1047,0)+IF(Дата_КС2=S$6,Смета!Z1047,0)+IF(Дата_КС2=S$7,Смета!AC1047,0)+IF(Дата_КС2=S$8,Смета!AF1047,0)+IF(Дата_КС2=S$9,Смета!AI1047,0)+IF(Дата_КС2=S$10,Смета!AL1047,0)+IF(Дата_КС2=S$11,Смета!AO1047,0)+IF(Дата_КС2=S$12,Смета!AR1047,0)+IF(Дата_КС2=S$13,Смета!AU1047,0)+IF(Дата_КС2=S$14,Смета!AX1047,0),0)</f>
        <v>0</v>
      </c>
      <c r="G1065" s="7">
        <f>IF(Смета!E1047&gt;0,Смета!E1047,0)</f>
        <v>850</v>
      </c>
      <c r="H1065" s="7">
        <f>ROUND(F1065*G1065,2)</f>
        <v>0</v>
      </c>
      <c r="I1065">
        <f>IF(J1065=1,1,K1065)</f>
        <v>0</v>
      </c>
      <c r="K1065">
        <f>IF(AND(B1065&gt;0,B1065&lt;&gt;"ЗАГ"),1,IF(C1065=0,SUM(B1066:INDEX(B1066:B$2002,INDEX(MATCH("ЗАГ",B1066:B$2002&amp;"",),))),0))</f>
        <v>0</v>
      </c>
      <c r="R1065" s="7">
        <f>IFERROR(IF(F1065&gt;0,IF(IFERROR((Смета!H615*1),0)&gt;0,ROUND(F1065*G1065,2),0),0),0)</f>
        <v>0</v>
      </c>
      <c r="S1065" s="7">
        <f>IFERROR(IF(F1065&gt;0,IF(IFERROR((Смета!G1047*1),0)&gt;0,ROUND(F1065*G1065,2),0),0),0)</f>
        <v>0</v>
      </c>
    </row>
    <row r="1066" hidden="1">
      <c r="B1066">
        <f>IFERROR(IF(F1066&gt;0,MAX(B$26:B1065)+1,IF(AND(D1066&gt;0,C1066=0),"ЗАГ",0)),0)</f>
        <v>0</v>
      </c>
      <c r="C1066">
        <f>IF(Смета!B1048&gt;0,Смета!B1048,0)</f>
        <v>925</v>
      </c>
      <c r="D1066" t="str">
        <f>IF(Смета!C1048&gt;0,Смета!C1048,0)</f>
        <v>Монтаж профиля</v>
      </c>
      <c r="E1066" s="7" t="str">
        <f>IF(Смета!D1048&gt;0,Смета!D1048,0)</f>
        <v>м</v>
      </c>
      <c r="F1066" s="7">
        <f>IFERROR(IF(Дата_КС2=S$3,Смета!Q1048,0)+IF(Дата_КС2=S$4,Смета!T1048,0)+IF(Дата_КС2=S$5,Смета!W1048,0)+IF(Дата_КС2=S$6,Смета!Z1048,0)+IF(Дата_КС2=S$7,Смета!AC1048,0)+IF(Дата_КС2=S$8,Смета!AF1048,0)+IF(Дата_КС2=S$9,Смета!AI1048,0)+IF(Дата_КС2=S$10,Смета!AL1048,0)+IF(Дата_КС2=S$11,Смета!AO1048,0)+IF(Дата_КС2=S$12,Смета!AR1048,0)+IF(Дата_КС2=S$13,Смета!AU1048,0)+IF(Дата_КС2=S$14,Смета!AX1048,0),0)</f>
        <v>0</v>
      </c>
      <c r="G1066" s="7">
        <f>IF(Смета!E1048&gt;0,Смета!E1048,0)</f>
        <v>800</v>
      </c>
      <c r="H1066" s="7">
        <f>ROUND(F1066*G1066,2)</f>
        <v>0</v>
      </c>
      <c r="I1066">
        <f>IF(J1066=1,1,K1066)</f>
        <v>0</v>
      </c>
      <c r="K1066">
        <f>IF(AND(B1066&gt;0,B1066&lt;&gt;"ЗАГ"),1,IF(C1066=0,SUM(B1067:INDEX(B1067:B$2002,INDEX(MATCH("ЗАГ",B1067:B$2002&amp;"",),))),0))</f>
        <v>0</v>
      </c>
      <c r="R1066" s="7">
        <f>IFERROR(IF(F1066&gt;0,IF(IFERROR((Смета!H616*1),0)&gt;0,ROUND(F1066*G1066,2),0),0),0)</f>
        <v>0</v>
      </c>
      <c r="S1066" s="7">
        <f>IFERROR(IF(F1066&gt;0,IF(IFERROR((Смета!G1048*1),0)&gt;0,ROUND(F1066*G1066,2),0),0),0)</f>
        <v>0</v>
      </c>
    </row>
    <row r="1067" hidden="1" ht="30" customHeight="1">
      <c r="B1067">
        <f>IFERROR(IF(F1067&gt;0,MAX(B$26:B1066)+1,IF(AND(D1067&gt;0,C1067=0),"ЗАГ",0)),0)</f>
        <v>0</v>
      </c>
      <c r="C1067">
        <f>IF(Смета!B1049&gt;0,Смета!B1049,0)</f>
        <v>926</v>
      </c>
      <c r="D1067" t="str">
        <f>IF(Смета!C1049&gt;0,Смета!C1049,0)</f>
        <v>Лента светодиодная 9,6 Вт/м 12В IP20 4000K 120LED/м RT/RTW-A120-8-11mm SMD 2835 5 м</v>
      </c>
      <c r="E1067" s="7" t="str">
        <f>IF(Смета!D1049&gt;0,Смета!D1049,0)</f>
        <v>шт</v>
      </c>
      <c r="F1067" s="7">
        <f>IFERROR(IF(Дата_КС2=S$3,Смета!Q1049,0)+IF(Дата_КС2=S$4,Смета!T1049,0)+IF(Дата_КС2=S$5,Смета!W1049,0)+IF(Дата_КС2=S$6,Смета!Z1049,0)+IF(Дата_КС2=S$7,Смета!AC1049,0)+IF(Дата_КС2=S$8,Смета!AF1049,0)+IF(Дата_КС2=S$9,Смета!AI1049,0)+IF(Дата_КС2=S$10,Смета!AL1049,0)+IF(Дата_КС2=S$11,Смета!AO1049,0)+IF(Дата_КС2=S$12,Смета!AR1049,0)+IF(Дата_КС2=S$13,Смета!AU1049,0)+IF(Дата_КС2=S$14,Смета!AX1049,0),0)</f>
        <v>0</v>
      </c>
      <c r="G1067" s="7">
        <f>IF(Смета!E1049&gt;0,Смета!E1049,0)</f>
        <v>3150</v>
      </c>
      <c r="H1067" s="7">
        <f>ROUND(F1067*G1067,2)</f>
        <v>0</v>
      </c>
      <c r="I1067">
        <f>IF(J1067=1,1,K1067)</f>
        <v>0</v>
      </c>
      <c r="K1067">
        <f>IF(AND(B1067&gt;0,B1067&lt;&gt;"ЗАГ"),1,IF(C1067=0,SUM(B1068:INDEX(B1068:B$2002,INDEX(MATCH("ЗАГ",B1068:B$2002&amp;"",),))),0))</f>
        <v>0</v>
      </c>
      <c r="R1067" s="7">
        <f>IFERROR(IF(F1067&gt;0,IF(IFERROR((Смета!H617*1),0)&gt;0,ROUND(F1067*G1067,2),0),0),0)</f>
        <v>0</v>
      </c>
      <c r="S1067" s="7">
        <f>IFERROR(IF(F1067&gt;0,IF(IFERROR((Смета!G1049*1),0)&gt;0,ROUND(F1067*G1067,2),0),0),0)</f>
        <v>0</v>
      </c>
    </row>
    <row r="1068" hidden="1">
      <c r="B1068">
        <f>IFERROR(IF(F1068&gt;0,MAX(B$26:B1067)+1,IF(AND(D1068&gt;0,C1068=0),"ЗАГ",0)),0)</f>
        <v>0</v>
      </c>
      <c r="C1068">
        <f>IF(Смета!B1050&gt;0,Смета!B1050,0)</f>
        <v>927</v>
      </c>
      <c r="D1068" t="str">
        <f>IF(Смета!C1050&gt;0,Смета!C1050,0)</f>
        <v>Монтаж и подключение ленты</v>
      </c>
      <c r="E1068" s="7" t="str">
        <f>IF(Смета!D1050&gt;0,Смета!D1050,0)</f>
        <v>м</v>
      </c>
      <c r="F1068" s="7">
        <f>IFERROR(IF(Дата_КС2=S$3,Смета!Q1050,0)+IF(Дата_КС2=S$4,Смета!T1050,0)+IF(Дата_КС2=S$5,Смета!W1050,0)+IF(Дата_КС2=S$6,Смета!Z1050,0)+IF(Дата_КС2=S$7,Смета!AC1050,0)+IF(Дата_КС2=S$8,Смета!AF1050,0)+IF(Дата_КС2=S$9,Смета!AI1050,0)+IF(Дата_КС2=S$10,Смета!AL1050,0)+IF(Дата_КС2=S$11,Смета!AO1050,0)+IF(Дата_КС2=S$12,Смета!AR1050,0)+IF(Дата_КС2=S$13,Смета!AU1050,0)+IF(Дата_КС2=S$14,Смета!AX1050,0),0)</f>
        <v>0</v>
      </c>
      <c r="G1068" s="7">
        <f>IF(Смета!E1050&gt;0,Смета!E1050,0)</f>
        <v>800</v>
      </c>
      <c r="H1068" s="7">
        <f>ROUND(F1068*G1068,2)</f>
        <v>0</v>
      </c>
      <c r="I1068">
        <f>IF(J1068=1,1,K1068)</f>
        <v>0</v>
      </c>
      <c r="K1068">
        <f>IF(AND(B1068&gt;0,B1068&lt;&gt;"ЗАГ"),1,IF(C1068=0,SUM(B1069:INDEX(B1069:B$2002,INDEX(MATCH("ЗАГ",B1069:B$2002&amp;"",),))),0))</f>
        <v>0</v>
      </c>
      <c r="R1068" s="7">
        <f>IFERROR(IF(F1068&gt;0,IF(IFERROR((Смета!H618*1),0)&gt;0,ROUND(F1068*G1068,2),0),0),0)</f>
        <v>0</v>
      </c>
      <c r="S1068" s="7">
        <f>IFERROR(IF(F1068&gt;0,IF(IFERROR((Смета!G1050*1),0)&gt;0,ROUND(F1068*G1068,2),0),0),0)</f>
        <v>0</v>
      </c>
    </row>
    <row r="1069" hidden="1">
      <c r="B1069">
        <f>IFERROR(IF(F1069&gt;0,MAX(B$26:B1068)+1,IF(AND(D1069&gt;0,C1069=0),"ЗАГ",0)),0)</f>
        <v>0</v>
      </c>
      <c r="C1069">
        <f>IF(Смета!B1051&gt;0,Смета!B1051,0)</f>
        <v>928</v>
      </c>
      <c r="D1069" t="str">
        <f>IF(Смета!C1051&gt;0,Смета!C1051,0)</f>
        <v>Блок питания ARS-150-12 (12V, 12.5A, 150W) (ARL, IP20 Сетка, 2 года)</v>
      </c>
      <c r="E1069" s="7" t="str">
        <f>IF(Смета!D1051&gt;0,Смета!D1051,0)</f>
        <v>шт</v>
      </c>
      <c r="F1069" s="7">
        <f>IFERROR(IF(Дата_КС2=S$3,Смета!Q1051,0)+IF(Дата_КС2=S$4,Смета!T1051,0)+IF(Дата_КС2=S$5,Смета!W1051,0)+IF(Дата_КС2=S$6,Смета!Z1051,0)+IF(Дата_КС2=S$7,Смета!AC1051,0)+IF(Дата_КС2=S$8,Смета!AF1051,0)+IF(Дата_КС2=S$9,Смета!AI1051,0)+IF(Дата_КС2=S$10,Смета!AL1051,0)+IF(Дата_КС2=S$11,Смета!AO1051,0)+IF(Дата_КС2=S$12,Смета!AR1051,0)+IF(Дата_КС2=S$13,Смета!AU1051,0)+IF(Дата_КС2=S$14,Смета!AX1051,0),0)</f>
        <v>0</v>
      </c>
      <c r="G1069" s="7">
        <f>IF(Смета!E1051&gt;0,Смета!E1051,0)</f>
        <v>3320</v>
      </c>
      <c r="H1069" s="7">
        <f>ROUND(F1069*G1069,2)</f>
        <v>0</v>
      </c>
      <c r="I1069">
        <f>IF(J1069=1,1,K1069)</f>
        <v>0</v>
      </c>
      <c r="K1069">
        <f>IF(AND(B1069&gt;0,B1069&lt;&gt;"ЗАГ"),1,IF(C1069=0,SUM(B1070:INDEX(B1070:B$2002,INDEX(MATCH("ЗАГ",B1070:B$2002&amp;"",),))),0))</f>
        <v>0</v>
      </c>
      <c r="R1069" s="7">
        <f>IFERROR(IF(F1069&gt;0,IF(IFERROR((Смета!H619*1),0)&gt;0,ROUND(F1069*G1069,2),0),0),0)</f>
        <v>0</v>
      </c>
      <c r="S1069" s="7">
        <f>IFERROR(IF(F1069&gt;0,IF(IFERROR((Смета!G1051*1),0)&gt;0,ROUND(F1069*G1069,2),0),0),0)</f>
        <v>0</v>
      </c>
    </row>
    <row r="1070" hidden="1">
      <c r="B1070">
        <f>IFERROR(IF(F1070&gt;0,MAX(B$26:B1069)+1,IF(AND(D1070&gt;0,C1070=0),"ЗАГ",0)),0)</f>
        <v>0</v>
      </c>
      <c r="C1070">
        <f>IF(Смета!B1052&gt;0,Смета!B1052,0)</f>
        <v>929</v>
      </c>
      <c r="D1070" t="str">
        <f>IF(Смета!C1052&gt;0,Смета!C1052,0)</f>
        <v>Монтаж и подключение блоков питания</v>
      </c>
      <c r="E1070" s="7" t="str">
        <f>IF(Смета!D1052&gt;0,Смета!D1052,0)</f>
        <v>шт</v>
      </c>
      <c r="F1070" s="7">
        <f>IFERROR(IF(Дата_КС2=S$3,Смета!Q1052,0)+IF(Дата_КС2=S$4,Смета!T1052,0)+IF(Дата_КС2=S$5,Смета!W1052,0)+IF(Дата_КС2=S$6,Смета!Z1052,0)+IF(Дата_КС2=S$7,Смета!AC1052,0)+IF(Дата_КС2=S$8,Смета!AF1052,0)+IF(Дата_КС2=S$9,Смета!AI1052,0)+IF(Дата_КС2=S$10,Смета!AL1052,0)+IF(Дата_КС2=S$11,Смета!AO1052,0)+IF(Дата_КС2=S$12,Смета!AR1052,0)+IF(Дата_КС2=S$13,Смета!AU1052,0)+IF(Дата_КС2=S$14,Смета!AX1052,0),0)</f>
        <v>0</v>
      </c>
      <c r="G1070" s="7">
        <f>IF(Смета!E1052&gt;0,Смета!E1052,0)</f>
        <v>500</v>
      </c>
      <c r="H1070" s="7">
        <f>ROUND(F1070*G1070,2)</f>
        <v>0</v>
      </c>
      <c r="I1070">
        <f>IF(J1070=1,1,K1070)</f>
        <v>0</v>
      </c>
      <c r="K1070">
        <f>IF(AND(B1070&gt;0,B1070&lt;&gt;"ЗАГ"),1,IF(C1070=0,SUM(B1071:INDEX(B1071:B$2002,INDEX(MATCH("ЗАГ",B1071:B$2002&amp;"",),))),0))</f>
        <v>0</v>
      </c>
      <c r="R1070" s="7">
        <f>IFERROR(IF(F1070&gt;0,IF(IFERROR((Смета!H620*1),0)&gt;0,ROUND(F1070*G1070,2),0),0),0)</f>
        <v>0</v>
      </c>
      <c r="S1070" s="7">
        <f>IFERROR(IF(F1070&gt;0,IF(IFERROR((Смета!G1052*1),0)&gt;0,ROUND(F1070*G1070,2),0),0),0)</f>
        <v>0</v>
      </c>
    </row>
    <row r="1071" hidden="1">
      <c r="B1071" t="str">
        <f>IFERROR(IF(F1071&gt;0,MAX(B$26:B1070)+1,IF(AND(D1071&gt;0,C1071=0),"ЗАГ",0)),0)</f>
        <v>ЗАГ</v>
      </c>
      <c r="C1071">
        <f>IF(Смета!B1053&gt;0,Смета!B1053,0)</f>
        <v>0</v>
      </c>
      <c r="D1071" t="str">
        <f>IF(Смета!C1053&gt;0,Смета!C1053,0)</f>
        <v>3.Кабельные изделия</v>
      </c>
      <c r="E1071" s="7">
        <f>IF(Смета!D1053&gt;0,Смета!D1053,0)</f>
        <v>0</v>
      </c>
      <c r="F1071" s="7">
        <f>IFERROR(IF(Дата_КС2=S$3,Смета!Q1053,0)+IF(Дата_КС2=S$4,Смета!T1053,0)+IF(Дата_КС2=S$5,Смета!W1053,0)+IF(Дата_КС2=S$6,Смета!Z1053,0)+IF(Дата_КС2=S$7,Смета!AC1053,0)+IF(Дата_КС2=S$8,Смета!AF1053,0)+IF(Дата_КС2=S$9,Смета!AI1053,0)+IF(Дата_КС2=S$10,Смета!AL1053,0)+IF(Дата_КС2=S$11,Смета!AO1053,0)+IF(Дата_КС2=S$12,Смета!AR1053,0)+IF(Дата_КС2=S$13,Смета!AU1053,0)+IF(Дата_КС2=S$14,Смета!AX1053,0),0)</f>
        <v>0</v>
      </c>
      <c r="G1071" s="7">
        <f>IF(Смета!E1053&gt;0,Смета!E1053,0)</f>
        <v>0</v>
      </c>
      <c r="H1071" s="7">
        <f>ROUND(F1071*G1071,2)</f>
        <v>0</v>
      </c>
      <c r="I1071">
        <f>IF(J1071=1,1,K1071)</f>
        <v>0</v>
      </c>
      <c r="K1071">
        <f>IF(AND(B1071&gt;0,B1071&lt;&gt;"ЗАГ"),1,IF(C1071=0,SUM(B1072:INDEX(B1072:B$2002,INDEX(MATCH("ЗАГ",B1072:B$2002&amp;"",),))),0))</f>
        <v>0</v>
      </c>
      <c r="R1071" s="7">
        <f>IFERROR(IF(F1071&gt;0,IF(IFERROR((Смета!H621*1),0)&gt;0,ROUND(F1071*G1071,2),0),0),0)</f>
        <v>0</v>
      </c>
      <c r="S1071" s="7">
        <f>IFERROR(IF(F1071&gt;0,IF(IFERROR((Смета!G1053*1),0)&gt;0,ROUND(F1071*G1071,2),0),0),0)</f>
        <v>0</v>
      </c>
    </row>
    <row r="1072" hidden="1">
      <c r="B1072">
        <f>IFERROR(IF(F1072&gt;0,MAX(B$26:B1071)+1,IF(AND(D1072&gt;0,C1072=0),"ЗАГ",0)),0)</f>
        <v>0</v>
      </c>
      <c r="C1072">
        <f>IF(Смета!B1054&gt;0,Смета!B1054,0)</f>
        <v>930</v>
      </c>
      <c r="D1072" t="str">
        <f>IF(Смета!C1054&gt;0,Смета!C1054,0)</f>
        <v>Кабель силовой ВВГ-Пнг(А) 3x1,5 ок(N, PE)-0.66 (100м)</v>
      </c>
      <c r="E1072" s="7" t="str">
        <f>IF(Смета!D1054&gt;0,Смета!D1054,0)</f>
        <v>м</v>
      </c>
      <c r="F1072" s="7">
        <f>IFERROR(IF(Дата_КС2=S$3,Смета!Q1054,0)+IF(Дата_КС2=S$4,Смета!T1054,0)+IF(Дата_КС2=S$5,Смета!W1054,0)+IF(Дата_КС2=S$6,Смета!Z1054,0)+IF(Дата_КС2=S$7,Смета!AC1054,0)+IF(Дата_КС2=S$8,Смета!AF1054,0)+IF(Дата_КС2=S$9,Смета!AI1054,0)+IF(Дата_КС2=S$10,Смета!AL1054,0)+IF(Дата_КС2=S$11,Смета!AO1054,0)+IF(Дата_КС2=S$12,Смета!AR1054,0)+IF(Дата_КС2=S$13,Смета!AU1054,0)+IF(Дата_КС2=S$14,Смета!AX1054,0),0)</f>
        <v>0</v>
      </c>
      <c r="G1072" s="7">
        <f>IF(Смета!E1054&gt;0,Смета!E1054,0)</f>
        <v>59.91</v>
      </c>
      <c r="H1072" s="7">
        <f>ROUND(F1072*G1072,2)</f>
        <v>0</v>
      </c>
      <c r="I1072">
        <f>IF(J1072=1,1,K1072)</f>
        <v>0</v>
      </c>
      <c r="K1072">
        <f>IF(AND(B1072&gt;0,B1072&lt;&gt;"ЗАГ"),1,IF(C1072=0,SUM(B1073:INDEX(B1073:B$2002,INDEX(MATCH("ЗАГ",B1073:B$2002&amp;"",),))),0))</f>
        <v>0</v>
      </c>
      <c r="R1072" s="7">
        <f>IFERROR(IF(F1072&gt;0,IF(IFERROR((Смета!H622*1),0)&gt;0,ROUND(F1072*G1072,2),0),0),0)</f>
        <v>0</v>
      </c>
      <c r="S1072" s="7">
        <f>IFERROR(IF(F1072&gt;0,IF(IFERROR((Смета!G1054*1),0)&gt;0,ROUND(F1072*G1072,2),0),0),0)</f>
        <v>0</v>
      </c>
    </row>
    <row r="1073" hidden="1">
      <c r="B1073">
        <f>IFERROR(IF(F1073&gt;0,MAX(B$26:B1072)+1,IF(AND(D1073&gt;0,C1073=0),"ЗАГ",0)),0)</f>
        <v>0</v>
      </c>
      <c r="C1073">
        <f>IF(Смета!B1055&gt;0,Смета!B1055,0)</f>
        <v>931</v>
      </c>
      <c r="D1073" t="str">
        <f>IF(Смета!C1055&gt;0,Смета!C1055,0)</f>
        <v>Кабель силовой ВВГ-Пнг(А)-LS 3x2,5 ок(N, PE)-0.66 (100м)</v>
      </c>
      <c r="E1073" s="7" t="str">
        <f>IF(Смета!D1055&gt;0,Смета!D1055,0)</f>
        <v>м</v>
      </c>
      <c r="F1073" s="7">
        <f>IFERROR(IF(Дата_КС2=S$3,Смета!Q1055,0)+IF(Дата_КС2=S$4,Смета!T1055,0)+IF(Дата_КС2=S$5,Смета!W1055,0)+IF(Дата_КС2=S$6,Смета!Z1055,0)+IF(Дата_КС2=S$7,Смета!AC1055,0)+IF(Дата_КС2=S$8,Смета!AF1055,0)+IF(Дата_КС2=S$9,Смета!AI1055,0)+IF(Дата_КС2=S$10,Смета!AL1055,0)+IF(Дата_КС2=S$11,Смета!AO1055,0)+IF(Дата_КС2=S$12,Смета!AR1055,0)+IF(Дата_КС2=S$13,Смета!AU1055,0)+IF(Дата_КС2=S$14,Смета!AX1055,0),0)</f>
        <v>0</v>
      </c>
      <c r="G1073" s="7">
        <f>IF(Смета!E1055&gt;0,Смета!E1055,0)</f>
        <v>98.21</v>
      </c>
      <c r="H1073" s="7">
        <f>ROUND(F1073*G1073,2)</f>
        <v>0</v>
      </c>
      <c r="I1073">
        <f>IF(J1073=1,1,K1073)</f>
        <v>0</v>
      </c>
      <c r="K1073">
        <f>IF(AND(B1073&gt;0,B1073&lt;&gt;"ЗАГ"),1,IF(C1073=0,SUM(B1074:INDEX(B1074:B$2002,INDEX(MATCH("ЗАГ",B1074:B$2002&amp;"",),))),0))</f>
        <v>0</v>
      </c>
      <c r="R1073" s="7">
        <f>IFERROR(IF(F1073&gt;0,IF(IFERROR((Смета!H623*1),0)&gt;0,ROUND(F1073*G1073,2),0),0),0)</f>
        <v>0</v>
      </c>
      <c r="S1073" s="7">
        <f>IFERROR(IF(F1073&gt;0,IF(IFERROR((Смета!G1055*1),0)&gt;0,ROUND(F1073*G1073,2),0),0),0)</f>
        <v>0</v>
      </c>
    </row>
    <row r="1074" hidden="1" ht="30" customHeight="1">
      <c r="B1074">
        <f>IFERROR(IF(F1074&gt;0,MAX(B$26:B1073)+1,IF(AND(D1074&gt;0,C1074=0),"ЗАГ",0)),0)</f>
        <v>0</v>
      </c>
      <c r="C1074">
        <f>IF(Смета!B1056&gt;0,Смета!B1056,0)</f>
        <v>932</v>
      </c>
      <c r="D1074" t="str">
        <f>IF(Смета!C1056&gt;0,Смета!C1056,0)</f>
        <v>Монтаж кабеля по кирпичной кладке и затягивание в трубы до 30мм2</v>
      </c>
      <c r="E1074" s="7" t="str">
        <f>IF(Смета!D1056&gt;0,Смета!D1056,0)</f>
        <v>м</v>
      </c>
      <c r="F1074" s="7">
        <f>IFERROR(IF(Дата_КС2=S$3,Смета!Q1056,0)+IF(Дата_КС2=S$4,Смета!T1056,0)+IF(Дата_КС2=S$5,Смета!W1056,0)+IF(Дата_КС2=S$6,Смета!Z1056,0)+IF(Дата_КС2=S$7,Смета!AC1056,0)+IF(Дата_КС2=S$8,Смета!AF1056,0)+IF(Дата_КС2=S$9,Смета!AI1056,0)+IF(Дата_КС2=S$10,Смета!AL1056,0)+IF(Дата_КС2=S$11,Смета!AO1056,0)+IF(Дата_КС2=S$12,Смета!AR1056,0)+IF(Дата_КС2=S$13,Смета!AU1056,0)+IF(Дата_КС2=S$14,Смета!AX1056,0),0)</f>
        <v>0</v>
      </c>
      <c r="G1074" s="7">
        <f>IF(Смета!E1056&gt;0,Смета!E1056,0)</f>
        <v>88.07</v>
      </c>
      <c r="H1074" s="7">
        <f>ROUND(F1074*G1074,2)</f>
        <v>0</v>
      </c>
      <c r="I1074">
        <f>IF(J1074=1,1,K1074)</f>
        <v>0</v>
      </c>
      <c r="K1074">
        <f>IF(AND(B1074&gt;0,B1074&lt;&gt;"ЗАГ"),1,IF(C1074=0,SUM(B1075:INDEX(B1075:B$2002,INDEX(MATCH("ЗАГ",B1075:B$2002&amp;"",),))),0))</f>
        <v>0</v>
      </c>
      <c r="R1074" s="7">
        <f>IFERROR(IF(F1074&gt;0,IF(IFERROR((Смета!H624*1),0)&gt;0,ROUND(F1074*G1074,2),0),0),0)</f>
        <v>0</v>
      </c>
      <c r="S1074" s="7">
        <f>IFERROR(IF(F1074&gt;0,IF(IFERROR((Смета!G1056*1),0)&gt;0,ROUND(F1074*G1074,2),0),0),0)</f>
        <v>0</v>
      </c>
    </row>
    <row r="1075" hidden="1">
      <c r="B1075">
        <f>IFERROR(IF(F1075&gt;0,MAX(B$26:B1074)+1,IF(AND(D1075&gt;0,C1075=0),"ЗАГ",0)),0)</f>
        <v>0</v>
      </c>
      <c r="C1075">
        <f>IF(Смета!B1057&gt;0,Смета!B1057,0)</f>
        <v>933</v>
      </c>
      <c r="D1075" t="str">
        <f>IF(Смета!C1057&gt;0,Смета!C1057,0)</f>
        <v xml:space="preserve">Провод ПуВ нг(А)LS 1х6.0 </v>
      </c>
      <c r="E1075" s="7" t="str">
        <f>IF(Смета!D1057&gt;0,Смета!D1057,0)</f>
        <v>м</v>
      </c>
      <c r="F1075" s="7">
        <f>IFERROR(IF(Дата_КС2=S$3,Смета!Q1057,0)+IF(Дата_КС2=S$4,Смета!T1057,0)+IF(Дата_КС2=S$5,Смета!W1057,0)+IF(Дата_КС2=S$6,Смета!Z1057,0)+IF(Дата_КС2=S$7,Смета!AC1057,0)+IF(Дата_КС2=S$8,Смета!AF1057,0)+IF(Дата_КС2=S$9,Смета!AI1057,0)+IF(Дата_КС2=S$10,Смета!AL1057,0)+IF(Дата_КС2=S$11,Смета!AO1057,0)+IF(Дата_КС2=S$12,Смета!AR1057,0)+IF(Дата_КС2=S$13,Смета!AU1057,0)+IF(Дата_КС2=S$14,Смета!AX1057,0),0)</f>
        <v>0</v>
      </c>
      <c r="G1075" s="7">
        <f>IF(Смета!E1057&gt;0,Смета!E1057,0)</f>
        <v>76.01</v>
      </c>
      <c r="H1075" s="7">
        <f>ROUND(F1075*G1075,2)</f>
        <v>0</v>
      </c>
      <c r="I1075">
        <f>IF(J1075=1,1,K1075)</f>
        <v>0</v>
      </c>
      <c r="K1075">
        <f>IF(AND(B1075&gt;0,B1075&lt;&gt;"ЗАГ"),1,IF(C1075=0,SUM(B1076:INDEX(B1076:B$2002,INDEX(MATCH("ЗАГ",B1076:B$2002&amp;"",),))),0))</f>
        <v>0</v>
      </c>
      <c r="R1075" s="7">
        <f>IFERROR(IF(F1075&gt;0,IF(IFERROR((Смета!H625*1),0)&gt;0,ROUND(F1075*G1075,2),0),0),0)</f>
        <v>0</v>
      </c>
      <c r="S1075" s="7">
        <f>IFERROR(IF(F1075&gt;0,IF(IFERROR((Смета!G1057*1),0)&gt;0,ROUND(F1075*G1075,2),0),0),0)</f>
        <v>0</v>
      </c>
    </row>
    <row r="1076" hidden="1">
      <c r="B1076">
        <f>IFERROR(IF(F1076&gt;0,MAX(B$26:B1075)+1,IF(AND(D1076&gt;0,C1076=0),"ЗАГ",0)),0)</f>
        <v>0</v>
      </c>
      <c r="C1076">
        <f>IF(Смета!B1058&gt;0,Смета!B1058,0)</f>
        <v>934</v>
      </c>
      <c r="D1076" t="str">
        <f>IF(Смета!C1058&gt;0,Смета!C1058,0)</f>
        <v>Кабель силовой ВВГнг(А)-LS 1х4 ок-0,66</v>
      </c>
      <c r="E1076" s="7" t="str">
        <f>IF(Смета!D1058&gt;0,Смета!D1058,0)</f>
        <v>м</v>
      </c>
      <c r="F1076" s="7">
        <f>IFERROR(IF(Дата_КС2=S$3,Смета!Q1058,0)+IF(Дата_КС2=S$4,Смета!T1058,0)+IF(Дата_КС2=S$5,Смета!W1058,0)+IF(Дата_КС2=S$6,Смета!Z1058,0)+IF(Дата_КС2=S$7,Смета!AC1058,0)+IF(Дата_КС2=S$8,Смета!AF1058,0)+IF(Дата_КС2=S$9,Смета!AI1058,0)+IF(Дата_КС2=S$10,Смета!AL1058,0)+IF(Дата_КС2=S$11,Смета!AO1058,0)+IF(Дата_КС2=S$12,Смета!AR1058,0)+IF(Дата_КС2=S$13,Смета!AU1058,0)+IF(Дата_КС2=S$14,Смета!AX1058,0),0)</f>
        <v>0</v>
      </c>
      <c r="G1076" s="7">
        <f>IF(Смета!E1058&gt;0,Смета!E1058,0)</f>
        <v>52.48</v>
      </c>
      <c r="H1076" s="7">
        <f>ROUND(F1076*G1076,2)</f>
        <v>0</v>
      </c>
      <c r="I1076">
        <f>IF(J1076=1,1,K1076)</f>
        <v>0</v>
      </c>
      <c r="K1076">
        <f>IF(AND(B1076&gt;0,B1076&lt;&gt;"ЗАГ"),1,IF(C1076=0,SUM(B1077:INDEX(B1077:B$2002,INDEX(MATCH("ЗАГ",B1077:B$2002&amp;"",),))),0))</f>
        <v>0</v>
      </c>
      <c r="R1076" s="7">
        <f>IFERROR(IF(F1076&gt;0,IF(IFERROR((Смета!H626*1),0)&gt;0,ROUND(F1076*G1076,2),0),0),0)</f>
        <v>0</v>
      </c>
      <c r="S1076" s="7">
        <f>IFERROR(IF(F1076&gt;0,IF(IFERROR((Смета!G1058*1),0)&gt;0,ROUND(F1076*G1076,2),0),0),0)</f>
        <v>0</v>
      </c>
    </row>
    <row r="1077" hidden="1">
      <c r="B1077">
        <f>IFERROR(IF(F1077&gt;0,MAX(B$26:B1076)+1,IF(AND(D1077&gt;0,C1077=0),"ЗАГ",0)),0)</f>
        <v>0</v>
      </c>
      <c r="C1077">
        <f>IF(Смета!B1059&gt;0,Смета!B1059,0)</f>
        <v>935</v>
      </c>
      <c r="D1077" t="str">
        <f>IF(Смета!C1059&gt;0,Смета!C1059,0)</f>
        <v>Провод силовой ПуВнг(А)-LS 10</v>
      </c>
      <c r="E1077" s="7" t="str">
        <f>IF(Смета!D1059&gt;0,Смета!D1059,0)</f>
        <v>м</v>
      </c>
      <c r="F1077" s="7">
        <f>IFERROR(IF(Дата_КС2=S$3,Смета!Q1059,0)+IF(Дата_КС2=S$4,Смета!T1059,0)+IF(Дата_КС2=S$5,Смета!W1059,0)+IF(Дата_КС2=S$6,Смета!Z1059,0)+IF(Дата_КС2=S$7,Смета!AC1059,0)+IF(Дата_КС2=S$8,Смета!AF1059,0)+IF(Дата_КС2=S$9,Смета!AI1059,0)+IF(Дата_КС2=S$10,Смета!AL1059,0)+IF(Дата_КС2=S$11,Смета!AO1059,0)+IF(Дата_КС2=S$12,Смета!AR1059,0)+IF(Дата_КС2=S$13,Смета!AU1059,0)+IF(Дата_КС2=S$14,Смета!AX1059,0),0)</f>
        <v>0</v>
      </c>
      <c r="G1077" s="7">
        <f>IF(Смета!E1059&gt;0,Смета!E1059,0)</f>
        <v>122.14</v>
      </c>
      <c r="H1077" s="7">
        <f>ROUND(F1077*G1077,2)</f>
        <v>0</v>
      </c>
      <c r="I1077">
        <f>IF(J1077=1,1,K1077)</f>
        <v>0</v>
      </c>
      <c r="K1077">
        <f>IF(AND(B1077&gt;0,B1077&lt;&gt;"ЗАГ"),1,IF(C1077=0,SUM(B1078:INDEX(B1078:B$2002,INDEX(MATCH("ЗАГ",B1078:B$2002&amp;"",),))),0))</f>
        <v>0</v>
      </c>
      <c r="R1077" s="7">
        <f>IFERROR(IF(F1077&gt;0,IF(IFERROR((Смета!H627*1),0)&gt;0,ROUND(F1077*G1077,2),0),0),0)</f>
        <v>0</v>
      </c>
      <c r="S1077" s="7">
        <f>IFERROR(IF(F1077&gt;0,IF(IFERROR((Смета!G1059*1),0)&gt;0,ROUND(F1077*G1077,2),0),0),0)</f>
        <v>0</v>
      </c>
    </row>
    <row r="1078" hidden="1" ht="30" customHeight="1">
      <c r="B1078">
        <f>IFERROR(IF(F1078&gt;0,MAX(B$26:B1077)+1,IF(AND(D1078&gt;0,C1078=0),"ЗАГ",0)),0)</f>
        <v>0</v>
      </c>
      <c r="C1078">
        <f>IF(Смета!B1060&gt;0,Смета!B1060,0)</f>
        <v>936</v>
      </c>
      <c r="D1078" t="str">
        <f>IF(Смета!C1060&gt;0,Смета!C1060,0)</f>
        <v>Монтаж кабеля по кирпичной кладке и затягивание в трубы до 30мм2</v>
      </c>
      <c r="E1078" s="7" t="str">
        <f>IF(Смета!D1060&gt;0,Смета!D1060,0)</f>
        <v>м</v>
      </c>
      <c r="F1078" s="7">
        <f>IFERROR(IF(Дата_КС2=S$3,Смета!Q1060,0)+IF(Дата_КС2=S$4,Смета!T1060,0)+IF(Дата_КС2=S$5,Смета!W1060,0)+IF(Дата_КС2=S$6,Смета!Z1060,0)+IF(Дата_КС2=S$7,Смета!AC1060,0)+IF(Дата_КС2=S$8,Смета!AF1060,0)+IF(Дата_КС2=S$9,Смета!AI1060,0)+IF(Дата_КС2=S$10,Смета!AL1060,0)+IF(Дата_КС2=S$11,Смета!AO1060,0)+IF(Дата_КС2=S$12,Смета!AR1060,0)+IF(Дата_КС2=S$13,Смета!AU1060,0)+IF(Дата_КС2=S$14,Смета!AX1060,0),0)</f>
        <v>0</v>
      </c>
      <c r="G1078" s="7">
        <f>IF(Смета!E1060&gt;0,Смета!E1060,0)</f>
        <v>88.07</v>
      </c>
      <c r="H1078" s="7">
        <f>ROUND(F1078*G1078,2)</f>
        <v>0</v>
      </c>
      <c r="I1078">
        <f>IF(J1078=1,1,K1078)</f>
        <v>0</v>
      </c>
      <c r="K1078">
        <f>IF(AND(B1078&gt;0,B1078&lt;&gt;"ЗАГ"),1,IF(C1078=0,SUM(B1079:INDEX(B1079:B$2002,INDEX(MATCH("ЗАГ",B1079:B$2002&amp;"",),))),0))</f>
        <v>0</v>
      </c>
      <c r="R1078" s="7">
        <f>IFERROR(IF(F1078&gt;0,IF(IFERROR((Смета!H628*1),0)&gt;0,ROUND(F1078*G1078,2),0),0),0)</f>
        <v>0</v>
      </c>
      <c r="S1078" s="7">
        <f>IFERROR(IF(F1078&gt;0,IF(IFERROR((Смета!G1060*1),0)&gt;0,ROUND(F1078*G1078,2),0),0),0)</f>
        <v>0</v>
      </c>
    </row>
    <row r="1079" hidden="1">
      <c r="B1079">
        <f>IFERROR(IF(F1079&gt;0,MAX(B$26:B1078)+1,IF(AND(D1079&gt;0,C1079=0),"ЗАГ",0)),0)</f>
        <v>0</v>
      </c>
      <c r="C1079">
        <f>IF(Смета!B1061&gt;0,Смета!B1061,0)</f>
        <v>937</v>
      </c>
      <c r="D1079" t="str">
        <f>IF(Смета!C1061&gt;0,Смета!C1061,0)</f>
        <v>Кабель ВВГ -П нг(А)FRLS 3х1.5 0.66кВ (бухта)</v>
      </c>
      <c r="E1079" s="7" t="str">
        <f>IF(Смета!D1061&gt;0,Смета!D1061,0)</f>
        <v>м</v>
      </c>
      <c r="F1079" s="7">
        <f>IFERROR(IF(Дата_КС2=S$3,Смета!Q1061,0)+IF(Дата_КС2=S$4,Смета!T1061,0)+IF(Дата_КС2=S$5,Смета!W1061,0)+IF(Дата_КС2=S$6,Смета!Z1061,0)+IF(Дата_КС2=S$7,Смета!AC1061,0)+IF(Дата_КС2=S$8,Смета!AF1061,0)+IF(Дата_КС2=S$9,Смета!AI1061,0)+IF(Дата_КС2=S$10,Смета!AL1061,0)+IF(Дата_КС2=S$11,Смета!AO1061,0)+IF(Дата_КС2=S$12,Смета!AR1061,0)+IF(Дата_КС2=S$13,Смета!AU1061,0)+IF(Дата_КС2=S$14,Смета!AX1061,0),0)</f>
        <v>0</v>
      </c>
      <c r="G1079" s="7">
        <f>IF(Смета!E1061&gt;0,Смета!E1061,0)</f>
        <v>74.73</v>
      </c>
      <c r="H1079" s="7">
        <f>ROUND(F1079*G1079,2)</f>
        <v>0</v>
      </c>
      <c r="I1079">
        <f>IF(J1079=1,1,K1079)</f>
        <v>0</v>
      </c>
      <c r="K1079">
        <f>IF(AND(B1079&gt;0,B1079&lt;&gt;"ЗАГ"),1,IF(C1079=0,SUM(B1080:INDEX(B1080:B$2002,INDEX(MATCH("ЗАГ",B1080:B$2002&amp;"",),))),0))</f>
        <v>0</v>
      </c>
      <c r="R1079" s="7">
        <f>IFERROR(IF(F1079&gt;0,IF(IFERROR((Смета!H629*1),0)&gt;0,ROUND(F1079*G1079,2),0),0),0)</f>
        <v>0</v>
      </c>
      <c r="S1079" s="7">
        <f>IFERROR(IF(F1079&gt;0,IF(IFERROR((Смета!G1061*1),0)&gt;0,ROUND(F1079*G1079,2),0),0),0)</f>
        <v>0</v>
      </c>
    </row>
    <row r="1080" hidden="1" ht="30" customHeight="1">
      <c r="B1080">
        <f>IFERROR(IF(F1080&gt;0,MAX(B$26:B1079)+1,IF(AND(D1080&gt;0,C1080=0),"ЗАГ",0)),0)</f>
        <v>0</v>
      </c>
      <c r="C1080">
        <f>IF(Смета!B1062&gt;0,Смета!B1062,0)</f>
        <v>938</v>
      </c>
      <c r="D1080" t="str">
        <f>IF(Смета!C1062&gt;0,Смета!C1062,0)</f>
        <v>Монтаж кабеля по кирпичной кладке и затягивание в трубы до 30мм2</v>
      </c>
      <c r="E1080" s="7" t="str">
        <f>IF(Смета!D1062&gt;0,Смета!D1062,0)</f>
        <v>м</v>
      </c>
      <c r="F1080" s="7">
        <f>IFERROR(IF(Дата_КС2=S$3,Смета!Q1062,0)+IF(Дата_КС2=S$4,Смета!T1062,0)+IF(Дата_КС2=S$5,Смета!W1062,0)+IF(Дата_КС2=S$6,Смета!Z1062,0)+IF(Дата_КС2=S$7,Смета!AC1062,0)+IF(Дата_КС2=S$8,Смета!AF1062,0)+IF(Дата_КС2=S$9,Смета!AI1062,0)+IF(Дата_КС2=S$10,Смета!AL1062,0)+IF(Дата_КС2=S$11,Смета!AO1062,0)+IF(Дата_КС2=S$12,Смета!AR1062,0)+IF(Дата_КС2=S$13,Смета!AU1062,0)+IF(Дата_КС2=S$14,Смета!AX1062,0),0)</f>
        <v>0</v>
      </c>
      <c r="G1080" s="7">
        <f>IF(Смета!E1062&gt;0,Смета!E1062,0)</f>
        <v>88.07</v>
      </c>
      <c r="H1080" s="7">
        <f>ROUND(F1080*G1080,2)</f>
        <v>0</v>
      </c>
      <c r="I1080">
        <f>IF(J1080=1,1,K1080)</f>
        <v>0</v>
      </c>
      <c r="K1080">
        <f>IF(AND(B1080&gt;0,B1080&lt;&gt;"ЗАГ"),1,IF(C1080=0,SUM(B1081:INDEX(B1081:B$2002,INDEX(MATCH("ЗАГ",B1081:B$2002&amp;"",),))),0))</f>
        <v>0</v>
      </c>
      <c r="R1080" s="7">
        <f>IFERROR(IF(F1080&gt;0,IF(IFERROR((Смета!H630*1),0)&gt;0,ROUND(F1080*G1080,2),0),0),0)</f>
        <v>0</v>
      </c>
      <c r="S1080" s="7">
        <f>IFERROR(IF(F1080&gt;0,IF(IFERROR((Смета!G1062*1),0)&gt;0,ROUND(F1080*G1080,2),0),0),0)</f>
        <v>0</v>
      </c>
    </row>
    <row r="1081" hidden="1">
      <c r="B1081" t="str">
        <f>IFERROR(IF(F1081&gt;0,MAX(B$26:B1080)+1,IF(AND(D1081&gt;0,C1081=0),"ЗАГ",0)),0)</f>
        <v>ЗАГ</v>
      </c>
      <c r="C1081">
        <f>IF(Смета!B1063&gt;0,Смета!B1063,0)</f>
        <v>0</v>
      </c>
      <c r="D1081" t="str">
        <f>IF(Смета!C1063&gt;0,Смета!C1063,0)</f>
        <v>4.Электрортехнические изделия</v>
      </c>
      <c r="E1081" s="7">
        <f>IF(Смета!D1063&gt;0,Смета!D1063,0)</f>
        <v>0</v>
      </c>
      <c r="F1081" s="7">
        <f>IFERROR(IF(Дата_КС2=S$3,Смета!Q1063,0)+IF(Дата_КС2=S$4,Смета!T1063,0)+IF(Дата_КС2=S$5,Смета!W1063,0)+IF(Дата_КС2=S$6,Смета!Z1063,0)+IF(Дата_КС2=S$7,Смета!AC1063,0)+IF(Дата_КС2=S$8,Смета!AF1063,0)+IF(Дата_КС2=S$9,Смета!AI1063,0)+IF(Дата_КС2=S$10,Смета!AL1063,0)+IF(Дата_КС2=S$11,Смета!AO1063,0)+IF(Дата_КС2=S$12,Смета!AR1063,0)+IF(Дата_КС2=S$13,Смета!AU1063,0)+IF(Дата_КС2=S$14,Смета!AX1063,0),0)</f>
        <v>0</v>
      </c>
      <c r="G1081" s="7">
        <f>IF(Смета!E1063&gt;0,Смета!E1063,0)</f>
        <v>0</v>
      </c>
      <c r="H1081" s="7">
        <f>ROUND(F1081*G1081,2)</f>
        <v>0</v>
      </c>
      <c r="I1081">
        <f>IF(J1081=1,1,K1081)</f>
        <v>0</v>
      </c>
      <c r="K1081">
        <f>IF(AND(B1081&gt;0,B1081&lt;&gt;"ЗАГ"),1,IF(C1081=0,SUM(B1082:INDEX(B1082:B$2002,INDEX(MATCH("ЗАГ",B1082:B$2002&amp;"",),))),0))</f>
        <v>0</v>
      </c>
      <c r="R1081" s="7">
        <f>IFERROR(IF(F1081&gt;0,IF(IFERROR((Смета!H631*1),0)&gt;0,ROUND(F1081*G1081,2),0),0),0)</f>
        <v>0</v>
      </c>
      <c r="S1081" s="7">
        <f>IFERROR(IF(F1081&gt;0,IF(IFERROR((Смета!G1063*1),0)&gt;0,ROUND(F1081*G1081,2),0),0),0)</f>
        <v>0</v>
      </c>
    </row>
    <row r="1082" hidden="1" ht="30" customHeight="1">
      <c r="B1082">
        <f>IFERROR(IF(F1082&gt;0,MAX(B$26:B1081)+1,IF(AND(D1082&gt;0,C1082=0),"ЗАГ",0)),0)</f>
        <v>0</v>
      </c>
      <c r="C1082">
        <f>IF(Смета!B1064&gt;0,Смета!B1064,0)</f>
        <v>939</v>
      </c>
      <c r="D1082" t="str">
        <f>IF(Смета!C1064&gt;0,Смета!C1064,0)</f>
        <v>BRITE Розетка двойная с заземлением с защитными шторками и крышкой 16А в сборе IP44 РСбш12-3-44-БрБ белый</v>
      </c>
      <c r="E1082" s="7" t="str">
        <f>IF(Смета!D1064&gt;0,Смета!D1064,0)</f>
        <v>шт</v>
      </c>
      <c r="F1082" s="7">
        <f>IFERROR(IF(Дата_КС2=S$3,Смета!Q1064,0)+IF(Дата_КС2=S$4,Смета!T1064,0)+IF(Дата_КС2=S$5,Смета!W1064,0)+IF(Дата_КС2=S$6,Смета!Z1064,0)+IF(Дата_КС2=S$7,Смета!AC1064,0)+IF(Дата_КС2=S$8,Смета!AF1064,0)+IF(Дата_КС2=S$9,Смета!AI1064,0)+IF(Дата_КС2=S$10,Смета!AL1064,0)+IF(Дата_КС2=S$11,Смета!AO1064,0)+IF(Дата_КС2=S$12,Смета!AR1064,0)+IF(Дата_КС2=S$13,Смета!AU1064,0)+IF(Дата_КС2=S$14,Смета!AX1064,0),0)</f>
        <v>0</v>
      </c>
      <c r="G1082" s="7">
        <f>IF(Смета!E1064&gt;0,Смета!E1064,0)</f>
        <v>361</v>
      </c>
      <c r="H1082" s="7">
        <f>ROUND(F1082*G1082,2)</f>
        <v>0</v>
      </c>
      <c r="I1082">
        <f>IF(J1082=1,1,K1082)</f>
        <v>0</v>
      </c>
      <c r="K1082">
        <f>IF(AND(B1082&gt;0,B1082&lt;&gt;"ЗАГ"),1,IF(C1082=0,SUM(B1083:INDEX(B1083:B$2002,INDEX(MATCH("ЗАГ",B1083:B$2002&amp;"",),))),0))</f>
        <v>0</v>
      </c>
      <c r="R1082" s="7">
        <f>IFERROR(IF(F1082&gt;0,IF(IFERROR((Смета!H632*1),0)&gt;0,ROUND(F1082*G1082,2),0),0),0)</f>
        <v>0</v>
      </c>
      <c r="S1082" s="7">
        <f>IFERROR(IF(F1082&gt;0,IF(IFERROR((Смета!G1064*1),0)&gt;0,ROUND(F1082*G1082,2),0),0),0)</f>
        <v>0</v>
      </c>
    </row>
    <row r="1083" hidden="1" ht="30" customHeight="1">
      <c r="B1083">
        <f>IFERROR(IF(F1083&gt;0,MAX(B$26:B1082)+1,IF(AND(D1083&gt;0,C1083=0),"ЗАГ",0)),0)</f>
        <v>0</v>
      </c>
      <c r="C1083">
        <f>IF(Смета!B1065&gt;0,Смета!B1065,0)</f>
        <v>940</v>
      </c>
      <c r="D1083" t="str">
        <f>IF(Смета!C1065&gt;0,Смета!C1065,0)</f>
        <v>Розетка ATLASDESIGN двойная с заземлением со шторками 16А в сборе белый</v>
      </c>
      <c r="E1083" s="7" t="str">
        <f>IF(Смета!D1065&gt;0,Смета!D1065,0)</f>
        <v>шт</v>
      </c>
      <c r="F1083" s="7">
        <f>IFERROR(IF(Дата_КС2=S$3,Смета!Q1065,0)+IF(Дата_КС2=S$4,Смета!T1065,0)+IF(Дата_КС2=S$5,Смета!W1065,0)+IF(Дата_КС2=S$6,Смета!Z1065,0)+IF(Дата_КС2=S$7,Смета!AC1065,0)+IF(Дата_КС2=S$8,Смета!AF1065,0)+IF(Дата_КС2=S$9,Смета!AI1065,0)+IF(Дата_КС2=S$10,Смета!AL1065,0)+IF(Дата_КС2=S$11,Смета!AO1065,0)+IF(Дата_КС2=S$12,Смета!AR1065,0)+IF(Дата_КС2=S$13,Смета!AU1065,0)+IF(Дата_КС2=S$14,Смета!AX1065,0),0)</f>
        <v>0</v>
      </c>
      <c r="G1083" s="7">
        <f>IF(Смета!E1065&gt;0,Смета!E1065,0)</f>
        <v>287.71</v>
      </c>
      <c r="H1083" s="7">
        <f>ROUND(F1083*G1083,2)</f>
        <v>0</v>
      </c>
      <c r="I1083">
        <f>IF(J1083=1,1,K1083)</f>
        <v>0</v>
      </c>
      <c r="K1083">
        <f>IF(AND(B1083&gt;0,B1083&lt;&gt;"ЗАГ"),1,IF(C1083=0,SUM(B1084:INDEX(B1084:B$2002,INDEX(MATCH("ЗАГ",B1084:B$2002&amp;"",),))),0))</f>
        <v>0</v>
      </c>
      <c r="R1083" s="7">
        <f>IFERROR(IF(F1083&gt;0,IF(IFERROR((Смета!H633*1),0)&gt;0,ROUND(F1083*G1083,2),0),0),0)</f>
        <v>0</v>
      </c>
      <c r="S1083" s="7">
        <f>IFERROR(IF(F1083&gt;0,IF(IFERROR((Смета!G1065*1),0)&gt;0,ROUND(F1083*G1083,2),0),0),0)</f>
        <v>0</v>
      </c>
    </row>
    <row r="1084" hidden="1">
      <c r="B1084">
        <f>IFERROR(IF(F1084&gt;0,MAX(B$26:B1083)+1,IF(AND(D1084&gt;0,C1084=0),"ЗАГ",0)),0)</f>
        <v>0</v>
      </c>
      <c r="C1084">
        <f>IF(Смета!B1066&gt;0,Смета!B1066,0)</f>
        <v>941</v>
      </c>
      <c r="D1084" t="str">
        <f>IF(Смета!C1066&gt;0,Смета!C1066,0)</f>
        <v>Монтаж и подключение розеток скрытой установки</v>
      </c>
      <c r="E1084" s="7" t="str">
        <f>IF(Смета!D1066&gt;0,Смета!D1066,0)</f>
        <v>шт</v>
      </c>
      <c r="F1084" s="7">
        <f>IFERROR(IF(Дата_КС2=S$3,Смета!Q1066,0)+IF(Дата_КС2=S$4,Смета!T1066,0)+IF(Дата_КС2=S$5,Смета!W1066,0)+IF(Дата_КС2=S$6,Смета!Z1066,0)+IF(Дата_КС2=S$7,Смета!AC1066,0)+IF(Дата_КС2=S$8,Смета!AF1066,0)+IF(Дата_КС2=S$9,Смета!AI1066,0)+IF(Дата_КС2=S$10,Смета!AL1066,0)+IF(Дата_КС2=S$11,Смета!AO1066,0)+IF(Дата_КС2=S$12,Смета!AR1066,0)+IF(Дата_КС2=S$13,Смета!AU1066,0)+IF(Дата_КС2=S$14,Смета!AX1066,0),0)</f>
        <v>0</v>
      </c>
      <c r="G1084" s="7">
        <f>IF(Смета!E1066&gt;0,Смета!E1066,0)</f>
        <v>192.15</v>
      </c>
      <c r="H1084" s="7">
        <f>ROUND(F1084*G1084,2)</f>
        <v>0</v>
      </c>
      <c r="I1084">
        <f>IF(J1084=1,1,K1084)</f>
        <v>0</v>
      </c>
      <c r="K1084">
        <f>IF(AND(B1084&gt;0,B1084&lt;&gt;"ЗАГ"),1,IF(C1084=0,SUM(B1085:INDEX(B1085:B$2002,INDEX(MATCH("ЗАГ",B1085:B$2002&amp;"",),))),0))</f>
        <v>0</v>
      </c>
      <c r="R1084" s="7">
        <f>IFERROR(IF(F1084&gt;0,IF(IFERROR((Смета!H634*1),0)&gt;0,ROUND(F1084*G1084,2),0),0),0)</f>
        <v>0</v>
      </c>
      <c r="S1084" s="7">
        <f>IFERROR(IF(F1084&gt;0,IF(IFERROR((Смета!G1066*1),0)&gt;0,ROUND(F1084*G1084,2),0),0),0)</f>
        <v>0</v>
      </c>
    </row>
    <row r="1085" hidden="1" ht="30" customHeight="1">
      <c r="B1085">
        <f>IFERROR(IF(F1085&gt;0,MAX(B$26:B1084)+1,IF(AND(D1085&gt;0,C1085=0),"ЗАГ",0)),0)</f>
        <v>0</v>
      </c>
      <c r="C1085">
        <f>IF(Смета!B1067&gt;0,Смета!B1067,0)</f>
        <v>942</v>
      </c>
      <c r="D1085" t="str">
        <f>IF(Смета!C1067&gt;0,Смета!C1067,0)</f>
        <v>ЭТЮД Розетка наружная с заземлением со шторками белая (на роутер)</v>
      </c>
      <c r="E1085" s="7" t="str">
        <f>IF(Смета!D1067&gt;0,Смета!D1067,0)</f>
        <v>шт</v>
      </c>
      <c r="F1085" s="7">
        <f>IFERROR(IF(Дата_КС2=S$3,Смета!Q1067,0)+IF(Дата_КС2=S$4,Смета!T1067,0)+IF(Дата_КС2=S$5,Смета!W1067,0)+IF(Дата_КС2=S$6,Смета!Z1067,0)+IF(Дата_КС2=S$7,Смета!AC1067,0)+IF(Дата_КС2=S$8,Смета!AF1067,0)+IF(Дата_КС2=S$9,Смета!AI1067,0)+IF(Дата_КС2=S$10,Смета!AL1067,0)+IF(Дата_КС2=S$11,Смета!AO1067,0)+IF(Дата_КС2=S$12,Смета!AR1067,0)+IF(Дата_КС2=S$13,Смета!AU1067,0)+IF(Дата_КС2=S$14,Смета!AX1067,0),0)</f>
        <v>0</v>
      </c>
      <c r="G1085" s="7">
        <f>IF(Смета!E1067&gt;0,Смета!E1067,0)</f>
        <v>170.8</v>
      </c>
      <c r="H1085" s="7">
        <f>ROUND(F1085*G1085,2)</f>
        <v>0</v>
      </c>
      <c r="I1085">
        <f>IF(J1085=1,1,K1085)</f>
        <v>0</v>
      </c>
      <c r="K1085">
        <f>IF(AND(B1085&gt;0,B1085&lt;&gt;"ЗАГ"),1,IF(C1085=0,SUM(B1086:INDEX(B1086:B$2002,INDEX(MATCH("ЗАГ",B1086:B$2002&amp;"",),))),0))</f>
        <v>0</v>
      </c>
      <c r="R1085" s="7">
        <f>IFERROR(IF(F1085&gt;0,IF(IFERROR((Смета!H635*1),0)&gt;0,ROUND(F1085*G1085,2),0),0),0)</f>
        <v>0</v>
      </c>
      <c r="S1085" s="7">
        <f>IFERROR(IF(F1085&gt;0,IF(IFERROR((Смета!G1067*1),0)&gt;0,ROUND(F1085*G1085,2),0),0),0)</f>
        <v>0</v>
      </c>
    </row>
    <row r="1086" hidden="1" ht="30" customHeight="1">
      <c r="B1086">
        <f>IFERROR(IF(F1086&gt;0,MAX(B$26:B1085)+1,IF(AND(D1086&gt;0,C1086=0),"ЗАГ",0)),0)</f>
        <v>0</v>
      </c>
      <c r="C1086">
        <f>IF(Смета!B1068&gt;0,Смета!B1068,0)</f>
        <v>943</v>
      </c>
      <c r="D1086" t="str">
        <f>IF(Смета!C1068&gt;0,Смета!C1068,0)</f>
        <v>Монтаж и подключение розеток и выключателей открытой установки</v>
      </c>
      <c r="E1086" s="7" t="str">
        <f>IF(Смета!D1068&gt;0,Смета!D1068,0)</f>
        <v>шт</v>
      </c>
      <c r="F1086" s="7">
        <f>IFERROR(IF(Дата_КС2=S$3,Смета!Q1068,0)+IF(Дата_КС2=S$4,Смета!T1068,0)+IF(Дата_КС2=S$5,Смета!W1068,0)+IF(Дата_КС2=S$6,Смета!Z1068,0)+IF(Дата_КС2=S$7,Смета!AC1068,0)+IF(Дата_КС2=S$8,Смета!AF1068,0)+IF(Дата_КС2=S$9,Смета!AI1068,0)+IF(Дата_КС2=S$10,Смета!AL1068,0)+IF(Дата_КС2=S$11,Смета!AO1068,0)+IF(Дата_КС2=S$12,Смета!AR1068,0)+IF(Дата_КС2=S$13,Смета!AU1068,0)+IF(Дата_КС2=S$14,Смета!AX1068,0),0)</f>
        <v>0</v>
      </c>
      <c r="G1086" s="7">
        <f>IF(Смета!E1068&gt;0,Смета!E1068,0)</f>
        <v>256.2</v>
      </c>
      <c r="H1086" s="7">
        <f>ROUND(F1086*G1086,2)</f>
        <v>0</v>
      </c>
      <c r="I1086">
        <f>IF(J1086=1,1,K1086)</f>
        <v>0</v>
      </c>
      <c r="K1086">
        <f>IF(AND(B1086&gt;0,B1086&lt;&gt;"ЗАГ"),1,IF(C1086=0,SUM(B1087:INDEX(B1087:B$2002,INDEX(MATCH("ЗАГ",B1087:B$2002&amp;"",),))),0))</f>
        <v>0</v>
      </c>
      <c r="R1086" s="7">
        <f>IFERROR(IF(F1086&gt;0,IF(IFERROR((Смета!H636*1),0)&gt;0,ROUND(F1086*G1086,2),0),0),0)</f>
        <v>0</v>
      </c>
      <c r="S1086" s="7">
        <f>IFERROR(IF(F1086&gt;0,IF(IFERROR((Смета!G1068*1),0)&gt;0,ROUND(F1086*G1086,2),0),0),0)</f>
        <v>0</v>
      </c>
    </row>
    <row r="1087" hidden="1">
      <c r="B1087">
        <f>IFERROR(IF(F1087&gt;0,MAX(B$26:B1086)+1,IF(AND(D1087&gt;0,C1087=0),"ЗАГ",0)),0)</f>
        <v>0</v>
      </c>
      <c r="C1087">
        <f>IF(Смета!B1069&gt;0,Смета!B1069,0)</f>
        <v>944</v>
      </c>
      <c r="D1087" t="str">
        <f>IF(Смета!C1069&gt;0,Смета!C1069,0)</f>
        <v>Разъем РШ-ВШ 32А 250В 2P+PE(ОУ) пластиковый белый Simple</v>
      </c>
      <c r="E1087" s="7" t="str">
        <f>IF(Смета!D1069&gt;0,Смета!D1069,0)</f>
        <v>шт</v>
      </c>
      <c r="F1087" s="7">
        <f>IFERROR(IF(Дата_КС2=S$3,Смета!Q1069,0)+IF(Дата_КС2=S$4,Смета!T1069,0)+IF(Дата_КС2=S$5,Смета!W1069,0)+IF(Дата_КС2=S$6,Смета!Z1069,0)+IF(Дата_КС2=S$7,Смета!AC1069,0)+IF(Дата_КС2=S$8,Смета!AF1069,0)+IF(Дата_КС2=S$9,Смета!AI1069,0)+IF(Дата_КС2=S$10,Смета!AL1069,0)+IF(Дата_КС2=S$11,Смета!AO1069,0)+IF(Дата_КС2=S$12,Смета!AR1069,0)+IF(Дата_КС2=S$13,Смета!AU1069,0)+IF(Дата_КС2=S$14,Смета!AX1069,0),0)</f>
        <v>0</v>
      </c>
      <c r="G1087" s="7">
        <f>IF(Смета!E1069&gt;0,Смета!E1069,0)</f>
        <v>278.79</v>
      </c>
      <c r="H1087" s="7">
        <f>ROUND(F1087*G1087,2)</f>
        <v>0</v>
      </c>
      <c r="I1087">
        <f>IF(J1087=1,1,K1087)</f>
        <v>0</v>
      </c>
      <c r="K1087">
        <f>IF(AND(B1087&gt;0,B1087&lt;&gt;"ЗАГ"),1,IF(C1087=0,SUM(B1088:INDEX(B1088:B$2002,INDEX(MATCH("ЗАГ",B1088:B$2002&amp;"",),))),0))</f>
        <v>0</v>
      </c>
      <c r="R1087" s="7">
        <f>IFERROR(IF(F1087&gt;0,IF(IFERROR((Смета!H637*1),0)&gt;0,ROUND(F1087*G1087,2),0),0),0)</f>
        <v>0</v>
      </c>
      <c r="S1087" s="7">
        <f>IFERROR(IF(F1087&gt;0,IF(IFERROR((Смета!G1069*1),0)&gt;0,ROUND(F1087*G1087,2),0),0),0)</f>
        <v>0</v>
      </c>
    </row>
    <row r="1088" hidden="1">
      <c r="B1088">
        <f>IFERROR(IF(F1088&gt;0,MAX(B$26:B1087)+1,IF(AND(D1088&gt;0,C1088=0),"ЗАГ",0)),0)</f>
        <v>0</v>
      </c>
      <c r="C1088">
        <f>IF(Смета!B1070&gt;0,Смета!B1070,0)</f>
        <v>945</v>
      </c>
      <c r="D1088" t="str">
        <f>IF(Смета!C1070&gt;0,Смета!C1070,0)</f>
        <v>Монтаж и подключение силовой розетки на электроплиту</v>
      </c>
      <c r="E1088" s="7" t="str">
        <f>IF(Смета!D1070&gt;0,Смета!D1070,0)</f>
        <v>шт</v>
      </c>
      <c r="F1088" s="7">
        <f>IFERROR(IF(Дата_КС2=S$3,Смета!Q1070,0)+IF(Дата_КС2=S$4,Смета!T1070,0)+IF(Дата_КС2=S$5,Смета!W1070,0)+IF(Дата_КС2=S$6,Смета!Z1070,0)+IF(Дата_КС2=S$7,Смета!AC1070,0)+IF(Дата_КС2=S$8,Смета!AF1070,0)+IF(Дата_КС2=S$9,Смета!AI1070,0)+IF(Дата_КС2=S$10,Смета!AL1070,0)+IF(Дата_КС2=S$11,Смета!AO1070,0)+IF(Дата_КС2=S$12,Смета!AR1070,0)+IF(Дата_КС2=S$13,Смета!AU1070,0)+IF(Дата_КС2=S$14,Смета!AX1070,0),0)</f>
        <v>0</v>
      </c>
      <c r="G1088" s="7">
        <f>IF(Смета!E1070&gt;0,Смета!E1070,0)</f>
        <v>344.27</v>
      </c>
      <c r="H1088" s="7">
        <f>ROUND(F1088*G1088,2)</f>
        <v>0</v>
      </c>
      <c r="I1088">
        <f>IF(J1088=1,1,K1088)</f>
        <v>0</v>
      </c>
      <c r="K1088">
        <f>IF(AND(B1088&gt;0,B1088&lt;&gt;"ЗАГ"),1,IF(C1088=0,SUM(B1089:INDEX(B1089:B$2002,INDEX(MATCH("ЗАГ",B1089:B$2002&amp;"",),))),0))</f>
        <v>0</v>
      </c>
      <c r="R1088" s="7">
        <f>IFERROR(IF(F1088&gt;0,IF(IFERROR((Смета!H638*1),0)&gt;0,ROUND(F1088*G1088,2),0),0),0)</f>
        <v>0</v>
      </c>
      <c r="S1088" s="7">
        <f>IFERROR(IF(F1088&gt;0,IF(IFERROR((Смета!G1070*1),0)&gt;0,ROUND(F1088*G1088,2),0),0),0)</f>
        <v>0</v>
      </c>
    </row>
    <row r="1089" hidden="1">
      <c r="B1089">
        <f>IFERROR(IF(F1089&gt;0,MAX(B$26:B1088)+1,IF(AND(D1089&gt;0,C1089=0),"ЗАГ",0)),0)</f>
        <v>0</v>
      </c>
      <c r="C1089">
        <f>IF(Смета!B1071&gt;0,Смета!B1071,0)</f>
        <v>946</v>
      </c>
      <c r="D1089" t="str">
        <f>IF(Смета!C1071&gt;0,Смета!C1071,0)</f>
        <v>Гермес PLUS Розетка с заземлением наружная с крышкой IP54</v>
      </c>
      <c r="E1089" s="7" t="str">
        <f>IF(Смета!D1071&gt;0,Смета!D1071,0)</f>
        <v>шт</v>
      </c>
      <c r="F1089" s="7">
        <f>IFERROR(IF(Дата_КС2=S$3,Смета!Q1071,0)+IF(Дата_КС2=S$4,Смета!T1071,0)+IF(Дата_КС2=S$5,Смета!W1071,0)+IF(Дата_КС2=S$6,Смета!Z1071,0)+IF(Дата_КС2=S$7,Смета!AC1071,0)+IF(Дата_КС2=S$8,Смета!AF1071,0)+IF(Дата_КС2=S$9,Смета!AI1071,0)+IF(Дата_КС2=S$10,Смета!AL1071,0)+IF(Дата_КС2=S$11,Смета!AO1071,0)+IF(Дата_КС2=S$12,Смета!AR1071,0)+IF(Дата_КС2=S$13,Смета!AU1071,0)+IF(Дата_КС2=S$14,Смета!AX1071,0),0)</f>
        <v>0</v>
      </c>
      <c r="G1089" s="7">
        <f>IF(Смета!E1071&gt;0,Смета!E1071,0)</f>
        <v>330.93</v>
      </c>
      <c r="H1089" s="7">
        <f>ROUND(F1089*G1089,2)</f>
        <v>0</v>
      </c>
      <c r="I1089">
        <f>IF(J1089=1,1,K1089)</f>
        <v>0</v>
      </c>
      <c r="K1089">
        <f>IF(AND(B1089&gt;0,B1089&lt;&gt;"ЗАГ"),1,IF(C1089=0,SUM(B1090:INDEX(B1090:B$2002,INDEX(MATCH("ЗАГ",B1090:B$2002&amp;"",),))),0))</f>
        <v>0</v>
      </c>
      <c r="R1089" s="7">
        <f>IFERROR(IF(F1089&gt;0,IF(IFERROR((Смета!H639*1),0)&gt;0,ROUND(F1089*G1089,2),0),0),0)</f>
        <v>0</v>
      </c>
      <c r="S1089" s="7">
        <f>IFERROR(IF(F1089&gt;0,IF(IFERROR((Смета!G1071*1),0)&gt;0,ROUND(F1089*G1089,2),0),0),0)</f>
        <v>0</v>
      </c>
    </row>
    <row r="1090" hidden="1" ht="30" customHeight="1">
      <c r="B1090">
        <f>IFERROR(IF(F1090&gt;0,MAX(B$26:B1089)+1,IF(AND(D1090&gt;0,C1090=0),"ЗАГ",0)),0)</f>
        <v>0</v>
      </c>
      <c r="C1090">
        <f>IF(Смета!B1072&gt;0,Смета!B1072,0)</f>
        <v>947</v>
      </c>
      <c r="D1090" t="str">
        <f>IF(Смета!C1072&gt;0,Смета!C1072,0)</f>
        <v>Монтаж и подключение розеток и выключателей открытой установки</v>
      </c>
      <c r="E1090" s="7" t="str">
        <f>IF(Смета!D1072&gt;0,Смета!D1072,0)</f>
        <v>шт</v>
      </c>
      <c r="F1090" s="7">
        <f>IFERROR(IF(Дата_КС2=S$3,Смета!Q1072,0)+IF(Дата_КС2=S$4,Смета!T1072,0)+IF(Дата_КС2=S$5,Смета!W1072,0)+IF(Дата_КС2=S$6,Смета!Z1072,0)+IF(Дата_КС2=S$7,Смета!AC1072,0)+IF(Дата_КС2=S$8,Смета!AF1072,0)+IF(Дата_КС2=S$9,Смета!AI1072,0)+IF(Дата_КС2=S$10,Смета!AL1072,0)+IF(Дата_КС2=S$11,Смета!AO1072,0)+IF(Дата_КС2=S$12,Смета!AR1072,0)+IF(Дата_КС2=S$13,Смета!AU1072,0)+IF(Дата_КС2=S$14,Смета!AX1072,0),0)</f>
        <v>0</v>
      </c>
      <c r="G1090" s="7">
        <f>IF(Смета!E1072&gt;0,Смета!E1072,0)</f>
        <v>256.2</v>
      </c>
      <c r="H1090" s="7">
        <f>ROUND(F1090*G1090,2)</f>
        <v>0</v>
      </c>
      <c r="I1090">
        <f>IF(J1090=1,1,K1090)</f>
        <v>0</v>
      </c>
      <c r="K1090">
        <f>IF(AND(B1090&gt;0,B1090&lt;&gt;"ЗАГ"),1,IF(C1090=0,SUM(B1091:INDEX(B1091:B$2002,INDEX(MATCH("ЗАГ",B1091:B$2002&amp;"",),))),0))</f>
        <v>0</v>
      </c>
      <c r="R1090" s="7">
        <f>IFERROR(IF(F1090&gt;0,IF(IFERROR((Смета!H640*1),0)&gt;0,ROUND(F1090*G1090,2),0),0),0)</f>
        <v>0</v>
      </c>
      <c r="S1090" s="7">
        <f>IFERROR(IF(F1090&gt;0,IF(IFERROR((Смета!G1072*1),0)&gt;0,ROUND(F1090*G1090,2),0),0),0)</f>
        <v>0</v>
      </c>
    </row>
    <row r="1091" hidden="1" ht="30" customHeight="1">
      <c r="B1091">
        <f>IFERROR(IF(F1091&gt;0,MAX(B$26:B1090)+1,IF(AND(D1091&gt;0,C1091=0),"ЗАГ",0)),0)</f>
        <v>0</v>
      </c>
      <c r="C1091">
        <f>IF(Смета!B1073&gt;0,Смета!B1073,0)</f>
        <v>948</v>
      </c>
      <c r="D1091" t="str">
        <f>IF(Смета!C1073&gt;0,Смета!C1073,0)</f>
        <v>Выключатель одноклавишный ATLASDESIGN схема 1 10АХ механизм белый</v>
      </c>
      <c r="E1091" s="7" t="str">
        <f>IF(Смета!D1073&gt;0,Смета!D1073,0)</f>
        <v>шт</v>
      </c>
      <c r="F1091" s="7">
        <f>IFERROR(IF(Дата_КС2=S$3,Смета!Q1073,0)+IF(Дата_КС2=S$4,Смета!T1073,0)+IF(Дата_КС2=S$5,Смета!W1073,0)+IF(Дата_КС2=S$6,Смета!Z1073,0)+IF(Дата_КС2=S$7,Смета!AC1073,0)+IF(Дата_КС2=S$8,Смета!AF1073,0)+IF(Дата_КС2=S$9,Смета!AI1073,0)+IF(Дата_КС2=S$10,Смета!AL1073,0)+IF(Дата_КС2=S$11,Смета!AO1073,0)+IF(Дата_КС2=S$12,Смета!AR1073,0)+IF(Дата_КС2=S$13,Смета!AU1073,0)+IF(Дата_КС2=S$14,Смета!AX1073,0),0)</f>
        <v>0</v>
      </c>
      <c r="G1091" s="7">
        <f>IF(Смета!E1073&gt;0,Смета!E1073,0)</f>
        <v>136.99</v>
      </c>
      <c r="H1091" s="7">
        <f>ROUND(F1091*G1091,2)</f>
        <v>0</v>
      </c>
      <c r="I1091">
        <f>IF(J1091=1,1,K1091)</f>
        <v>0</v>
      </c>
      <c r="K1091">
        <f>IF(AND(B1091&gt;0,B1091&lt;&gt;"ЗАГ"),1,IF(C1091=0,SUM(B1092:INDEX(B1092:B$2002,INDEX(MATCH("ЗАГ",B1092:B$2002&amp;"",),))),0))</f>
        <v>0</v>
      </c>
      <c r="R1091" s="7">
        <f>IFERROR(IF(F1091&gt;0,IF(IFERROR((Смета!H641*1),0)&gt;0,ROUND(F1091*G1091,2),0),0),0)</f>
        <v>0</v>
      </c>
      <c r="S1091" s="7">
        <f>IFERROR(IF(F1091&gt;0,IF(IFERROR((Смета!G1073*1),0)&gt;0,ROUND(F1091*G1091,2),0),0),0)</f>
        <v>0</v>
      </c>
    </row>
    <row r="1092" hidden="1" ht="30" customHeight="1">
      <c r="B1092">
        <f>IFERROR(IF(F1092&gt;0,MAX(B$26:B1091)+1,IF(AND(D1092&gt;0,C1092=0),"ЗАГ",0)),0)</f>
        <v>0</v>
      </c>
      <c r="C1092">
        <f>IF(Смета!B1074&gt;0,Смета!B1074,0)</f>
        <v>949</v>
      </c>
      <c r="D1092" t="str">
        <f>IF(Смета!C1074&gt;0,Смета!C1074,0)</f>
        <v>Выключатель двухклавишный ATLASDESIGN схема 5 10АХ механизм белый</v>
      </c>
      <c r="E1092" s="7" t="str">
        <f>IF(Смета!D1074&gt;0,Смета!D1074,0)</f>
        <v>шт</v>
      </c>
      <c r="F1092" s="7">
        <f>IFERROR(IF(Дата_КС2=S$3,Смета!Q1074,0)+IF(Дата_КС2=S$4,Смета!T1074,0)+IF(Дата_КС2=S$5,Смета!W1074,0)+IF(Дата_КС2=S$6,Смета!Z1074,0)+IF(Дата_КС2=S$7,Смета!AC1074,0)+IF(Дата_КС2=S$8,Смета!AF1074,0)+IF(Дата_КС2=S$9,Смета!AI1074,0)+IF(Дата_КС2=S$10,Смета!AL1074,0)+IF(Дата_КС2=S$11,Смета!AO1074,0)+IF(Дата_КС2=S$12,Смета!AR1074,0)+IF(Дата_КС2=S$13,Смета!AU1074,0)+IF(Дата_КС2=S$14,Смета!AX1074,0),0)</f>
        <v>0</v>
      </c>
      <c r="G1092" s="7">
        <f>IF(Смета!E1074&gt;0,Смета!E1074,0)</f>
        <v>178.27</v>
      </c>
      <c r="H1092" s="7">
        <f>ROUND(F1092*G1092,2)</f>
        <v>0</v>
      </c>
      <c r="I1092">
        <f>IF(J1092=1,1,K1092)</f>
        <v>0</v>
      </c>
      <c r="K1092">
        <f>IF(AND(B1092&gt;0,B1092&lt;&gt;"ЗАГ"),1,IF(C1092=0,SUM(B1093:INDEX(B1093:B$2002,INDEX(MATCH("ЗАГ",B1093:B$2002&amp;"",),))),0))</f>
        <v>0</v>
      </c>
      <c r="R1092" s="7">
        <f>IFERROR(IF(F1092&gt;0,IF(IFERROR((Смета!H642*1),0)&gt;0,ROUND(F1092*G1092,2),0),0),0)</f>
        <v>0</v>
      </c>
      <c r="S1092" s="7">
        <f>IFERROR(IF(F1092&gt;0,IF(IFERROR((Смета!G1074*1),0)&gt;0,ROUND(F1092*G1092,2),0),0),0)</f>
        <v>0</v>
      </c>
    </row>
    <row r="1093" hidden="1" ht="30" customHeight="1">
      <c r="B1093">
        <f>IFERROR(IF(F1093&gt;0,MAX(B$26:B1092)+1,IF(AND(D1093&gt;0,C1093=0),"ЗАГ",0)),0)</f>
        <v>0</v>
      </c>
      <c r="C1093">
        <f>IF(Смета!B1075&gt;0,Смета!B1075,0)</f>
        <v>950</v>
      </c>
      <c r="D1093" t="str">
        <f>IF(Смета!C1075&gt;0,Смета!C1075,0)</f>
        <v>Выключатель трехклавишный ATLASDESIGN схема 1+1+1 10АХ механизм белый</v>
      </c>
      <c r="E1093" s="7" t="str">
        <f>IF(Смета!D1075&gt;0,Смета!D1075,0)</f>
        <v>шт</v>
      </c>
      <c r="F1093" s="7">
        <f>IFERROR(IF(Дата_КС2=S$3,Смета!Q1075,0)+IF(Дата_КС2=S$4,Смета!T1075,0)+IF(Дата_КС2=S$5,Смета!W1075,0)+IF(Дата_КС2=S$6,Смета!Z1075,0)+IF(Дата_КС2=S$7,Смета!AC1075,0)+IF(Дата_КС2=S$8,Смета!AF1075,0)+IF(Дата_КС2=S$9,Смета!AI1075,0)+IF(Дата_КС2=S$10,Смета!AL1075,0)+IF(Дата_КС2=S$11,Смета!AO1075,0)+IF(Дата_КС2=S$12,Смета!AR1075,0)+IF(Дата_КС2=S$13,Смета!AU1075,0)+IF(Дата_КС2=S$14,Смета!AX1075,0),0)</f>
        <v>0</v>
      </c>
      <c r="G1093" s="7">
        <f>IF(Смета!E1075&gt;0,Смета!E1075,0)</f>
        <v>274</v>
      </c>
      <c r="H1093" s="7">
        <f>ROUND(F1093*G1093,2)</f>
        <v>0</v>
      </c>
      <c r="I1093">
        <f>IF(J1093=1,1,K1093)</f>
        <v>0</v>
      </c>
      <c r="K1093">
        <f>IF(AND(B1093&gt;0,B1093&lt;&gt;"ЗАГ"),1,IF(C1093=0,SUM(B1094:INDEX(B1094:B$2002,INDEX(MATCH("ЗАГ",B1094:B$2002&amp;"",),))),0))</f>
        <v>0</v>
      </c>
      <c r="R1093" s="7">
        <f>IFERROR(IF(F1093&gt;0,IF(IFERROR((Смета!H643*1),0)&gt;0,ROUND(F1093*G1093,2),0),0),0)</f>
        <v>0</v>
      </c>
      <c r="S1093" s="7">
        <f>IFERROR(IF(F1093&gt;0,IF(IFERROR((Смета!G1075*1),0)&gt;0,ROUND(F1093*G1093,2),0),0),0)</f>
        <v>0</v>
      </c>
    </row>
    <row r="1094" hidden="1">
      <c r="B1094">
        <f>IFERROR(IF(F1094&gt;0,MAX(B$26:B1093)+1,IF(AND(D1094&gt;0,C1094=0),"ЗАГ",0)),0)</f>
        <v>0</v>
      </c>
      <c r="C1094">
        <f>IF(Смета!B1076&gt;0,Смета!B1076,0)</f>
        <v>951</v>
      </c>
      <c r="D1094" t="str">
        <f>IF(Смета!C1076&gt;0,Смета!C1076,0)</f>
        <v>Рамка однопостовая ATLASDESIGN белый</v>
      </c>
      <c r="E1094" s="7" t="str">
        <f>IF(Смета!D1076&gt;0,Смета!D1076,0)</f>
        <v>шт</v>
      </c>
      <c r="F1094" s="7">
        <f>IFERROR(IF(Дата_КС2=S$3,Смета!Q1076,0)+IF(Дата_КС2=S$4,Смета!T1076,0)+IF(Дата_КС2=S$5,Смета!W1076,0)+IF(Дата_КС2=S$6,Смета!Z1076,0)+IF(Дата_КС2=S$7,Смета!AC1076,0)+IF(Дата_КС2=S$8,Смета!AF1076,0)+IF(Дата_КС2=S$9,Смета!AI1076,0)+IF(Дата_КС2=S$10,Смета!AL1076,0)+IF(Дата_КС2=S$11,Смета!AO1076,0)+IF(Дата_КС2=S$12,Смета!AR1076,0)+IF(Дата_КС2=S$13,Смета!AU1076,0)+IF(Дата_КС2=S$14,Смета!AX1076,0),0)</f>
        <v>0</v>
      </c>
      <c r="G1094" s="7">
        <f>IF(Смета!E1076&gt;0,Смета!E1076,0)</f>
        <v>44.84</v>
      </c>
      <c r="H1094" s="7">
        <f>ROUND(F1094*G1094,2)</f>
        <v>0</v>
      </c>
      <c r="I1094">
        <f>IF(J1094=1,1,K1094)</f>
        <v>0</v>
      </c>
      <c r="K1094">
        <f>IF(AND(B1094&gt;0,B1094&lt;&gt;"ЗАГ"),1,IF(C1094=0,SUM(B1095:INDEX(B1095:B$2002,INDEX(MATCH("ЗАГ",B1095:B$2002&amp;"",),))),0))</f>
        <v>0</v>
      </c>
      <c r="R1094" s="7">
        <f>IFERROR(IF(F1094&gt;0,IF(IFERROR((Смета!H644*1),0)&gt;0,ROUND(F1094*G1094,2),0),0),0)</f>
        <v>0</v>
      </c>
      <c r="S1094" s="7">
        <f>IFERROR(IF(F1094&gt;0,IF(IFERROR((Смета!G1076*1),0)&gt;0,ROUND(F1094*G1094,2),0),0),0)</f>
        <v>0</v>
      </c>
    </row>
    <row r="1095" hidden="1">
      <c r="B1095">
        <f>IFERROR(IF(F1095&gt;0,MAX(B$26:B1094)+1,IF(AND(D1095&gt;0,C1095=0),"ЗАГ",0)),0)</f>
        <v>0</v>
      </c>
      <c r="C1095">
        <f>IF(Смета!B1077&gt;0,Смета!B1077,0)</f>
        <v>952</v>
      </c>
      <c r="D1095" t="str">
        <f>IF(Смета!C1077&gt;0,Смета!C1077,0)</f>
        <v>Монтаж и подключение выключателей скрытой установки</v>
      </c>
      <c r="E1095" s="7" t="str">
        <f>IF(Смета!D1077&gt;0,Смета!D1077,0)</f>
        <v>шт</v>
      </c>
      <c r="F1095" s="7">
        <f>IFERROR(IF(Дата_КС2=S$3,Смета!Q1077,0)+IF(Дата_КС2=S$4,Смета!T1077,0)+IF(Дата_КС2=S$5,Смета!W1077,0)+IF(Дата_КС2=S$6,Смета!Z1077,0)+IF(Дата_КС2=S$7,Смета!AC1077,0)+IF(Дата_КС2=S$8,Смета!AF1077,0)+IF(Дата_КС2=S$9,Смета!AI1077,0)+IF(Дата_КС2=S$10,Смета!AL1077,0)+IF(Дата_КС2=S$11,Смета!AO1077,0)+IF(Дата_КС2=S$12,Смета!AR1077,0)+IF(Дата_КС2=S$13,Смета!AU1077,0)+IF(Дата_КС2=S$14,Смета!AX1077,0),0)</f>
        <v>0</v>
      </c>
      <c r="G1095" s="7">
        <f>IF(Смета!E1077&gt;0,Смета!E1077,0)</f>
        <v>192.15</v>
      </c>
      <c r="H1095" s="7">
        <f>ROUND(F1095*G1095,2)</f>
        <v>0</v>
      </c>
      <c r="I1095">
        <f>IF(J1095=1,1,K1095)</f>
        <v>0</v>
      </c>
      <c r="K1095">
        <f>IF(AND(B1095&gt;0,B1095&lt;&gt;"ЗАГ"),1,IF(C1095=0,SUM(B1096:INDEX(B1096:B$2002,INDEX(MATCH("ЗАГ",B1096:B$2002&amp;"",),))),0))</f>
        <v>0</v>
      </c>
      <c r="R1095" s="7">
        <f>IFERROR(IF(F1095&gt;0,IF(IFERROR((Смета!H645*1),0)&gt;0,ROUND(F1095*G1095,2),0),0),0)</f>
        <v>0</v>
      </c>
      <c r="S1095" s="7">
        <f>IFERROR(IF(F1095&gt;0,IF(IFERROR((Смета!G1077*1),0)&gt;0,ROUND(F1095*G1095,2),0),0),0)</f>
        <v>0</v>
      </c>
    </row>
    <row r="1096" hidden="1">
      <c r="B1096">
        <f>IFERROR(IF(F1096&gt;0,MAX(B$26:B1095)+1,IF(AND(D1096&gt;0,C1096=0),"ЗАГ",0)),0)</f>
        <v>0</v>
      </c>
      <c r="C1096">
        <f>IF(Смета!B1078&gt;0,Смета!B1078,0)</f>
        <v>953</v>
      </c>
      <c r="D1096" t="str">
        <f>IF(Смета!C1078&gt;0,Смета!C1078,0)</f>
        <v>КРЗ-0,4</v>
      </c>
      <c r="E1096" s="7" t="str">
        <f>IF(Смета!D1078&gt;0,Смета!D1078,0)</f>
        <v>шт</v>
      </c>
      <c r="F1096" s="7">
        <f>IFERROR(IF(Дата_КС2=S$3,Смета!Q1078,0)+IF(Дата_КС2=S$4,Смета!T1078,0)+IF(Дата_КС2=S$5,Смета!W1078,0)+IF(Дата_КС2=S$6,Смета!Z1078,0)+IF(Дата_КС2=S$7,Смета!AC1078,0)+IF(Дата_КС2=S$8,Смета!AF1078,0)+IF(Дата_КС2=S$9,Смета!AI1078,0)+IF(Дата_КС2=S$10,Смета!AL1078,0)+IF(Дата_КС2=S$11,Смета!AO1078,0)+IF(Дата_КС2=S$12,Смета!AR1078,0)+IF(Дата_КС2=S$13,Смета!AU1078,0)+IF(Дата_КС2=S$14,Смета!AX1078,0),0)</f>
        <v>0</v>
      </c>
      <c r="G1096" s="7">
        <f>IF(Смета!E1078&gt;0,Смета!E1078,0)</f>
        <v>285.02</v>
      </c>
      <c r="H1096" s="7">
        <f>ROUND(F1096*G1096,2)</f>
        <v>0</v>
      </c>
      <c r="I1096">
        <f>IF(J1096=1,1,K1096)</f>
        <v>0</v>
      </c>
      <c r="K1096">
        <f>IF(AND(B1096&gt;0,B1096&lt;&gt;"ЗАГ"),1,IF(C1096=0,SUM(B1097:INDEX(B1097:B$2002,INDEX(MATCH("ЗАГ",B1097:B$2002&amp;"",),))),0))</f>
        <v>0</v>
      </c>
      <c r="R1096" s="7">
        <f>IFERROR(IF(F1096&gt;0,IF(IFERROR((Смета!H646*1),0)&gt;0,ROUND(F1096*G1096,2),0),0),0)</f>
        <v>0</v>
      </c>
      <c r="S1096" s="7">
        <f>IFERROR(IF(F1096&gt;0,IF(IFERROR((Смета!G1078*1),0)&gt;0,ROUND(F1096*G1096,2),0),0),0)</f>
        <v>0</v>
      </c>
    </row>
    <row r="1097" hidden="1">
      <c r="B1097">
        <f>IFERROR(IF(F1097&gt;0,MAX(B$26:B1096)+1,IF(AND(D1097&gt;0,C1097=0),"ЗАГ",0)),0)</f>
        <v>0</v>
      </c>
      <c r="C1097">
        <f>IF(Смета!B1079&gt;0,Смета!B1079,0)</f>
        <v>954</v>
      </c>
      <c r="D1097" t="str">
        <f>IF(Смета!C1079&gt;0,Смета!C1079,0)</f>
        <v>Монтаж и подключение коробки заземления КРЗ</v>
      </c>
      <c r="E1097" s="7" t="str">
        <f>IF(Смета!D1079&gt;0,Смета!D1079,0)</f>
        <v>шт</v>
      </c>
      <c r="F1097" s="7">
        <f>IFERROR(IF(Дата_КС2=S$3,Смета!Q1079,0)+IF(Дата_КС2=S$4,Смета!T1079,0)+IF(Дата_КС2=S$5,Смета!W1079,0)+IF(Дата_КС2=S$6,Смета!Z1079,0)+IF(Дата_КС2=S$7,Смета!AC1079,0)+IF(Дата_КС2=S$8,Смета!AF1079,0)+IF(Дата_КС2=S$9,Смета!AI1079,0)+IF(Дата_КС2=S$10,Смета!AL1079,0)+IF(Дата_КС2=S$11,Смета!AO1079,0)+IF(Дата_КС2=S$12,Смета!AR1079,0)+IF(Дата_КС2=S$13,Смета!AU1079,0)+IF(Дата_КС2=S$14,Смета!AX1079,0),0)</f>
        <v>0</v>
      </c>
      <c r="G1097" s="7">
        <f>IF(Смета!E1079&gt;0,Смета!E1079,0)</f>
        <v>343.74</v>
      </c>
      <c r="H1097" s="7">
        <f>ROUND(F1097*G1097,2)</f>
        <v>0</v>
      </c>
      <c r="I1097">
        <f>IF(J1097=1,1,K1097)</f>
        <v>0</v>
      </c>
      <c r="K1097">
        <f>IF(AND(B1097&gt;0,B1097&lt;&gt;"ЗАГ"),1,IF(C1097=0,SUM(B1098:INDEX(B1098:B$2002,INDEX(MATCH("ЗАГ",B1098:B$2002&amp;"",),))),0))</f>
        <v>0</v>
      </c>
      <c r="R1097" s="7">
        <f>IFERROR(IF(F1097&gt;0,IF(IFERROR((Смета!H647*1),0)&gt;0,ROUND(F1097*G1097,2),0),0),0)</f>
        <v>0</v>
      </c>
      <c r="S1097" s="7">
        <f>IFERROR(IF(F1097&gt;0,IF(IFERROR((Смета!G1079*1),0)&gt;0,ROUND(F1097*G1097,2),0),0),0)</f>
        <v>0</v>
      </c>
    </row>
    <row r="1098" hidden="1" ht="30" customHeight="1">
      <c r="B1098">
        <f>IFERROR(IF(F1098&gt;0,MAX(B$26:B1097)+1,IF(AND(D1098&gt;0,C1098=0),"ЗАГ",0)),0)</f>
        <v>0</v>
      </c>
      <c r="C1098">
        <f>IF(Смета!B1080&gt;0,Смета!B1080,0)</f>
        <v>955</v>
      </c>
      <c r="D1098" t="str">
        <f>IF(Смета!C1080&gt;0,Смета!C1080,0)</f>
        <v>Звонок Зуммер-1-04 (2ТК) двухтональный без кнопки пластик АБС проводной 220В (Зуммер-1-04 (2ТК))</v>
      </c>
      <c r="E1098" s="7" t="str">
        <f>IF(Смета!D1080&gt;0,Смета!D1080,0)</f>
        <v>шт</v>
      </c>
      <c r="F1098" s="7">
        <f>IFERROR(IF(Дата_КС2=S$3,Смета!Q1080,0)+IF(Дата_КС2=S$4,Смета!T1080,0)+IF(Дата_КС2=S$5,Смета!W1080,0)+IF(Дата_КС2=S$6,Смета!Z1080,0)+IF(Дата_КС2=S$7,Смета!AC1080,0)+IF(Дата_КС2=S$8,Смета!AF1080,0)+IF(Дата_КС2=S$9,Смета!AI1080,0)+IF(Дата_КС2=S$10,Смета!AL1080,0)+IF(Дата_КС2=S$11,Смета!AO1080,0)+IF(Дата_КС2=S$12,Смета!AR1080,0)+IF(Дата_КС2=S$13,Смета!AU1080,0)+IF(Дата_КС2=S$14,Смета!AX1080,0),0)</f>
        <v>0</v>
      </c>
      <c r="G1098" s="7">
        <f>IF(Смета!E1080&gt;0,Смета!E1080,0)</f>
        <v>261.54</v>
      </c>
      <c r="H1098" s="7">
        <f>ROUND(F1098*G1098,2)</f>
        <v>0</v>
      </c>
      <c r="I1098">
        <f>IF(J1098=1,1,K1098)</f>
        <v>0</v>
      </c>
      <c r="K1098">
        <f>IF(AND(B1098&gt;0,B1098&lt;&gt;"ЗАГ"),1,IF(C1098=0,SUM(B1099:INDEX(B1099:B$2002,INDEX(MATCH("ЗАГ",B1099:B$2002&amp;"",),))),0))</f>
        <v>0</v>
      </c>
      <c r="R1098" s="7">
        <f>IFERROR(IF(F1098&gt;0,IF(IFERROR((Смета!H648*1),0)&gt;0,ROUND(F1098*G1098,2),0),0),0)</f>
        <v>0</v>
      </c>
      <c r="S1098" s="7">
        <f>IFERROR(IF(F1098&gt;0,IF(IFERROR((Смета!G1080*1),0)&gt;0,ROUND(F1098*G1098,2),0),0),0)</f>
        <v>0</v>
      </c>
    </row>
    <row r="1099" hidden="1">
      <c r="B1099">
        <f>IFERROR(IF(F1099&gt;0,MAX(B$26:B1098)+1,IF(AND(D1099&gt;0,C1099=0),"ЗАГ",0)),0)</f>
        <v>0</v>
      </c>
      <c r="C1099">
        <f>IF(Смета!B1081&gt;0,Смета!B1081,0)</f>
        <v>956</v>
      </c>
      <c r="D1099" t="str">
        <f>IF(Смета!C1081&gt;0,Смета!C1081,0)</f>
        <v>Беларусь Кнопка для звонков</v>
      </c>
      <c r="E1099" s="7" t="str">
        <f>IF(Смета!D1081&gt;0,Смета!D1081,0)</f>
        <v>шт</v>
      </c>
      <c r="F1099" s="7">
        <f>IFERROR(IF(Дата_КС2=S$3,Смета!Q1081,0)+IF(Дата_КС2=S$4,Смета!T1081,0)+IF(Дата_КС2=S$5,Смета!W1081,0)+IF(Дата_КС2=S$6,Смета!Z1081,0)+IF(Дата_КС2=S$7,Смета!AC1081,0)+IF(Дата_КС2=S$8,Смета!AF1081,0)+IF(Дата_КС2=S$9,Смета!AI1081,0)+IF(Дата_КС2=S$10,Смета!AL1081,0)+IF(Дата_КС2=S$11,Смета!AO1081,0)+IF(Дата_КС2=S$12,Смета!AR1081,0)+IF(Дата_КС2=S$13,Смета!AU1081,0)+IF(Дата_КС2=S$14,Смета!AX1081,0),0)</f>
        <v>0</v>
      </c>
      <c r="G1099" s="7">
        <f>IF(Смета!E1081&gt;0,Смета!E1081,0)</f>
        <v>74.73</v>
      </c>
      <c r="H1099" s="7">
        <f>ROUND(F1099*G1099,2)</f>
        <v>0</v>
      </c>
      <c r="I1099">
        <f>IF(J1099=1,1,K1099)</f>
        <v>0</v>
      </c>
      <c r="K1099">
        <f>IF(AND(B1099&gt;0,B1099&lt;&gt;"ЗАГ"),1,IF(C1099=0,SUM(B1100:INDEX(B1100:B$2002,INDEX(MATCH("ЗАГ",B1100:B$2002&amp;"",),))),0))</f>
        <v>0</v>
      </c>
      <c r="R1099" s="7">
        <f>IFERROR(IF(F1099&gt;0,IF(IFERROR((Смета!H649*1),0)&gt;0,ROUND(F1099*G1099,2),0),0),0)</f>
        <v>0</v>
      </c>
      <c r="S1099" s="7">
        <f>IFERROR(IF(F1099&gt;0,IF(IFERROR((Смета!G1081*1),0)&gt;0,ROUND(F1099*G1099,2),0),0),0)</f>
        <v>0</v>
      </c>
    </row>
    <row r="1100" hidden="1">
      <c r="B1100">
        <f>IFERROR(IF(F1100&gt;0,MAX(B$26:B1099)+1,IF(AND(D1100&gt;0,C1100=0),"ЗАГ",0)),0)</f>
        <v>0</v>
      </c>
      <c r="C1100">
        <f>IF(Смета!B1082&gt;0,Смета!B1082,0)</f>
        <v>957</v>
      </c>
      <c r="D1100" t="str">
        <f>IF(Смета!C1082&gt;0,Смета!C1082,0)</f>
        <v>Монтаж и подключение звонка</v>
      </c>
      <c r="E1100" s="7" t="str">
        <f>IF(Смета!D1082&gt;0,Смета!D1082,0)</f>
        <v>шт</v>
      </c>
      <c r="F1100" s="7">
        <f>IFERROR(IF(Дата_КС2=S$3,Смета!Q1082,0)+IF(Дата_КС2=S$4,Смета!T1082,0)+IF(Дата_КС2=S$5,Смета!W1082,0)+IF(Дата_КС2=S$6,Смета!Z1082,0)+IF(Дата_КС2=S$7,Смета!AC1082,0)+IF(Дата_КС2=S$8,Смета!AF1082,0)+IF(Дата_КС2=S$9,Смета!AI1082,0)+IF(Дата_КС2=S$10,Смета!AL1082,0)+IF(Дата_КС2=S$11,Смета!AO1082,0)+IF(Дата_КС2=S$12,Смета!AR1082,0)+IF(Дата_КС2=S$13,Смета!AU1082,0)+IF(Дата_КС2=S$14,Смета!AX1082,0),0)</f>
        <v>0</v>
      </c>
      <c r="G1100" s="7">
        <f>IF(Смета!E1082&gt;0,Смета!E1082,0)</f>
        <v>160.13</v>
      </c>
      <c r="H1100" s="7">
        <f>ROUND(F1100*G1100,2)</f>
        <v>0</v>
      </c>
      <c r="I1100">
        <f>IF(J1100=1,1,K1100)</f>
        <v>0</v>
      </c>
      <c r="K1100">
        <f>IF(AND(B1100&gt;0,B1100&lt;&gt;"ЗАГ"),1,IF(C1100=0,SUM(B1101:INDEX(B1101:B$2002,INDEX(MATCH("ЗАГ",B1101:B$2002&amp;"",),))),0))</f>
        <v>0</v>
      </c>
      <c r="R1100" s="7">
        <f>IFERROR(IF(F1100&gt;0,IF(IFERROR((Смета!H650*1),0)&gt;0,ROUND(F1100*G1100,2),0),0),0)</f>
        <v>0</v>
      </c>
      <c r="S1100" s="7">
        <f>IFERROR(IF(F1100&gt;0,IF(IFERROR((Смета!G1082*1),0)&gt;0,ROUND(F1100*G1100,2),0),0),0)</f>
        <v>0</v>
      </c>
    </row>
    <row r="1101" hidden="1">
      <c r="B1101">
        <f>IFERROR(IF(F1101&gt;0,MAX(B$26:B1100)+1,IF(AND(D1101&gt;0,C1101=0),"ЗАГ",0)),0)</f>
        <v>0</v>
      </c>
      <c r="C1101">
        <f>IF(Смета!B1083&gt;0,Смета!B1083,0)</f>
        <v>958</v>
      </c>
      <c r="D1101" t="str">
        <f>IF(Смета!C1083&gt;0,Смета!C1083,0)</f>
        <v>Монтаж и подключение кнопки звонка</v>
      </c>
      <c r="E1101" s="7" t="str">
        <f>IF(Смета!D1083&gt;0,Смета!D1083,0)</f>
        <v>шт</v>
      </c>
      <c r="F1101" s="7">
        <f>IFERROR(IF(Дата_КС2=S$3,Смета!Q1083,0)+IF(Дата_КС2=S$4,Смета!T1083,0)+IF(Дата_КС2=S$5,Смета!W1083,0)+IF(Дата_КС2=S$6,Смета!Z1083,0)+IF(Дата_КС2=S$7,Смета!AC1083,0)+IF(Дата_КС2=S$8,Смета!AF1083,0)+IF(Дата_КС2=S$9,Смета!AI1083,0)+IF(Дата_КС2=S$10,Смета!AL1083,0)+IF(Дата_КС2=S$11,Смета!AO1083,0)+IF(Дата_КС2=S$12,Смета!AR1083,0)+IF(Дата_КС2=S$13,Смета!AU1083,0)+IF(Дата_КС2=S$14,Смета!AX1083,0),0)</f>
        <v>0</v>
      </c>
      <c r="G1101" s="7">
        <f>IF(Смета!E1083&gt;0,Смета!E1083,0)</f>
        <v>160.13</v>
      </c>
      <c r="H1101" s="7">
        <f>ROUND(F1101*G1101,2)</f>
        <v>0</v>
      </c>
      <c r="I1101">
        <f>IF(J1101=1,1,K1101)</f>
        <v>0</v>
      </c>
      <c r="K1101">
        <f>IF(AND(B1101&gt;0,B1101&lt;&gt;"ЗАГ"),1,IF(C1101=0,SUM(B1102:INDEX(B1102:B$2002,INDEX(MATCH("ЗАГ",B1102:B$2002&amp;"",),))),0))</f>
        <v>0</v>
      </c>
      <c r="R1101" s="7">
        <f>IFERROR(IF(F1101&gt;0,IF(IFERROR((Смета!H651*1),0)&gt;0,ROUND(F1101*G1101,2),0),0),0)</f>
        <v>0</v>
      </c>
      <c r="S1101" s="7">
        <f>IFERROR(IF(F1101&gt;0,IF(IFERROR((Смета!G1083*1),0)&gt;0,ROUND(F1101*G1101,2),0),0),0)</f>
        <v>0</v>
      </c>
    </row>
    <row r="1102" hidden="1">
      <c r="B1102" t="str">
        <f>IFERROR(IF(F1102&gt;0,MAX(B$26:B1101)+1,IF(AND(D1102&gt;0,C1102=0),"ЗАГ",0)),0)</f>
        <v>ЗАГ</v>
      </c>
      <c r="C1102">
        <f>IF(Смета!B1084&gt;0,Смета!B1084,0)</f>
        <v>0</v>
      </c>
      <c r="D1102" t="str">
        <f>IF(Смета!C1084&gt;0,Смета!C1084,0)</f>
        <v>5.Электромонтажные изделия</v>
      </c>
      <c r="E1102" s="7">
        <f>IF(Смета!D1084&gt;0,Смета!D1084,0)</f>
        <v>0</v>
      </c>
      <c r="F1102" s="7">
        <f>IFERROR(IF(Дата_КС2=S$3,Смета!Q1084,0)+IF(Дата_КС2=S$4,Смета!T1084,0)+IF(Дата_КС2=S$5,Смета!W1084,0)+IF(Дата_КС2=S$6,Смета!Z1084,0)+IF(Дата_КС2=S$7,Смета!AC1084,0)+IF(Дата_КС2=S$8,Смета!AF1084,0)+IF(Дата_КС2=S$9,Смета!AI1084,0)+IF(Дата_КС2=S$10,Смета!AL1084,0)+IF(Дата_КС2=S$11,Смета!AO1084,0)+IF(Дата_КС2=S$12,Смета!AR1084,0)+IF(Дата_КС2=S$13,Смета!AU1084,0)+IF(Дата_КС2=S$14,Смета!AX1084,0),0)</f>
        <v>0</v>
      </c>
      <c r="G1102" s="7">
        <f>IF(Смета!E1084&gt;0,Смета!E1084,0)</f>
        <v>0</v>
      </c>
      <c r="H1102" s="7">
        <f>ROUND(F1102*G1102,2)</f>
        <v>0</v>
      </c>
      <c r="I1102">
        <f>IF(J1102=1,1,K1102)</f>
        <v>0</v>
      </c>
      <c r="K1102">
        <f>IF(AND(B1102&gt;0,B1102&lt;&gt;"ЗАГ"),1,IF(C1102=0,SUM(B1103:INDEX(B1103:B$2002,INDEX(MATCH("ЗАГ",B1103:B$2002&amp;"",),))),0))</f>
        <v>0</v>
      </c>
      <c r="R1102" s="7">
        <f>IFERROR(IF(F1102&gt;0,IF(IFERROR((Смета!H652*1),0)&gt;0,ROUND(F1102*G1102,2),0),0),0)</f>
        <v>0</v>
      </c>
      <c r="S1102" s="7">
        <f>IFERROR(IF(F1102&gt;0,IF(IFERROR((Смета!G1084*1),0)&gt;0,ROUND(F1102*G1102,2),0),0),0)</f>
        <v>0</v>
      </c>
    </row>
    <row r="1103" hidden="1">
      <c r="B1103">
        <f>IFERROR(IF(F1103&gt;0,MAX(B$26:B1102)+1,IF(AND(D1103&gt;0,C1103=0),"ЗАГ",0)),0)</f>
        <v>0</v>
      </c>
      <c r="C1103">
        <f>IF(Смета!B1085&gt;0,Смета!B1085,0)</f>
        <v>959</v>
      </c>
      <c r="D1103" t="str">
        <f>IF(Смета!C1085&gt;0,Смета!C1085,0)</f>
        <v>Скрутка СИЗ-1 2.5-4.5мм желтая</v>
      </c>
      <c r="E1103" s="7" t="str">
        <f>IF(Смета!D1085&gt;0,Смета!D1085,0)</f>
        <v>шт</v>
      </c>
      <c r="F1103" s="7">
        <f>IFERROR(IF(Дата_КС2=S$3,Смета!Q1085,0)+IF(Дата_КС2=S$4,Смета!T1085,0)+IF(Дата_КС2=S$5,Смета!W1085,0)+IF(Дата_КС2=S$6,Смета!Z1085,0)+IF(Дата_КС2=S$7,Смета!AC1085,0)+IF(Дата_КС2=S$8,Смета!AF1085,0)+IF(Дата_КС2=S$9,Смета!AI1085,0)+IF(Дата_КС2=S$10,Смета!AL1085,0)+IF(Дата_КС2=S$11,Смета!AO1085,0)+IF(Дата_КС2=S$12,Смета!AR1085,0)+IF(Дата_КС2=S$13,Смета!AU1085,0)+IF(Дата_КС2=S$14,Смета!AX1085,0),0)</f>
        <v>0</v>
      </c>
      <c r="G1103" s="7">
        <f>IF(Смета!E1085&gt;0,Смета!E1085,0)</f>
        <v>4.06</v>
      </c>
      <c r="H1103" s="7">
        <f>ROUND(F1103*G1103,2)</f>
        <v>0</v>
      </c>
      <c r="I1103">
        <f>IF(J1103=1,1,K1103)</f>
        <v>0</v>
      </c>
      <c r="K1103">
        <f>IF(AND(B1103&gt;0,B1103&lt;&gt;"ЗАГ"),1,IF(C1103=0,SUM(B1104:INDEX(B1104:B$2002,INDEX(MATCH("ЗАГ",B1104:B$2002&amp;"",),))),0))</f>
        <v>0</v>
      </c>
      <c r="R1103" s="7">
        <f>IFERROR(IF(F1103&gt;0,IF(IFERROR((Смета!H653*1),0)&gt;0,ROUND(F1103*G1103,2),0),0),0)</f>
        <v>0</v>
      </c>
      <c r="S1103" s="7">
        <f>IFERROR(IF(F1103&gt;0,IF(IFERROR((Смета!G1085*1),0)&gt;0,ROUND(F1103*G1103,2),0),0),0)</f>
        <v>0</v>
      </c>
    </row>
    <row r="1104" hidden="1">
      <c r="B1104">
        <f>IFERROR(IF(F1104&gt;0,MAX(B$26:B1103)+1,IF(AND(D1104&gt;0,C1104=0),"ЗАГ",0)),0)</f>
        <v>0</v>
      </c>
      <c r="C1104">
        <f>IF(Смета!B1086&gt;0,Смета!B1086,0)</f>
        <v>960</v>
      </c>
      <c r="D1104" t="str">
        <f>IF(Смета!C1086&gt;0,Смета!C1086,0)</f>
        <v>Скрутка СИЗ-1 4-11мм красная</v>
      </c>
      <c r="E1104" s="7" t="str">
        <f>IF(Смета!D1086&gt;0,Смета!D1086,0)</f>
        <v>шт</v>
      </c>
      <c r="F1104" s="7">
        <f>IFERROR(IF(Дата_КС2=S$3,Смета!Q1086,0)+IF(Дата_КС2=S$4,Смета!T1086,0)+IF(Дата_КС2=S$5,Смета!W1086,0)+IF(Дата_КС2=S$6,Смета!Z1086,0)+IF(Дата_КС2=S$7,Смета!AC1086,0)+IF(Дата_КС2=S$8,Смета!AF1086,0)+IF(Дата_КС2=S$9,Смета!AI1086,0)+IF(Дата_КС2=S$10,Смета!AL1086,0)+IF(Дата_КС2=S$11,Смета!AO1086,0)+IF(Дата_КС2=S$12,Смета!AR1086,0)+IF(Дата_КС2=S$13,Смета!AU1086,0)+IF(Дата_КС2=S$14,Смета!AX1086,0),0)</f>
        <v>0</v>
      </c>
      <c r="G1104" s="7">
        <f>IF(Смета!E1086&gt;0,Смета!E1086,0)</f>
        <v>5.34</v>
      </c>
      <c r="H1104" s="7">
        <f>ROUND(F1104*G1104,2)</f>
        <v>0</v>
      </c>
      <c r="I1104">
        <f>IF(J1104=1,1,K1104)</f>
        <v>0</v>
      </c>
      <c r="K1104">
        <f>IF(AND(B1104&gt;0,B1104&lt;&gt;"ЗАГ"),1,IF(C1104=0,SUM(B1105:INDEX(B1105:B$2002,INDEX(MATCH("ЗАГ",B1105:B$2002&amp;"",),))),0))</f>
        <v>0</v>
      </c>
      <c r="R1104" s="7">
        <f>IFERROR(IF(F1104&gt;0,IF(IFERROR((Смета!H654*1),0)&gt;0,ROUND(F1104*G1104,2),0),0),0)</f>
        <v>0</v>
      </c>
      <c r="S1104" s="7">
        <f>IFERROR(IF(F1104&gt;0,IF(IFERROR((Смета!G1086*1),0)&gt;0,ROUND(F1104*G1104,2),0),0),0)</f>
        <v>0</v>
      </c>
    </row>
    <row r="1105" hidden="1">
      <c r="B1105">
        <f>IFERROR(IF(F1105&gt;0,MAX(B$26:B1104)+1,IF(AND(D1105&gt;0,C1105=0),"ЗАГ",0)),0)</f>
        <v>0</v>
      </c>
      <c r="C1105">
        <f>IF(Смета!B1087&gt;0,Смета!B1087,0)</f>
        <v>961</v>
      </c>
      <c r="D1105" t="str">
        <f>IF(Смета!C1087&gt;0,Смета!C1087,0)</f>
        <v>Бирка кабельная У-134 квадрат 55х55 мм</v>
      </c>
      <c r="E1105" s="7" t="str">
        <f>IF(Смета!D1087&gt;0,Смета!D1087,0)</f>
        <v>шт</v>
      </c>
      <c r="F1105" s="7">
        <f>IFERROR(IF(Дата_КС2=S$3,Смета!Q1087,0)+IF(Дата_КС2=S$4,Смета!T1087,0)+IF(Дата_КС2=S$5,Смета!W1087,0)+IF(Дата_КС2=S$6,Смета!Z1087,0)+IF(Дата_КС2=S$7,Смета!AC1087,0)+IF(Дата_КС2=S$8,Смета!AF1087,0)+IF(Дата_КС2=S$9,Смета!AI1087,0)+IF(Дата_КС2=S$10,Смета!AL1087,0)+IF(Дата_КС2=S$11,Смета!AO1087,0)+IF(Дата_КС2=S$12,Смета!AR1087,0)+IF(Дата_КС2=S$13,Смета!AU1087,0)+IF(Дата_КС2=S$14,Смета!AX1087,0),0)</f>
        <v>0</v>
      </c>
      <c r="G1105" s="7">
        <f>IF(Смета!E1087&gt;0,Смета!E1087,0)</f>
        <v>2.46</v>
      </c>
      <c r="H1105" s="7">
        <f>ROUND(F1105*G1105,2)</f>
        <v>0</v>
      </c>
      <c r="I1105">
        <f>IF(J1105=1,1,K1105)</f>
        <v>0</v>
      </c>
      <c r="K1105">
        <f>IF(AND(B1105&gt;0,B1105&lt;&gt;"ЗАГ"),1,IF(C1105=0,SUM(B1106:INDEX(B1106:B$2002,INDEX(MATCH("ЗАГ",B1106:B$2002&amp;"",),))),0))</f>
        <v>0</v>
      </c>
      <c r="R1105" s="7">
        <f>IFERROR(IF(F1105&gt;0,IF(IFERROR((Смета!H655*1),0)&gt;0,ROUND(F1105*G1105,2),0),0),0)</f>
        <v>0</v>
      </c>
      <c r="S1105" s="7">
        <f>IFERROR(IF(F1105&gt;0,IF(IFERROR((Смета!G1087*1),0)&gt;0,ROUND(F1105*G1105,2),0),0),0)</f>
        <v>0</v>
      </c>
    </row>
    <row r="1106" hidden="1">
      <c r="B1106">
        <f>IFERROR(IF(F1106&gt;0,MAX(B$26:B1105)+1,IF(AND(D1106&gt;0,C1106=0),"ЗАГ",0)),0)</f>
        <v>0</v>
      </c>
      <c r="C1106">
        <f>IF(Смета!B1088&gt;0,Смета!B1088,0)</f>
        <v>962</v>
      </c>
      <c r="D1106" t="str">
        <f>IF(Смета!C1088&gt;0,Смета!C1088,0)</f>
        <v>Коробка установочная 68мм (С3М2)</v>
      </c>
      <c r="E1106" s="7" t="str">
        <f>IF(Смета!D1088&gt;0,Смета!D1088,0)</f>
        <v>шт</v>
      </c>
      <c r="F1106" s="7">
        <f>IFERROR(IF(Дата_КС2=S$3,Смета!Q1088,0)+IF(Дата_КС2=S$4,Смета!T1088,0)+IF(Дата_КС2=S$5,Смета!W1088,0)+IF(Дата_КС2=S$6,Смета!Z1088,0)+IF(Дата_КС2=S$7,Смета!AC1088,0)+IF(Дата_КС2=S$8,Смета!AF1088,0)+IF(Дата_КС2=S$9,Смета!AI1088,0)+IF(Дата_КС2=S$10,Смета!AL1088,0)+IF(Дата_КС2=S$11,Смета!AO1088,0)+IF(Дата_КС2=S$12,Смета!AR1088,0)+IF(Дата_КС2=S$13,Смета!AU1088,0)+IF(Дата_КС2=S$14,Смета!AX1088,0),0)</f>
        <v>0</v>
      </c>
      <c r="G1106" s="7">
        <f>IF(Смета!E1088&gt;0,Смета!E1088,0)</f>
        <v>12.81</v>
      </c>
      <c r="H1106" s="7">
        <f>ROUND(F1106*G1106,2)</f>
        <v>0</v>
      </c>
      <c r="I1106">
        <f>IF(J1106=1,1,K1106)</f>
        <v>0</v>
      </c>
      <c r="K1106">
        <f>IF(AND(B1106&gt;0,B1106&lt;&gt;"ЗАГ"),1,IF(C1106=0,SUM(B1107:INDEX(B1107:B$2002,INDEX(MATCH("ЗАГ",B1107:B$2002&amp;"",),))),0))</f>
        <v>0</v>
      </c>
      <c r="R1106" s="7">
        <f>IFERROR(IF(F1106&gt;0,IF(IFERROR((Смета!H656*1),0)&gt;0,ROUND(F1106*G1106,2),0),0),0)</f>
        <v>0</v>
      </c>
      <c r="S1106" s="7">
        <f>IFERROR(IF(F1106&gt;0,IF(IFERROR((Смета!G1088*1),0)&gt;0,ROUND(F1106*G1106,2),0),0),0)</f>
        <v>0</v>
      </c>
    </row>
    <row r="1107" hidden="1" ht="30" customHeight="1">
      <c r="B1107">
        <f>IFERROR(IF(F1107&gt;0,MAX(B$26:B1106)+1,IF(AND(D1107&gt;0,C1107=0),"ЗАГ",0)),0)</f>
        <v>0</v>
      </c>
      <c r="C1107">
        <f>IF(Смета!B1089&gt;0,Смета!B1089,0)</f>
        <v>963</v>
      </c>
      <c r="D1107" t="str">
        <f>IF(Смета!C1089&gt;0,Смета!C1089,0)</f>
        <v>Высверливание отверстия в кирпиче и вмазывание установочной коробки</v>
      </c>
      <c r="E1107" s="7" t="str">
        <f>IF(Смета!D1089&gt;0,Смета!D1089,0)</f>
        <v>шт</v>
      </c>
      <c r="F1107" s="7">
        <f>IFERROR(IF(Дата_КС2=S$3,Смета!Q1089,0)+IF(Дата_КС2=S$4,Смета!T1089,0)+IF(Дата_КС2=S$5,Смета!W1089,0)+IF(Дата_КС2=S$6,Смета!Z1089,0)+IF(Дата_КС2=S$7,Смета!AC1089,0)+IF(Дата_КС2=S$8,Смета!AF1089,0)+IF(Дата_КС2=S$9,Смета!AI1089,0)+IF(Дата_КС2=S$10,Смета!AL1089,0)+IF(Дата_КС2=S$11,Смета!AO1089,0)+IF(Дата_КС2=S$12,Смета!AR1089,0)+IF(Дата_КС2=S$13,Смета!AU1089,0)+IF(Дата_КС2=S$14,Смета!AX1089,0),0)</f>
        <v>0</v>
      </c>
      <c r="G1107" s="7">
        <f>IF(Смета!E1089&gt;0,Смета!E1089,0)</f>
        <v>320.25</v>
      </c>
      <c r="H1107" s="7">
        <f>ROUND(F1107*G1107,2)</f>
        <v>0</v>
      </c>
      <c r="I1107">
        <f>IF(J1107=1,1,K1107)</f>
        <v>0</v>
      </c>
      <c r="K1107">
        <f>IF(AND(B1107&gt;0,B1107&lt;&gt;"ЗАГ"),1,IF(C1107=0,SUM(B1108:INDEX(B1108:B$2002,INDEX(MATCH("ЗАГ",B1108:B$2002&amp;"",),))),0))</f>
        <v>0</v>
      </c>
      <c r="R1107" s="7">
        <f>IFERROR(IF(F1107&gt;0,IF(IFERROR((Смета!H657*1),0)&gt;0,ROUND(F1107*G1107,2),0),0),0)</f>
        <v>0</v>
      </c>
      <c r="S1107" s="7">
        <f>IFERROR(IF(F1107&gt;0,IF(IFERROR((Смета!G1089*1),0)&gt;0,ROUND(F1107*G1107,2),0),0),0)</f>
        <v>0</v>
      </c>
    </row>
    <row r="1108" hidden="1">
      <c r="B1108">
        <f>IFERROR(IF(F1108&gt;0,MAX(B$26:B1107)+1,IF(AND(D1108&gt;0,C1108=0),"ЗАГ",0)),0)</f>
        <v>0</v>
      </c>
      <c r="C1108">
        <f>IF(Смета!B1090&gt;0,Смета!B1090,0)</f>
        <v>964</v>
      </c>
      <c r="D1108" t="str">
        <f>IF(Смета!C1090&gt;0,Смета!C1090,0)</f>
        <v>Крышка КОН-1М-04</v>
      </c>
      <c r="E1108" s="7" t="str">
        <f>IF(Смета!D1090&gt;0,Смета!D1090,0)</f>
        <v>шт</v>
      </c>
      <c r="F1108" s="7">
        <f>IFERROR(IF(Дата_КС2=S$3,Смета!Q1090,0)+IF(Дата_КС2=S$4,Смета!T1090,0)+IF(Дата_КС2=S$5,Смета!W1090,0)+IF(Дата_КС2=S$6,Смета!Z1090,0)+IF(Дата_КС2=S$7,Смета!AC1090,0)+IF(Дата_КС2=S$8,Смета!AF1090,0)+IF(Дата_КС2=S$9,Смета!AI1090,0)+IF(Дата_КС2=S$10,Смета!AL1090,0)+IF(Дата_КС2=S$11,Смета!AO1090,0)+IF(Дата_КС2=S$12,Смета!AR1090,0)+IF(Дата_КС2=S$13,Смета!AU1090,0)+IF(Дата_КС2=S$14,Смета!AX1090,0),0)</f>
        <v>0</v>
      </c>
      <c r="G1108" s="7">
        <f>IF(Смета!E1090&gt;0,Смета!E1090,0)</f>
        <v>58.21</v>
      </c>
      <c r="H1108" s="7">
        <f>ROUND(F1108*G1108,2)</f>
        <v>0</v>
      </c>
      <c r="I1108">
        <f>IF(J1108=1,1,K1108)</f>
        <v>0</v>
      </c>
      <c r="K1108">
        <f>IF(AND(B1108&gt;0,B1108&lt;&gt;"ЗАГ"),1,IF(C1108=0,SUM(B1109:INDEX(B1109:B$2002,INDEX(MATCH("ЗАГ",B1109:B$2002&amp;"",),))),0))</f>
        <v>0</v>
      </c>
      <c r="R1108" s="7">
        <f>IFERROR(IF(F1108&gt;0,IF(IFERROR((Смета!H658*1),0)&gt;0,ROUND(F1108*G1108,2),0),0),0)</f>
        <v>0</v>
      </c>
      <c r="S1108" s="7">
        <f>IFERROR(IF(F1108&gt;0,IF(IFERROR((Смета!G1090*1),0)&gt;0,ROUND(F1108*G1108,2),0),0),0)</f>
        <v>0</v>
      </c>
    </row>
    <row r="1109" hidden="1">
      <c r="B1109">
        <f>IFERROR(IF(F1109&gt;0,MAX(B$26:B1108)+1,IF(AND(D1109&gt;0,C1109=0),"ЗАГ",0)),0)</f>
        <v>0</v>
      </c>
      <c r="C1109">
        <f>IF(Смета!B1091&gt;0,Смета!B1091,0)</f>
        <v>965</v>
      </c>
      <c r="D1109" t="str">
        <f>IF(Смета!C1091&gt;0,Смета!C1091,0)</f>
        <v>Монтаж крышки КОН-1М-04</v>
      </c>
      <c r="E1109" s="7" t="str">
        <f>IF(Смета!D1091&gt;0,Смета!D1091,0)</f>
        <v>шт</v>
      </c>
      <c r="F1109" s="7">
        <f>IFERROR(IF(Дата_КС2=S$3,Смета!Q1091,0)+IF(Дата_КС2=S$4,Смета!T1091,0)+IF(Дата_КС2=S$5,Смета!W1091,0)+IF(Дата_КС2=S$6,Смета!Z1091,0)+IF(Дата_КС2=S$7,Смета!AC1091,0)+IF(Дата_КС2=S$8,Смета!AF1091,0)+IF(Дата_КС2=S$9,Смета!AI1091,0)+IF(Дата_КС2=S$10,Смета!AL1091,0)+IF(Дата_КС2=S$11,Смета!AO1091,0)+IF(Дата_КС2=S$12,Смета!AR1091,0)+IF(Дата_КС2=S$13,Смета!AU1091,0)+IF(Дата_КС2=S$14,Смета!AX1091,0),0)</f>
        <v>0</v>
      </c>
      <c r="G1109" s="7">
        <f>IF(Смета!E1091&gt;0,Смета!E1091,0)</f>
        <v>80.06</v>
      </c>
      <c r="H1109" s="7">
        <f>ROUND(F1109*G1109,2)</f>
        <v>0</v>
      </c>
      <c r="I1109">
        <f>IF(J1109=1,1,K1109)</f>
        <v>0</v>
      </c>
      <c r="K1109">
        <f>IF(AND(B1109&gt;0,B1109&lt;&gt;"ЗАГ"),1,IF(C1109=0,SUM(B1110:INDEX(B1110:B$2002,INDEX(MATCH("ЗАГ",B1110:B$2002&amp;"",),))),0))</f>
        <v>0</v>
      </c>
      <c r="R1109" s="7">
        <f>IFERROR(IF(F1109&gt;0,IF(IFERROR((Смета!H659*1),0)&gt;0,ROUND(F1109*G1109,2),0),0),0)</f>
        <v>0</v>
      </c>
      <c r="S1109" s="7">
        <f>IFERROR(IF(F1109&gt;0,IF(IFERROR((Смета!G1091*1),0)&gt;0,ROUND(F1109*G1109,2),0),0),0)</f>
        <v>0</v>
      </c>
    </row>
    <row r="1110" hidden="1">
      <c r="B1110">
        <f>IFERROR(IF(F1110&gt;0,MAX(B$26:B1109)+1,IF(AND(D1110&gt;0,C1110=0),"ЗАГ",0)),0)</f>
        <v>0</v>
      </c>
      <c r="C1110">
        <f>IF(Смета!B1092&gt;0,Смета!B1092,0)</f>
        <v>966</v>
      </c>
      <c r="D1110" t="str">
        <f>IF(Смета!C1092&gt;0,Смета!C1092,0)</f>
        <v>Подрозетник Ф65мм</v>
      </c>
      <c r="E1110" s="7" t="str">
        <f>IF(Смета!D1092&gt;0,Смета!D1092,0)</f>
        <v>шт</v>
      </c>
      <c r="F1110" s="7">
        <f>IFERROR(IF(Дата_КС2=S$3,Смета!Q1092,0)+IF(Дата_КС2=S$4,Смета!T1092,0)+IF(Дата_КС2=S$5,Смета!W1092,0)+IF(Дата_КС2=S$6,Смета!Z1092,0)+IF(Дата_КС2=S$7,Смета!AC1092,0)+IF(Дата_КС2=S$8,Смета!AF1092,0)+IF(Дата_КС2=S$9,Смета!AI1092,0)+IF(Дата_КС2=S$10,Смета!AL1092,0)+IF(Дата_КС2=S$11,Смета!AO1092,0)+IF(Дата_КС2=S$12,Смета!AR1092,0)+IF(Дата_КС2=S$13,Смета!AU1092,0)+IF(Дата_КС2=S$14,Смета!AX1092,0),0)</f>
        <v>0</v>
      </c>
      <c r="G1110" s="7">
        <f>IF(Смета!E1092&gt;0,Смета!E1092,0)</f>
        <v>53.38</v>
      </c>
      <c r="H1110" s="7">
        <f>ROUND(F1110*G1110,2)</f>
        <v>0</v>
      </c>
      <c r="I1110">
        <f>IF(J1110=1,1,K1110)</f>
        <v>0</v>
      </c>
      <c r="K1110">
        <f>IF(AND(B1110&gt;0,B1110&lt;&gt;"ЗАГ"),1,IF(C1110=0,SUM(B1111:INDEX(B1111:B$2002,INDEX(MATCH("ЗАГ",B1111:B$2002&amp;"",),))),0))</f>
        <v>0</v>
      </c>
      <c r="R1110" s="7">
        <f>IFERROR(IF(F1110&gt;0,IF(IFERROR((Смета!H660*1),0)&gt;0,ROUND(F1110*G1110,2),0),0),0)</f>
        <v>0</v>
      </c>
      <c r="S1110" s="7">
        <f>IFERROR(IF(F1110&gt;0,IF(IFERROR((Смета!G1092*1),0)&gt;0,ROUND(F1110*G1110,2),0),0),0)</f>
        <v>0</v>
      </c>
    </row>
    <row r="1111" hidden="1">
      <c r="B1111">
        <f>IFERROR(IF(F1111&gt;0,MAX(B$26:B1110)+1,IF(AND(D1111&gt;0,C1111=0),"ЗАГ",0)),0)</f>
        <v>0</v>
      </c>
      <c r="C1111">
        <f>IF(Смета!B1093&gt;0,Смета!B1093,0)</f>
        <v>967</v>
      </c>
      <c r="D1111" t="str">
        <f>IF(Смета!C1093&gt;0,Смета!C1093,0)</f>
        <v>Подрозетник Ф100мм</v>
      </c>
      <c r="E1111" s="7" t="str">
        <f>IF(Смета!D1093&gt;0,Смета!D1093,0)</f>
        <v>шт</v>
      </c>
      <c r="F1111" s="7">
        <f>IFERROR(IF(Дата_КС2=S$3,Смета!Q1093,0)+IF(Дата_КС2=S$4,Смета!T1093,0)+IF(Дата_КС2=S$5,Смета!W1093,0)+IF(Дата_КС2=S$6,Смета!Z1093,0)+IF(Дата_КС2=S$7,Смета!AC1093,0)+IF(Дата_КС2=S$8,Смета!AF1093,0)+IF(Дата_КС2=S$9,Смета!AI1093,0)+IF(Дата_КС2=S$10,Смета!AL1093,0)+IF(Дата_КС2=S$11,Смета!AO1093,0)+IF(Дата_КС2=S$12,Смета!AR1093,0)+IF(Дата_КС2=S$13,Смета!AU1093,0)+IF(Дата_КС2=S$14,Смета!AX1093,0),0)</f>
        <v>0</v>
      </c>
      <c r="G1111" s="7">
        <f>IF(Смета!E1093&gt;0,Смета!E1093,0)</f>
        <v>64.05</v>
      </c>
      <c r="H1111" s="7">
        <f>ROUND(F1111*G1111,2)</f>
        <v>0</v>
      </c>
      <c r="I1111">
        <f>IF(J1111=1,1,K1111)</f>
        <v>0</v>
      </c>
      <c r="K1111">
        <f>IF(AND(B1111&gt;0,B1111&lt;&gt;"ЗАГ"),1,IF(C1111=0,SUM(B1112:INDEX(B1112:B$2002,INDEX(MATCH("ЗАГ",B1112:B$2002&amp;"",),))),0))</f>
        <v>0</v>
      </c>
      <c r="R1111" s="7">
        <f>IFERROR(IF(F1111&gt;0,IF(IFERROR((Смета!H661*1),0)&gt;0,ROUND(F1111*G1111,2),0),0),0)</f>
        <v>0</v>
      </c>
      <c r="S1111" s="7">
        <f>IFERROR(IF(F1111&gt;0,IF(IFERROR((Смета!G1093*1),0)&gt;0,ROUND(F1111*G1111,2),0),0),0)</f>
        <v>0</v>
      </c>
    </row>
    <row r="1112" hidden="1">
      <c r="B1112">
        <f>IFERROR(IF(F1112&gt;0,MAX(B$26:B1111)+1,IF(AND(D1112&gt;0,C1112=0),"ЗАГ",0)),0)</f>
        <v>0</v>
      </c>
      <c r="C1112">
        <f>IF(Смета!B1094&gt;0,Смета!B1094,0)</f>
        <v>968</v>
      </c>
      <c r="D1112" t="str">
        <f>IF(Смета!C1094&gt;0,Смета!C1094,0)</f>
        <v>Монтаж подрозетника</v>
      </c>
      <c r="E1112" s="7" t="str">
        <f>IF(Смета!D1094&gt;0,Смета!D1094,0)</f>
        <v>шт</v>
      </c>
      <c r="F1112" s="7">
        <f>IFERROR(IF(Дата_КС2=S$3,Смета!Q1094,0)+IF(Дата_КС2=S$4,Смета!T1094,0)+IF(Дата_КС2=S$5,Смета!W1094,0)+IF(Дата_КС2=S$6,Смета!Z1094,0)+IF(Дата_КС2=S$7,Смета!AC1094,0)+IF(Дата_КС2=S$8,Смета!AF1094,0)+IF(Дата_КС2=S$9,Смета!AI1094,0)+IF(Дата_КС2=S$10,Смета!AL1094,0)+IF(Дата_КС2=S$11,Смета!AO1094,0)+IF(Дата_КС2=S$12,Смета!AR1094,0)+IF(Дата_КС2=S$13,Смета!AU1094,0)+IF(Дата_КС2=S$14,Смета!AX1094,0),0)</f>
        <v>0</v>
      </c>
      <c r="G1112" s="7">
        <f>IF(Смета!E1094&gt;0,Смета!E1094,0)</f>
        <v>80.06</v>
      </c>
      <c r="H1112" s="7">
        <f>ROUND(F1112*G1112,2)</f>
        <v>0</v>
      </c>
      <c r="I1112">
        <f>IF(J1112=1,1,K1112)</f>
        <v>0</v>
      </c>
      <c r="K1112">
        <f>IF(AND(B1112&gt;0,B1112&lt;&gt;"ЗАГ"),1,IF(C1112=0,SUM(B1113:INDEX(B1113:B$2002,INDEX(MATCH("ЗАГ",B1113:B$2002&amp;"",),))),0))</f>
        <v>0</v>
      </c>
      <c r="R1112" s="7">
        <f>IFERROR(IF(F1112&gt;0,IF(IFERROR((Смета!H662*1),0)&gt;0,ROUND(F1112*G1112,2),0),0),0)</f>
        <v>0</v>
      </c>
      <c r="S1112" s="7">
        <f>IFERROR(IF(F1112&gt;0,IF(IFERROR((Смета!G1094*1),0)&gt;0,ROUND(F1112*G1112,2),0),0),0)</f>
        <v>0</v>
      </c>
    </row>
    <row r="1113" hidden="1">
      <c r="B1113" t="str">
        <f>IFERROR(IF(F1113&gt;0,MAX(B$26:B1112)+1,IF(AND(D1113&gt;0,C1113=0),"ЗАГ",0)),0)</f>
        <v>ЗАГ</v>
      </c>
      <c r="C1113">
        <f>IF(Смета!B1095&gt;0,Смета!B1095,0)</f>
        <v>0</v>
      </c>
      <c r="D1113" t="str">
        <f>IF(Смета!C1095&gt;0,Смета!C1095,0)</f>
        <v>6. Материалы</v>
      </c>
      <c r="E1113" s="7">
        <f>IF(Смета!D1095&gt;0,Смета!D1095,0)</f>
        <v>0</v>
      </c>
      <c r="F1113" s="7">
        <f>IFERROR(IF(Дата_КС2=S$3,Смета!Q1095,0)+IF(Дата_КС2=S$4,Смета!T1095,0)+IF(Дата_КС2=S$5,Смета!W1095,0)+IF(Дата_КС2=S$6,Смета!Z1095,0)+IF(Дата_КС2=S$7,Смета!AC1095,0)+IF(Дата_КС2=S$8,Смета!AF1095,0)+IF(Дата_КС2=S$9,Смета!AI1095,0)+IF(Дата_КС2=S$10,Смета!AL1095,0)+IF(Дата_КС2=S$11,Смета!AO1095,0)+IF(Дата_КС2=S$12,Смета!AR1095,0)+IF(Дата_КС2=S$13,Смета!AU1095,0)+IF(Дата_КС2=S$14,Смета!AX1095,0),0)</f>
        <v>0</v>
      </c>
      <c r="G1113" s="7">
        <f>IF(Смета!E1095&gt;0,Смета!E1095,0)</f>
        <v>0</v>
      </c>
      <c r="H1113" s="7">
        <f>ROUND(F1113*G1113,2)</f>
        <v>0</v>
      </c>
      <c r="I1113">
        <f>IF(J1113=1,1,K1113)</f>
        <v>0</v>
      </c>
      <c r="K1113">
        <f>IF(AND(B1113&gt;0,B1113&lt;&gt;"ЗАГ"),1,IF(C1113=0,SUM(B1114:INDEX(B1114:B$2002,INDEX(MATCH("ЗАГ",B1114:B$2002&amp;"",),))),0))</f>
        <v>0</v>
      </c>
      <c r="R1113" s="7">
        <f>IFERROR(IF(F1113&gt;0,IF(IFERROR((Смета!H663*1),0)&gt;0,ROUND(F1113*G1113,2),0),0),0)</f>
        <v>0</v>
      </c>
      <c r="S1113" s="7">
        <f>IFERROR(IF(F1113&gt;0,IF(IFERROR((Смета!G1095*1),0)&gt;0,ROUND(F1113*G1113,2),0),0),0)</f>
        <v>0</v>
      </c>
    </row>
    <row r="1114" hidden="1">
      <c r="B1114">
        <f>IFERROR(IF(F1114&gt;0,MAX(B$26:B1113)+1,IF(AND(D1114&gt;0,C1114=0),"ЗАГ",0)),0)</f>
        <v>0</v>
      </c>
      <c r="C1114">
        <f>IF(Смета!B1096&gt;0,Смета!B1096,0)</f>
        <v>969</v>
      </c>
      <c r="D1114" t="str">
        <f>IF(Смета!C1096&gt;0,Смета!C1096,0)</f>
        <v>Пена монтажная Roof Complect огнеупорная (890гр)</v>
      </c>
      <c r="E1114" s="7" t="str">
        <f>IF(Смета!D1096&gt;0,Смета!D1096,0)</f>
        <v>шт</v>
      </c>
      <c r="F1114" s="7">
        <f>IFERROR(IF(Дата_КС2=S$3,Смета!Q1096,0)+IF(Дата_КС2=S$4,Смета!T1096,0)+IF(Дата_КС2=S$5,Смета!W1096,0)+IF(Дата_КС2=S$6,Смета!Z1096,0)+IF(Дата_КС2=S$7,Смета!AC1096,0)+IF(Дата_КС2=S$8,Смета!AF1096,0)+IF(Дата_КС2=S$9,Смета!AI1096,0)+IF(Дата_КС2=S$10,Смета!AL1096,0)+IF(Дата_КС2=S$11,Смета!AO1096,0)+IF(Дата_КС2=S$12,Смета!AR1096,0)+IF(Дата_КС2=S$13,Смета!AU1096,0)+IF(Дата_КС2=S$14,Смета!AX1096,0),0)</f>
        <v>0</v>
      </c>
      <c r="G1114" s="7">
        <f>IF(Смета!E1096&gt;0,Смета!E1096,0)</f>
        <v>640.5</v>
      </c>
      <c r="H1114" s="7">
        <f>ROUND(F1114*G1114,2)</f>
        <v>0</v>
      </c>
      <c r="I1114">
        <f>IF(J1114=1,1,K1114)</f>
        <v>0</v>
      </c>
      <c r="K1114">
        <f>IF(AND(B1114&gt;0,B1114&lt;&gt;"ЗАГ"),1,IF(C1114=0,SUM(B1115:INDEX(B1115:B$2002,INDEX(MATCH("ЗАГ",B1115:B$2002&amp;"",),))),0))</f>
        <v>0</v>
      </c>
      <c r="R1114" s="7">
        <f>IFERROR(IF(F1114&gt;0,IF(IFERROR((Смета!H664*1),0)&gt;0,ROUND(F1114*G1114,2),0),0),0)</f>
        <v>0</v>
      </c>
      <c r="S1114" s="7">
        <f>IFERROR(IF(F1114&gt;0,IF(IFERROR((Смета!G1096*1),0)&gt;0,ROUND(F1114*G1114,2),0),0),0)</f>
        <v>0</v>
      </c>
    </row>
    <row r="1115" hidden="1">
      <c r="B1115">
        <f>IFERROR(IF(F1115&gt;0,MAX(B$26:B1114)+1,IF(AND(D1115&gt;0,C1115=0),"ЗАГ",0)),0)</f>
        <v>0</v>
      </c>
      <c r="C1115">
        <f>IF(Смета!B1097&gt;0,Смета!B1097,0)</f>
        <v>970</v>
      </c>
      <c r="D1115" t="str">
        <f>IF(Смета!C1097&gt;0,Смета!C1097,0)</f>
        <v>Герметик огнезащитный ведро 10кг</v>
      </c>
      <c r="E1115" s="7" t="str">
        <f>IF(Смета!D1097&gt;0,Смета!D1097,0)</f>
        <v>шт</v>
      </c>
      <c r="F1115" s="7">
        <f>IFERROR(IF(Дата_КС2=S$3,Смета!Q1097,0)+IF(Дата_КС2=S$4,Смета!T1097,0)+IF(Дата_КС2=S$5,Смета!W1097,0)+IF(Дата_КС2=S$6,Смета!Z1097,0)+IF(Дата_КС2=S$7,Смета!AC1097,0)+IF(Дата_КС2=S$8,Смета!AF1097,0)+IF(Дата_КС2=S$9,Смета!AI1097,0)+IF(Дата_КС2=S$10,Смета!AL1097,0)+IF(Дата_КС2=S$11,Смета!AO1097,0)+IF(Дата_КС2=S$12,Смета!AR1097,0)+IF(Дата_КС2=S$13,Смета!AU1097,0)+IF(Дата_КС2=S$14,Смета!AX1097,0),0)</f>
        <v>0</v>
      </c>
      <c r="G1115" s="7">
        <f>IF(Смета!E1097&gt;0,Смета!E1097,0)</f>
        <v>2028.25</v>
      </c>
      <c r="H1115" s="7">
        <f>ROUND(F1115*G1115,2)</f>
        <v>0</v>
      </c>
      <c r="I1115">
        <f>IF(J1115=1,1,K1115)</f>
        <v>0</v>
      </c>
      <c r="K1115">
        <f>IF(AND(B1115&gt;0,B1115&lt;&gt;"ЗАГ"),1,IF(C1115=0,SUM(B1116:INDEX(B1116:B$2002,INDEX(MATCH("ЗАГ",B1116:B$2002&amp;"",),))),0))</f>
        <v>0</v>
      </c>
      <c r="R1115" s="7">
        <f>IFERROR(IF(F1115&gt;0,IF(IFERROR((Смета!H665*1),0)&gt;0,ROUND(F1115*G1115,2),0),0),0)</f>
        <v>0</v>
      </c>
      <c r="S1115" s="7">
        <f>IFERROR(IF(F1115&gt;0,IF(IFERROR((Смета!G1097*1),0)&gt;0,ROUND(F1115*G1115,2),0),0),0)</f>
        <v>0</v>
      </c>
    </row>
    <row r="1116">
      <c r="B1116" t="str">
        <f>IFERROR(IF(F1116&gt;0,MAX(B$26:B1115)+1,IF(AND(D1116&gt;0,C1116=0),"ЗАГ",0)),0)</f>
        <v>ЗАГ</v>
      </c>
      <c r="C1116">
        <f>IF(Смета!B1098&gt;0,Смета!B1098,0)</f>
        <v>0</v>
      </c>
      <c r="D1116" t="str">
        <f>IF(Смета!C1098&gt;0,Смета!C1098,0)</f>
        <v>Ось 9-12/А-В (4.БС21М секция №11)</v>
      </c>
      <c r="E1116" s="7">
        <f>IF(Смета!D1098&gt;0,Смета!D1098,0)</f>
        <v>0</v>
      </c>
      <c r="F1116" s="7">
        <f>IFERROR(IF(Дата_КС2=S$3,Смета!Q1098,0)+IF(Дата_КС2=S$4,Смета!T1098,0)+IF(Дата_КС2=S$5,Смета!W1098,0)+IF(Дата_КС2=S$6,Смета!Z1098,0)+IF(Дата_КС2=S$7,Смета!AC1098,0)+IF(Дата_КС2=S$8,Смета!AF1098,0)+IF(Дата_КС2=S$9,Смета!AI1098,0)+IF(Дата_КС2=S$10,Смета!AL1098,0)+IF(Дата_КС2=S$11,Смета!AO1098,0)+IF(Дата_КС2=S$12,Смета!AR1098,0)+IF(Дата_КС2=S$13,Смета!AU1098,0)+IF(Дата_КС2=S$14,Смета!AX1098,0),0)</f>
        <v>0</v>
      </c>
      <c r="G1116" s="7">
        <f>IF(Смета!E1098&gt;0,Смета!E1098,0)</f>
        <v>0</v>
      </c>
      <c r="H1116" s="7">
        <f>ROUND(F1116*G1116,2)</f>
        <v>0</v>
      </c>
      <c r="I1116">
        <f>IF(J1116=1,1,K1116)</f>
        <v>1</v>
      </c>
      <c r="J1116">
        <v>1</v>
      </c>
      <c r="K1116">
        <f>IF(AND(B1116&gt;0,B1116&lt;&gt;"ЗАГ"),1,IF(C1116=0,SUM(B1117:INDEX(B1117:B$2002,INDEX(MATCH("ЗАГ",B1117:B$2002&amp;"",),))),0))</f>
        <v>0</v>
      </c>
      <c r="R1116" s="7">
        <f>IFERROR(IF(F1116&gt;0,IF(IFERROR((Смета!H666*1),0)&gt;0,ROUND(F1116*G1116,2),0),0),0)</f>
        <v>0</v>
      </c>
      <c r="S1116" s="7">
        <f>IFERROR(IF(F1116&gt;0,IF(IFERROR((Смета!G1098*1),0)&gt;0,ROUND(F1116*G1116,2),0),0),0)</f>
        <v>0</v>
      </c>
    </row>
    <row r="1117">
      <c r="B1117" t="str">
        <f>IFERROR(IF(F1117&gt;0,MAX(B$26:B1116)+1,IF(AND(D1117&gt;0,C1117=0),"ЗАГ",0)),0)</f>
        <v>ЗАГ</v>
      </c>
      <c r="C1117">
        <f>IF(Смета!B1099&gt;0,Смета!B1099,0)</f>
        <v>0</v>
      </c>
      <c r="D1117" t="str">
        <f>IF(Смета!C1099&gt;0,Смета!C1099,0)</f>
        <v>1.Низковольтное оборудование</v>
      </c>
      <c r="E1117" s="7">
        <f>IF(Смета!D1099&gt;0,Смета!D1099,0)</f>
        <v>0</v>
      </c>
      <c r="F1117" s="7">
        <f>IFERROR(IF(Дата_КС2=S$3,Смета!Q1099,0)+IF(Дата_КС2=S$4,Смета!T1099,0)+IF(Дата_КС2=S$5,Смета!W1099,0)+IF(Дата_КС2=S$6,Смета!Z1099,0)+IF(Дата_КС2=S$7,Смета!AC1099,0)+IF(Дата_КС2=S$8,Смета!AF1099,0)+IF(Дата_КС2=S$9,Смета!AI1099,0)+IF(Дата_КС2=S$10,Смета!AL1099,0)+IF(Дата_КС2=S$11,Смета!AO1099,0)+IF(Дата_КС2=S$12,Смета!AR1099,0)+IF(Дата_КС2=S$13,Смета!AU1099,0)+IF(Дата_КС2=S$14,Смета!AX1099,0),0)</f>
        <v>0</v>
      </c>
      <c r="G1117" s="7">
        <f>IF(Смета!E1099&gt;0,Смета!E1099,0)</f>
        <v>0</v>
      </c>
      <c r="H1117" s="7">
        <f>ROUND(F1117*G1117,2)</f>
        <v>0</v>
      </c>
      <c r="I1117">
        <f>IF(J1117=1,1,K1117)</f>
        <v>490</v>
      </c>
      <c r="K1117">
        <f>IF(AND(B1117&gt;0,B1117&lt;&gt;"ЗАГ"),1,IF(C1117=0,SUM(B1118:INDEX(B1118:B$2002,INDEX(MATCH("ЗАГ",B1118:B$2002&amp;"",),))),0))</f>
        <v>490</v>
      </c>
      <c r="R1117" s="7">
        <f>IFERROR(IF(F1117&gt;0,IF(IFERROR((Смета!H667*1),0)&gt;0,ROUND(F1117*G1117,2),0),0),0)</f>
        <v>0</v>
      </c>
      <c r="S1117" s="7">
        <f>IFERROR(IF(F1117&gt;0,IF(IFERROR((Смета!G1099*1),0)&gt;0,ROUND(F1117*G1117,2),0),0),0)</f>
        <v>0</v>
      </c>
    </row>
    <row r="1118" hidden="1">
      <c r="B1118">
        <f>IFERROR(IF(F1118&gt;0,MAX(B$26:B1117)+1,IF(AND(D1118&gt;0,C1118=0),"ЗАГ",0)),0)</f>
        <v>0</v>
      </c>
      <c r="C1118">
        <f>IF(Смета!B1100&gt;0,Смета!B1100,0)</f>
        <v>971</v>
      </c>
      <c r="D1118" t="str">
        <f>IF(Смета!C1100&gt;0,Смета!C1100,0)</f>
        <v>ЩК в комплекте</v>
      </c>
      <c r="E1118" s="7" t="str">
        <f>IF(Смета!D1100&gt;0,Смета!D1100,0)</f>
        <v>шт</v>
      </c>
      <c r="F1118" s="7">
        <f>IFERROR(IF(Дата_КС2=S$3,Смета!Q1100,0)+IF(Дата_КС2=S$4,Смета!T1100,0)+IF(Дата_КС2=S$5,Смета!W1100,0)+IF(Дата_КС2=S$6,Смета!Z1100,0)+IF(Дата_КС2=S$7,Смета!AC1100,0)+IF(Дата_КС2=S$8,Смета!AF1100,0)+IF(Дата_КС2=S$9,Смета!AI1100,0)+IF(Дата_КС2=S$10,Смета!AL1100,0)+IF(Дата_КС2=S$11,Смета!AO1100,0)+IF(Дата_КС2=S$12,Смета!AR1100,0)+IF(Дата_КС2=S$13,Смета!AU1100,0)+IF(Дата_КС2=S$14,Смета!AX1100,0),0)</f>
        <v>0</v>
      </c>
      <c r="G1118" s="7">
        <f>IF(Смета!E1100&gt;0,Смета!E1100,0)</f>
        <v>6351.63</v>
      </c>
      <c r="H1118" s="7">
        <f>ROUND(F1118*G1118,2)</f>
        <v>0</v>
      </c>
      <c r="I1118">
        <f>IF(J1118=1,1,K1118)</f>
        <v>0</v>
      </c>
      <c r="K1118">
        <f>IF(AND(B1118&gt;0,B1118&lt;&gt;"ЗАГ"),1,IF(C1118=0,SUM(B1119:INDEX(B1119:B$2002,INDEX(MATCH("ЗАГ",B1119:B$2002&amp;"",),))),0))</f>
        <v>0</v>
      </c>
      <c r="R1118" s="7">
        <f>IFERROR(IF(F1118&gt;0,IF(IFERROR((Смета!H668*1),0)&gt;0,ROUND(F1118*G1118,2),0),0),0)</f>
        <v>0</v>
      </c>
      <c r="S1118" s="7">
        <f>IFERROR(IF(F1118&gt;0,IF(IFERROR((Смета!G1100*1),0)&gt;0,ROUND(F1118*G1118,2),0),0),0)</f>
        <v>0</v>
      </c>
    </row>
    <row r="1119" hidden="1" ht="30" customHeight="1">
      <c r="B1119">
        <f>IFERROR(IF(F1119&gt;0,MAX(B$26:B1118)+1,IF(AND(D1119&gt;0,C1119=0),"ЗАГ",0)),0)</f>
        <v>0</v>
      </c>
      <c r="C1119">
        <f>IF(Смета!B1101&gt;0,Смета!B1101,0)</f>
        <v>972</v>
      </c>
      <c r="D1119" t="str">
        <f>IF(Смета!C1101&gt;0,Смета!C1101,0)</f>
        <v>Счетчик электронный, 230В, 5(80)А, 1/2 кл.точности СЕ207 R7 849.2.ОА.QUVLF SPds</v>
      </c>
      <c r="E1119" s="7" t="str">
        <f>IF(Смета!D1101&gt;0,Смета!D1101,0)</f>
        <v>шт</v>
      </c>
      <c r="F1119" s="7">
        <f>IFERROR(IF(Дата_КС2=S$3,Смета!Q1101,0)+IF(Дата_КС2=S$4,Смета!T1101,0)+IF(Дата_КС2=S$5,Смета!W1101,0)+IF(Дата_КС2=S$6,Смета!Z1101,0)+IF(Дата_КС2=S$7,Смета!AC1101,0)+IF(Дата_КС2=S$8,Смета!AF1101,0)+IF(Дата_КС2=S$9,Смета!AI1101,0)+IF(Дата_КС2=S$10,Смета!AL1101,0)+IF(Дата_КС2=S$11,Смета!AO1101,0)+IF(Дата_КС2=S$12,Смета!AR1101,0)+IF(Дата_КС2=S$13,Смета!AU1101,0)+IF(Дата_КС2=S$14,Смета!AX1101,0),0)</f>
        <v>0</v>
      </c>
      <c r="G1119" s="7">
        <f>IF(Смета!E1101&gt;0,Смета!E1101,0)</f>
        <v>0</v>
      </c>
      <c r="H1119" s="7">
        <f>ROUND(F1119*G1119,2)</f>
        <v>0</v>
      </c>
      <c r="I1119">
        <f>IF(J1119=1,1,K1119)</f>
        <v>0</v>
      </c>
      <c r="K1119">
        <f>IF(AND(B1119&gt;0,B1119&lt;&gt;"ЗАГ"),1,IF(C1119=0,SUM(B1120:INDEX(B1120:B$2002,INDEX(MATCH("ЗАГ",B1120:B$2002&amp;"",),))),0))</f>
        <v>0</v>
      </c>
      <c r="R1119" s="7">
        <f>IFERROR(IF(F1119&gt;0,IF(IFERROR((Смета!H669*1),0)&gt;0,ROUND(F1119*G1119,2),0),0),0)</f>
        <v>0</v>
      </c>
      <c r="S1119" s="7">
        <f>IFERROR(IF(F1119&gt;0,IF(IFERROR((Смета!G1101*1),0)&gt;0,ROUND(F1119*G1119,2),0),0),0)</f>
        <v>0</v>
      </c>
    </row>
    <row r="1120" hidden="1">
      <c r="B1120">
        <f>IFERROR(IF(F1120&gt;0,MAX(B$26:B1119)+1,IF(AND(D1120&gt;0,C1120=0),"ЗАГ",0)),0)</f>
        <v>0</v>
      </c>
      <c r="C1120">
        <f>IF(Смета!B1102&gt;0,Смета!B1102,0)</f>
        <v>973</v>
      </c>
      <c r="D1120" t="str">
        <f>IF(Смета!C1102&gt;0,Смета!C1102,0)</f>
        <v>Монтаж и подключение ЩК</v>
      </c>
      <c r="E1120" s="7" t="str">
        <f>IF(Смета!D1102&gt;0,Смета!D1102,0)</f>
        <v>шт</v>
      </c>
      <c r="F1120" s="7">
        <f>IFERROR(IF(Дата_КС2=S$3,Смета!Q1102,0)+IF(Дата_КС2=S$4,Смета!T1102,0)+IF(Дата_КС2=S$5,Смета!W1102,0)+IF(Дата_КС2=S$6,Смета!Z1102,0)+IF(Дата_КС2=S$7,Смета!AC1102,0)+IF(Дата_КС2=S$8,Смета!AF1102,0)+IF(Дата_КС2=S$9,Смета!AI1102,0)+IF(Дата_КС2=S$10,Смета!AL1102,0)+IF(Дата_КС2=S$11,Смета!AO1102,0)+IF(Дата_КС2=S$12,Смета!AR1102,0)+IF(Дата_КС2=S$13,Смета!AU1102,0)+IF(Дата_КС2=S$14,Смета!AX1102,0),0)</f>
        <v>0</v>
      </c>
      <c r="G1120" s="7">
        <f>IF(Смета!E1102&gt;0,Смета!E1102,0)</f>
        <v>2668.75</v>
      </c>
      <c r="H1120" s="7">
        <f>ROUND(F1120*G1120,2)</f>
        <v>0</v>
      </c>
      <c r="I1120">
        <f>IF(J1120=1,1,K1120)</f>
        <v>0</v>
      </c>
      <c r="K1120">
        <f>IF(AND(B1120&gt;0,B1120&lt;&gt;"ЗАГ"),1,IF(C1120=0,SUM(B1121:INDEX(B1121:B$2002,INDEX(MATCH("ЗАГ",B1121:B$2002&amp;"",),))),0))</f>
        <v>0</v>
      </c>
      <c r="R1120" s="7">
        <f>IFERROR(IF(F1120&gt;0,IF(IFERROR((Смета!H670*1),0)&gt;0,ROUND(F1120*G1120,2),0),0),0)</f>
        <v>0</v>
      </c>
      <c r="S1120" s="7">
        <f>IFERROR(IF(F1120&gt;0,IF(IFERROR((Смета!G1102*1),0)&gt;0,ROUND(F1120*G1120,2),0),0),0)</f>
        <v>0</v>
      </c>
    </row>
    <row r="1121" hidden="1">
      <c r="B1121">
        <f>IFERROR(IF(F1121&gt;0,MAX(B$26:B1120)+1,IF(AND(D1121&gt;0,C1121=0),"ЗАГ",0)),0)</f>
        <v>0</v>
      </c>
      <c r="C1121">
        <f>IF(Смета!B1103&gt;0,Смета!B1103,0)</f>
        <v>974</v>
      </c>
      <c r="D1121" t="str">
        <f>IF(Смета!C1103&gt;0,Смета!C1103,0)</f>
        <v>Кабель-канал 60х40 ЭЛЕКОР белый (18м) IEK</v>
      </c>
      <c r="E1121" s="7" t="str">
        <f>IF(Смета!D1103&gt;0,Смета!D1103,0)</f>
        <v>м</v>
      </c>
      <c r="F1121" s="7">
        <f>IFERROR(IF(Дата_КС2=S$3,Смета!Q1103,0)+IF(Дата_КС2=S$4,Смета!T1103,0)+IF(Дата_КС2=S$5,Смета!W1103,0)+IF(Дата_КС2=S$6,Смета!Z1103,0)+IF(Дата_КС2=S$7,Смета!AC1103,0)+IF(Дата_КС2=S$8,Смета!AF1103,0)+IF(Дата_КС2=S$9,Смета!AI1103,0)+IF(Дата_КС2=S$10,Смета!AL1103,0)+IF(Дата_КС2=S$11,Смета!AO1103,0)+IF(Дата_КС2=S$12,Смета!AR1103,0)+IF(Дата_КС2=S$13,Смета!AU1103,0)+IF(Дата_КС2=S$14,Смета!AX1103,0),0)</f>
        <v>0</v>
      </c>
      <c r="G1121" s="7">
        <f>IF(Смета!E1103&gt;0,Смета!E1103,0)</f>
        <v>264.6</v>
      </c>
      <c r="H1121" s="7">
        <f>ROUND(F1121*G1121,2)</f>
        <v>0</v>
      </c>
      <c r="I1121">
        <f>IF(J1121=1,1,K1121)</f>
        <v>0</v>
      </c>
      <c r="K1121">
        <f>IF(AND(B1121&gt;0,B1121&lt;&gt;"ЗАГ"),1,IF(C1121=0,SUM(B1122:INDEX(B1122:B$2002,INDEX(MATCH("ЗАГ",B1122:B$2002&amp;"",),))),0))</f>
        <v>0</v>
      </c>
      <c r="R1121" s="7">
        <f>IFERROR(IF(F1121&gt;0,IF(IFERROR((Смета!H671*1),0)&gt;0,ROUND(F1121*G1121,2),0),0),0)</f>
        <v>0</v>
      </c>
      <c r="S1121" s="7">
        <f>IFERROR(IF(F1121&gt;0,IF(IFERROR((Смета!G1103*1),0)&gt;0,ROUND(F1121*G1121,2),0),0),0)</f>
        <v>0</v>
      </c>
    </row>
    <row r="1122" hidden="1">
      <c r="B1122">
        <f>IFERROR(IF(F1122&gt;0,MAX(B$26:B1121)+1,IF(AND(D1122&gt;0,C1122=0),"ЗАГ",0)),0)</f>
        <v>0</v>
      </c>
      <c r="C1122">
        <f>IF(Смета!B1104&gt;0,Смета!B1104,0)</f>
        <v>975</v>
      </c>
      <c r="D1122" t="str">
        <f>IF(Смета!C1104&gt;0,Смета!C1104,0)</f>
        <v>Монтаж кабель-канала</v>
      </c>
      <c r="E1122" s="7" t="str">
        <f>IF(Смета!D1104&gt;0,Смета!D1104,0)</f>
        <v>м</v>
      </c>
      <c r="F1122" s="7">
        <f>IFERROR(IF(Дата_КС2=S$3,Смета!Q1104,0)+IF(Дата_КС2=S$4,Смета!T1104,0)+IF(Дата_КС2=S$5,Смета!W1104,0)+IF(Дата_КС2=S$6,Смета!Z1104,0)+IF(Дата_КС2=S$7,Смета!AC1104,0)+IF(Дата_КС2=S$8,Смета!AF1104,0)+IF(Дата_КС2=S$9,Смета!AI1104,0)+IF(Дата_КС2=S$10,Смета!AL1104,0)+IF(Дата_КС2=S$11,Смета!AO1104,0)+IF(Дата_КС2=S$12,Смета!AR1104,0)+IF(Дата_КС2=S$13,Смета!AU1104,0)+IF(Дата_КС2=S$14,Смета!AX1104,0),0)</f>
        <v>0</v>
      </c>
      <c r="G1122" s="7">
        <f>IF(Смета!E1104&gt;0,Смета!E1104,0)</f>
        <v>330.75</v>
      </c>
      <c r="H1122" s="7">
        <f>ROUND(F1122*G1122,2)</f>
        <v>0</v>
      </c>
      <c r="I1122">
        <f>IF(J1122=1,1,K1122)</f>
        <v>0</v>
      </c>
      <c r="K1122">
        <f>IF(AND(B1122&gt;0,B1122&lt;&gt;"ЗАГ"),1,IF(C1122=0,SUM(B1123:INDEX(B1123:B$2002,INDEX(MATCH("ЗАГ",B1123:B$2002&amp;"",),))),0))</f>
        <v>0</v>
      </c>
      <c r="R1122" s="7">
        <f>IFERROR(IF(F1122&gt;0,IF(IFERROR((Смета!H672*1),0)&gt;0,ROUND(F1122*G1122,2),0),0),0)</f>
        <v>0</v>
      </c>
      <c r="S1122" s="7">
        <f>IFERROR(IF(F1122&gt;0,IF(IFERROR((Смета!G1104*1),0)&gt;0,ROUND(F1122*G1122,2),0),0),0)</f>
        <v>0</v>
      </c>
    </row>
    <row r="1123">
      <c r="B1123">
        <f>IFERROR(IF(F1123&gt;0,MAX(B$26:B1122)+1,IF(AND(D1123&gt;0,C1123=0),"ЗАГ",0)),0)</f>
        <v>121</v>
      </c>
      <c r="C1123">
        <f>IF(Смета!B1105&gt;0,Смета!B1105,0)</f>
        <v>976</v>
      </c>
      <c r="D1123" t="str">
        <f>IF(Смета!C1105&gt;0,Смета!C1105,0)</f>
        <v>Корпус щита этажного ЩЭ</v>
      </c>
      <c r="E1123" s="7" t="str">
        <f>IF(Смета!D1105&gt;0,Смета!D1105,0)</f>
        <v>шт</v>
      </c>
      <c r="F1123" s="7">
        <f>IFERROR(IF(Дата_КС2=S$3,Смета!Q1105,0)+IF(Дата_КС2=S$4,Смета!T1105,0)+IF(Дата_КС2=S$5,Смета!W1105,0)+IF(Дата_КС2=S$6,Смета!Z1105,0)+IF(Дата_КС2=S$7,Смета!AC1105,0)+IF(Дата_КС2=S$8,Смета!AF1105,0)+IF(Дата_КС2=S$9,Смета!AI1105,0)+IF(Дата_КС2=S$10,Смета!AL1105,0)+IF(Дата_КС2=S$11,Смета!AO1105,0)+IF(Дата_КС2=S$12,Смета!AR1105,0)+IF(Дата_КС2=S$13,Смета!AU1105,0)+IF(Дата_КС2=S$14,Смета!AX1105,0),0)</f>
        <v>4</v>
      </c>
      <c r="G1123" s="7">
        <f>IF(Смета!E1105&gt;0,Смета!E1105,0)</f>
        <v>8486.63</v>
      </c>
      <c r="H1123" s="7">
        <f>ROUND(F1123*G1123,2)</f>
        <v>33946.52</v>
      </c>
      <c r="I1123">
        <f>IF(J1123=1,1,K1123)</f>
        <v>1</v>
      </c>
      <c r="K1123">
        <f>IF(AND(B1123&gt;0,B1123&lt;&gt;"ЗАГ"),1,IF(C1123=0,SUM(B1124:INDEX(B1124:B$2002,INDEX(MATCH("ЗАГ",B1124:B$2002&amp;"",),))),0))</f>
        <v>1</v>
      </c>
      <c r="R1123" s="7">
        <f>IFERROR(IF(F1123&gt;0,IF(IFERROR((Смета!H673*1),0)&gt;0,ROUND(F1123*G1123,2),0),0),0)</f>
        <v>0</v>
      </c>
      <c r="S1123" s="7">
        <f>IFERROR(IF(F1123&gt;0,IF(IFERROR((Смета!G1105*1),0)&gt;0,ROUND(F1123*G1123,2),0),0),0)</f>
        <v>33946.52</v>
      </c>
    </row>
    <row r="1124">
      <c r="B1124">
        <f>IFERROR(IF(F1124&gt;0,MAX(B$26:B1123)+1,IF(AND(D1124&gt;0,C1124=0),"ЗАГ",0)),0)</f>
        <v>122</v>
      </c>
      <c r="C1124">
        <f>IF(Смета!B1106&gt;0,Смета!B1106,0)</f>
        <v>977</v>
      </c>
      <c r="D1124" t="str">
        <f>IF(Смета!C1106&gt;0,Смета!C1106,0)</f>
        <v>Монтаж Корпуса щита этажного</v>
      </c>
      <c r="E1124" s="7" t="str">
        <f>IF(Смета!D1106&gt;0,Смета!D1106,0)</f>
        <v>шт</v>
      </c>
      <c r="F1124" s="7">
        <f>IFERROR(IF(Дата_КС2=S$3,Смета!Q1106,0)+IF(Дата_КС2=S$4,Смета!T1106,0)+IF(Дата_КС2=S$5,Смета!W1106,0)+IF(Дата_КС2=S$6,Смета!Z1106,0)+IF(Дата_КС2=S$7,Смета!AC1106,0)+IF(Дата_КС2=S$8,Смета!AF1106,0)+IF(Дата_КС2=S$9,Смета!AI1106,0)+IF(Дата_КС2=S$10,Смета!AL1106,0)+IF(Дата_КС2=S$11,Смета!AO1106,0)+IF(Дата_КС2=S$12,Смета!AR1106,0)+IF(Дата_КС2=S$13,Смета!AU1106,0)+IF(Дата_КС2=S$14,Смета!AX1106,0),0)</f>
        <v>4</v>
      </c>
      <c r="G1124" s="7">
        <f>IF(Смета!E1106&gt;0,Смета!E1106,0)</f>
        <v>918.05</v>
      </c>
      <c r="H1124" s="7">
        <f>ROUND(F1124*G1124,2)</f>
        <v>3672.2</v>
      </c>
      <c r="I1124">
        <f>IF(J1124=1,1,K1124)</f>
        <v>1</v>
      </c>
      <c r="K1124">
        <f>IF(AND(B1124&gt;0,B1124&lt;&gt;"ЗАГ"),1,IF(C1124=0,SUM(B1125:INDEX(B1125:B$2002,INDEX(MATCH("ЗАГ",B1125:B$2002&amp;"",),))),0))</f>
        <v>1</v>
      </c>
      <c r="R1124" s="7">
        <f>IFERROR(IF(F1124&gt;0,IF(IFERROR((Смета!H674*1),0)&gt;0,ROUND(F1124*G1124,2),0),0),0)</f>
        <v>3672.2</v>
      </c>
      <c r="S1124" s="7">
        <f>IFERROR(IF(F1124&gt;0,IF(IFERROR((Смета!G1106*1),0)&gt;0,ROUND(F1124*G1124,2),0),0),0)</f>
        <v>0</v>
      </c>
    </row>
    <row r="1125">
      <c r="B1125">
        <f>IFERROR(IF(F1125&gt;0,MAX(B$26:B1124)+1,IF(AND(D1125&gt;0,C1125=0),"ЗАГ",0)),0)</f>
        <v>123</v>
      </c>
      <c r="C1125">
        <f>IF(Смета!B1107&gt;0,Смета!B1107,0)</f>
        <v>978</v>
      </c>
      <c r="D1125" t="str">
        <f>IF(Смета!C1107&gt;0,Смета!C1107,0)</f>
        <v>Панель из листовой стали 330х980</v>
      </c>
      <c r="E1125" s="7" t="str">
        <f>IF(Смета!D1107&gt;0,Смета!D1107,0)</f>
        <v>шт</v>
      </c>
      <c r="F1125" s="7">
        <f>IFERROR(IF(Дата_КС2=S$3,Смета!Q1107,0)+IF(Дата_КС2=S$4,Смета!T1107,0)+IF(Дата_КС2=S$5,Смета!W1107,0)+IF(Дата_КС2=S$6,Смета!Z1107,0)+IF(Дата_КС2=S$7,Смета!AC1107,0)+IF(Дата_КС2=S$8,Смета!AF1107,0)+IF(Дата_КС2=S$9,Смета!AI1107,0)+IF(Дата_КС2=S$10,Смета!AL1107,0)+IF(Дата_КС2=S$11,Смета!AO1107,0)+IF(Дата_КС2=S$12,Смета!AR1107,0)+IF(Дата_КС2=S$13,Смета!AU1107,0)+IF(Дата_КС2=S$14,Смета!AX1107,0),0)</f>
        <v>4</v>
      </c>
      <c r="G1125" s="7">
        <f>IF(Смета!E1107&gt;0,Смета!E1107,0)</f>
        <v>1761.38</v>
      </c>
      <c r="H1125" s="7">
        <f>ROUND(F1125*G1125,2)</f>
        <v>7045.52</v>
      </c>
      <c r="I1125">
        <f>IF(J1125=1,1,K1125)</f>
        <v>1</v>
      </c>
      <c r="K1125">
        <f>IF(AND(B1125&gt;0,B1125&lt;&gt;"ЗАГ"),1,IF(C1125=0,SUM(B1126:INDEX(B1126:B$2002,INDEX(MATCH("ЗАГ",B1126:B$2002&amp;"",),))),0))</f>
        <v>1</v>
      </c>
      <c r="R1125" s="7">
        <f>IFERROR(IF(F1125&gt;0,IF(IFERROR((Смета!H675*1),0)&gt;0,ROUND(F1125*G1125,2),0),0),0)</f>
        <v>0</v>
      </c>
      <c r="S1125" s="7">
        <f>IFERROR(IF(F1125&gt;0,IF(IFERROR((Смета!G1107*1),0)&gt;0,ROUND(F1125*G1125,2),0),0),0)</f>
        <v>7045.52</v>
      </c>
    </row>
    <row r="1126">
      <c r="B1126">
        <f>IFERROR(IF(F1126&gt;0,MAX(B$26:B1125)+1,IF(AND(D1126&gt;0,C1126=0),"ЗАГ",0)),0)</f>
        <v>124</v>
      </c>
      <c r="C1126">
        <f>IF(Смета!B1108&gt;0,Смета!B1108,0)</f>
        <v>979</v>
      </c>
      <c r="D1126" t="str">
        <f>IF(Смета!C1108&gt;0,Смета!C1108,0)</f>
        <v>Монтаж панели</v>
      </c>
      <c r="E1126" s="7" t="str">
        <f>IF(Смета!D1108&gt;0,Смета!D1108,0)</f>
        <v>шт</v>
      </c>
      <c r="F1126" s="7">
        <f>IFERROR(IF(Дата_КС2=S$3,Смета!Q1108,0)+IF(Дата_КС2=S$4,Смета!T1108,0)+IF(Дата_КС2=S$5,Смета!W1108,0)+IF(Дата_КС2=S$6,Смета!Z1108,0)+IF(Дата_КС2=S$7,Смета!AC1108,0)+IF(Дата_КС2=S$8,Смета!AF1108,0)+IF(Дата_КС2=S$9,Смета!AI1108,0)+IF(Дата_КС2=S$10,Смета!AL1108,0)+IF(Дата_КС2=S$11,Смета!AO1108,0)+IF(Дата_КС2=S$12,Смета!AR1108,0)+IF(Дата_КС2=S$13,Смета!AU1108,0)+IF(Дата_КС2=S$14,Смета!AX1108,0),0)</f>
        <v>4</v>
      </c>
      <c r="G1126" s="7">
        <f>IF(Смета!E1108&gt;0,Смета!E1108,0)</f>
        <v>560.44</v>
      </c>
      <c r="H1126" s="7">
        <f>ROUND(F1126*G1126,2)</f>
        <v>2241.76</v>
      </c>
      <c r="I1126">
        <f>IF(J1126=1,1,K1126)</f>
        <v>1</v>
      </c>
      <c r="K1126">
        <f>IF(AND(B1126&gt;0,B1126&lt;&gt;"ЗАГ"),1,IF(C1126=0,SUM(B1127:INDEX(B1127:B$2002,INDEX(MATCH("ЗАГ",B1127:B$2002&amp;"",),))),0))</f>
        <v>1</v>
      </c>
      <c r="R1126" s="7">
        <f>IFERROR(IF(F1126&gt;0,IF(IFERROR((Смета!H676*1),0)&gt;0,ROUND(F1126*G1126,2),0),0),0)</f>
        <v>2241.76</v>
      </c>
      <c r="S1126" s="7">
        <f>IFERROR(IF(F1126&gt;0,IF(IFERROR((Смета!G1108*1),0)&gt;0,ROUND(F1126*G1126,2),0),0),0)</f>
        <v>0</v>
      </c>
    </row>
    <row r="1127" hidden="1">
      <c r="B1127" t="str">
        <f>IFERROR(IF(F1127&gt;0,MAX(B$26:B1126)+1,IF(AND(D1127&gt;0,C1127=0),"ЗАГ",0)),0)</f>
        <v>ЗАГ</v>
      </c>
      <c r="C1127">
        <f>IF(Смета!B1109&gt;0,Смета!B1109,0)</f>
        <v>0</v>
      </c>
      <c r="D1127" t="str">
        <f>IF(Смета!C1109&gt;0,Смета!C1109,0)</f>
        <v>Щит этажный на 4 квартиры состоит (на 4 ЩЭ):</v>
      </c>
      <c r="E1127" s="7">
        <f>IF(Смета!D1109&gt;0,Смета!D1109,0)</f>
        <v>0</v>
      </c>
      <c r="F1127" s="7">
        <f>IFERROR(IF(Дата_КС2=S$3,Смета!Q1109,0)+IF(Дата_КС2=S$4,Смета!T1109,0)+IF(Дата_КС2=S$5,Смета!W1109,0)+IF(Дата_КС2=S$6,Смета!Z1109,0)+IF(Дата_КС2=S$7,Смета!AC1109,0)+IF(Дата_КС2=S$8,Смета!AF1109,0)+IF(Дата_КС2=S$9,Смета!AI1109,0)+IF(Дата_КС2=S$10,Смета!AL1109,0)+IF(Дата_КС2=S$11,Смета!AO1109,0)+IF(Дата_КС2=S$12,Смета!AR1109,0)+IF(Дата_КС2=S$13,Смета!AU1109,0)+IF(Дата_КС2=S$14,Смета!AX1109,0),0)</f>
        <v>0</v>
      </c>
      <c r="G1127" s="7">
        <f>IF(Смета!E1109&gt;0,Смета!E1109,0)</f>
        <v>0</v>
      </c>
      <c r="H1127" s="7">
        <f>ROUND(F1127*G1127,2)</f>
        <v>0</v>
      </c>
      <c r="I1127">
        <f>IF(J1127=1,1,K1127)</f>
        <v>0</v>
      </c>
      <c r="K1127">
        <f>IF(AND(B1127&gt;0,B1127&lt;&gt;"ЗАГ"),1,IF(C1127=0,SUM(B1128:INDEX(B1128:B$2002,INDEX(MATCH("ЗАГ",B1128:B$2002&amp;"",),))),0))</f>
        <v>0</v>
      </c>
      <c r="R1127" s="7">
        <f>IFERROR(IF(F1127&gt;0,IF(IFERROR((Смета!H677*1),0)&gt;0,ROUND(F1127*G1127,2),0),0),0)</f>
        <v>0</v>
      </c>
      <c r="S1127" s="7">
        <f>IFERROR(IF(F1127&gt;0,IF(IFERROR((Смета!G1109*1),0)&gt;0,ROUND(F1127*G1127,2),0),0),0)</f>
        <v>0</v>
      </c>
    </row>
    <row r="1128" hidden="1" ht="30" customHeight="1">
      <c r="B1128">
        <f>IFERROR(IF(F1128&gt;0,MAX(B$26:B1127)+1,IF(AND(D1128&gt;0,C1128=0),"ЗАГ",0)),0)</f>
        <v>0</v>
      </c>
      <c r="C1128">
        <f>IF(Смета!B1110&gt;0,Смета!B1110,0)</f>
        <v>980</v>
      </c>
      <c r="D1128" t="str">
        <f>IF(Смета!C1110&gt;0,Смета!C1110,0)</f>
        <v>Выключатель автоматический двухполюсный 50А С ВА47-29 4.5кА (MVA20-2-050-C)</v>
      </c>
      <c r="E1128" s="7" t="str">
        <f>IF(Смета!D1110&gt;0,Смета!D1110,0)</f>
        <v>шт</v>
      </c>
      <c r="F1128" s="7">
        <f>IFERROR(IF(Дата_КС2=S$3,Смета!Q1110,0)+IF(Дата_КС2=S$4,Смета!T1110,0)+IF(Дата_КС2=S$5,Смета!W1110,0)+IF(Дата_КС2=S$6,Смета!Z1110,0)+IF(Дата_КС2=S$7,Смета!AC1110,0)+IF(Дата_КС2=S$8,Смета!AF1110,0)+IF(Дата_КС2=S$9,Смета!AI1110,0)+IF(Дата_КС2=S$10,Смета!AL1110,0)+IF(Дата_КС2=S$11,Смета!AO1110,0)+IF(Дата_КС2=S$12,Смета!AR1110,0)+IF(Дата_КС2=S$13,Смета!AU1110,0)+IF(Дата_КС2=S$14,Смета!AX1110,0),0)</f>
        <v>0</v>
      </c>
      <c r="G1128" s="7">
        <f>IF(Смета!E1110&gt;0,Смета!E1110,0)</f>
        <v>461.93</v>
      </c>
      <c r="H1128" s="7">
        <f>ROUND(F1128*G1128,2)</f>
        <v>0</v>
      </c>
      <c r="I1128">
        <f>IF(J1128=1,1,K1128)</f>
        <v>0</v>
      </c>
      <c r="K1128">
        <f>IF(AND(B1128&gt;0,B1128&lt;&gt;"ЗАГ"),1,IF(C1128=0,SUM(B1129:INDEX(B1129:B$2002,INDEX(MATCH("ЗАГ",B1129:B$2002&amp;"",),))),0))</f>
        <v>0</v>
      </c>
      <c r="R1128" s="7">
        <f>IFERROR(IF(F1128&gt;0,IF(IFERROR((Смета!H678*1),0)&gt;0,ROUND(F1128*G1128,2),0),0),0)</f>
        <v>0</v>
      </c>
      <c r="S1128" s="7">
        <f>IFERROR(IF(F1128&gt;0,IF(IFERROR((Смета!G1110*1),0)&gt;0,ROUND(F1128*G1128,2),0),0),0)</f>
        <v>0</v>
      </c>
    </row>
    <row r="1129" hidden="1">
      <c r="B1129">
        <f>IFERROR(IF(F1129&gt;0,MAX(B$26:B1128)+1,IF(AND(D1129&gt;0,C1129=0),"ЗАГ",0)),0)</f>
        <v>0</v>
      </c>
      <c r="C1129">
        <f>IF(Смета!B1111&gt;0,Смета!B1111,0)</f>
        <v>981</v>
      </c>
      <c r="D1129" t="str">
        <f>IF(Смета!C1111&gt;0,Смета!C1111,0)</f>
        <v>Сжим ответвительный У-859 м50-70/о4-35 (У-859МУ3)</v>
      </c>
      <c r="E1129" s="7" t="str">
        <f>IF(Смета!D1111&gt;0,Смета!D1111,0)</f>
        <v>шт</v>
      </c>
      <c r="F1129" s="7">
        <f>IFERROR(IF(Дата_КС2=S$3,Смета!Q1111,0)+IF(Дата_КС2=S$4,Смета!T1111,0)+IF(Дата_КС2=S$5,Смета!W1111,0)+IF(Дата_КС2=S$6,Смета!Z1111,0)+IF(Дата_КС2=S$7,Смета!AC1111,0)+IF(Дата_КС2=S$8,Смета!AF1111,0)+IF(Дата_КС2=S$9,Смета!AI1111,0)+IF(Дата_КС2=S$10,Смета!AL1111,0)+IF(Дата_КС2=S$11,Смета!AO1111,0)+IF(Дата_КС2=S$12,Смета!AR1111,0)+IF(Дата_КС2=S$13,Смета!AU1111,0)+IF(Дата_КС2=S$14,Смета!AX1111,0),0)</f>
        <v>0</v>
      </c>
      <c r="G1129" s="7">
        <f>IF(Смета!E1111&gt;0,Смета!E1111,0)</f>
        <v>98.61</v>
      </c>
      <c r="H1129" s="7">
        <f>ROUND(F1129*G1129,2)</f>
        <v>0</v>
      </c>
      <c r="I1129">
        <f>IF(J1129=1,1,K1129)</f>
        <v>0</v>
      </c>
      <c r="K1129">
        <f>IF(AND(B1129&gt;0,B1129&lt;&gt;"ЗАГ"),1,IF(C1129=0,SUM(B1130:INDEX(B1130:B$2002,INDEX(MATCH("ЗАГ",B1130:B$2002&amp;"",),))),0))</f>
        <v>0</v>
      </c>
      <c r="R1129" s="7">
        <f>IFERROR(IF(F1129&gt;0,IF(IFERROR((Смета!H679*1),0)&gt;0,ROUND(F1129*G1129,2),0),0),0)</f>
        <v>0</v>
      </c>
      <c r="S1129" s="7">
        <f>IFERROR(IF(F1129&gt;0,IF(IFERROR((Смета!G1111*1),0)&gt;0,ROUND(F1129*G1129,2),0),0),0)</f>
        <v>0</v>
      </c>
    </row>
    <row r="1130" hidden="1">
      <c r="B1130">
        <f>IFERROR(IF(F1130&gt;0,MAX(B$26:B1129)+1,IF(AND(D1130&gt;0,C1130=0),"ЗАГ",0)),0)</f>
        <v>0</v>
      </c>
      <c r="C1130">
        <f>IF(Смета!B1112&gt;0,Смета!B1112,0)</f>
        <v>982</v>
      </c>
      <c r="D1130" t="str">
        <f>IF(Смета!C1112&gt;0,Смета!C1112,0)</f>
        <v>Розетка на DIN-рейку с заземлением контактов РАр 10-3-ОП</v>
      </c>
      <c r="E1130" s="7" t="str">
        <f>IF(Смета!D1112&gt;0,Смета!D1112,0)</f>
        <v>шт</v>
      </c>
      <c r="F1130" s="7">
        <f>IFERROR(IF(Дата_КС2=S$3,Смета!Q1112,0)+IF(Дата_КС2=S$4,Смета!T1112,0)+IF(Дата_КС2=S$5,Смета!W1112,0)+IF(Дата_КС2=S$6,Смета!Z1112,0)+IF(Дата_КС2=S$7,Смета!AC1112,0)+IF(Дата_КС2=S$8,Смета!AF1112,0)+IF(Дата_КС2=S$9,Смета!AI1112,0)+IF(Дата_КС2=S$10,Смета!AL1112,0)+IF(Дата_КС2=S$11,Смета!AO1112,0)+IF(Дата_КС2=S$12,Смета!AR1112,0)+IF(Дата_КС2=S$13,Смета!AU1112,0)+IF(Дата_КС2=S$14,Смета!AX1112,0),0)</f>
        <v>0</v>
      </c>
      <c r="G1130" s="7">
        <f>IF(Смета!E1112&gt;0,Смета!E1112,0)</f>
        <v>288.23</v>
      </c>
      <c r="H1130" s="7">
        <f>ROUND(F1130*G1130,2)</f>
        <v>0</v>
      </c>
      <c r="I1130">
        <f>IF(J1130=1,1,K1130)</f>
        <v>0</v>
      </c>
      <c r="K1130">
        <f>IF(AND(B1130&gt;0,B1130&lt;&gt;"ЗАГ"),1,IF(C1130=0,SUM(B1131:INDEX(B1131:B$2002,INDEX(MATCH("ЗАГ",B1131:B$2002&amp;"",),))),0))</f>
        <v>0</v>
      </c>
      <c r="R1130" s="7">
        <f>IFERROR(IF(F1130&gt;0,IF(IFERROR((Смета!H680*1),0)&gt;0,ROUND(F1130*G1130,2),0),0),0)</f>
        <v>0</v>
      </c>
      <c r="S1130" s="7">
        <f>IFERROR(IF(F1130&gt;0,IF(IFERROR((Смета!G1112*1),0)&gt;0,ROUND(F1130*G1130,2),0),0),0)</f>
        <v>0</v>
      </c>
    </row>
    <row r="1131" hidden="1">
      <c r="B1131">
        <f>IFERROR(IF(F1131&gt;0,MAX(B$26:B1130)+1,IF(AND(D1131&gt;0,C1131=0),"ЗАГ",0)),0)</f>
        <v>0</v>
      </c>
      <c r="C1131">
        <f>IF(Смета!B1113&gt;0,Смета!B1113,0)</f>
        <v>983</v>
      </c>
      <c r="D1131" t="str">
        <f>IF(Смета!C1113&gt;0,Смета!C1113,0)</f>
        <v>Расключение щита этажного ЩЭ</v>
      </c>
      <c r="E1131" s="7" t="str">
        <f>IF(Смета!D1113&gt;0,Смета!D1113,0)</f>
        <v>шт</v>
      </c>
      <c r="F1131" s="7">
        <f>IFERROR(IF(Дата_КС2=S$3,Смета!Q1113,0)+IF(Дата_КС2=S$4,Смета!T1113,0)+IF(Дата_КС2=S$5,Смета!W1113,0)+IF(Дата_КС2=S$6,Смета!Z1113,0)+IF(Дата_КС2=S$7,Смета!AC1113,0)+IF(Дата_КС2=S$8,Смета!AF1113,0)+IF(Дата_КС2=S$9,Смета!AI1113,0)+IF(Дата_КС2=S$10,Смета!AL1113,0)+IF(Дата_КС2=S$11,Смета!AO1113,0)+IF(Дата_КС2=S$12,Смета!AR1113,0)+IF(Дата_КС2=S$13,Смета!AU1113,0)+IF(Дата_КС2=S$14,Смета!AX1113,0),0)</f>
        <v>0</v>
      </c>
      <c r="G1131" s="7">
        <f>IF(Смета!E1113&gt;0,Смета!E1113,0)</f>
        <v>3502.5</v>
      </c>
      <c r="H1131" s="7">
        <f>ROUND(F1131*G1131,2)</f>
        <v>0</v>
      </c>
      <c r="I1131">
        <f>IF(J1131=1,1,K1131)</f>
        <v>0</v>
      </c>
      <c r="K1131">
        <f>IF(AND(B1131&gt;0,B1131&lt;&gt;"ЗАГ"),1,IF(C1131=0,SUM(B1132:INDEX(B1132:B$2002,INDEX(MATCH("ЗАГ",B1132:B$2002&amp;"",),))),0))</f>
        <v>0</v>
      </c>
      <c r="R1131" s="7">
        <f>IFERROR(IF(F1131&gt;0,IF(IFERROR((Смета!H681*1),0)&gt;0,ROUND(F1131*G1131,2),0),0),0)</f>
        <v>0</v>
      </c>
      <c r="S1131" s="7">
        <f>IFERROR(IF(F1131&gt;0,IF(IFERROR((Смета!G1113*1),0)&gt;0,ROUND(F1131*G1131,2),0),0),0)</f>
        <v>0</v>
      </c>
    </row>
    <row r="1132" hidden="1">
      <c r="B1132" t="str">
        <f>IFERROR(IF(F1132&gt;0,MAX(B$26:B1131)+1,IF(AND(D1132&gt;0,C1132=0),"ЗАГ",0)),0)</f>
        <v>ЗАГ</v>
      </c>
      <c r="C1132">
        <f>IF(Смета!B1114&gt;0,Смета!B1114,0)</f>
        <v>0</v>
      </c>
      <c r="D1132" t="str">
        <f>IF(Смета!C1114&gt;0,Смета!C1114,0)</f>
        <v>2.Светотехническая продукция</v>
      </c>
      <c r="E1132" s="7">
        <f>IF(Смета!D1114&gt;0,Смета!D1114,0)</f>
        <v>0</v>
      </c>
      <c r="F1132" s="7">
        <f>IFERROR(IF(Дата_КС2=S$3,Смета!Q1114,0)+IF(Дата_КС2=S$4,Смета!T1114,0)+IF(Дата_КС2=S$5,Смета!W1114,0)+IF(Дата_КС2=S$6,Смета!Z1114,0)+IF(Дата_КС2=S$7,Смета!AC1114,0)+IF(Дата_КС2=S$8,Смета!AF1114,0)+IF(Дата_КС2=S$9,Смета!AI1114,0)+IF(Дата_КС2=S$10,Смета!AL1114,0)+IF(Дата_КС2=S$11,Смета!AO1114,0)+IF(Дата_КС2=S$12,Смета!AR1114,0)+IF(Дата_КС2=S$13,Смета!AU1114,0)+IF(Дата_КС2=S$14,Смета!AX1114,0),0)</f>
        <v>0</v>
      </c>
      <c r="G1132" s="7">
        <f>IF(Смета!E1114&gt;0,Смета!E1114,0)</f>
        <v>0</v>
      </c>
      <c r="H1132" s="7">
        <f>ROUND(F1132*G1132,2)</f>
        <v>0</v>
      </c>
      <c r="I1132">
        <f>IF(J1132=1,1,K1132)</f>
        <v>0</v>
      </c>
      <c r="K1132">
        <f>IF(AND(B1132&gt;0,B1132&lt;&gt;"ЗАГ"),1,IF(C1132=0,SUM(B1133:INDEX(B1133:B$2002,INDEX(MATCH("ЗАГ",B1133:B$2002&amp;"",),))),0))</f>
        <v>0</v>
      </c>
      <c r="R1132" s="7">
        <f>IFERROR(IF(F1132&gt;0,IF(IFERROR((Смета!H682*1),0)&gt;0,ROUND(F1132*G1132,2),0),0),0)</f>
        <v>0</v>
      </c>
      <c r="S1132" s="7">
        <f>IFERROR(IF(F1132&gt;0,IF(IFERROR((Смета!G1114*1),0)&gt;0,ROUND(F1132*G1132,2),0),0),0)</f>
        <v>0</v>
      </c>
    </row>
    <row r="1133" hidden="1">
      <c r="B1133">
        <f>IFERROR(IF(F1133&gt;0,MAX(B$26:B1132)+1,IF(AND(D1133&gt;0,C1133=0),"ЗАГ",0)),0)</f>
        <v>0</v>
      </c>
      <c r="C1133">
        <f>IF(Смета!B1115&gt;0,Смета!B1115,0)</f>
        <v>984</v>
      </c>
      <c r="D1133" t="str">
        <f>IF(Смета!C1115&gt;0,Смета!C1115,0)</f>
        <v>Патрон подвесной Е27 пластик белый</v>
      </c>
      <c r="E1133" s="7" t="str">
        <f>IF(Смета!D1115&gt;0,Смета!D1115,0)</f>
        <v>шт</v>
      </c>
      <c r="F1133" s="7">
        <f>IFERROR(IF(Дата_КС2=S$3,Смета!Q1115,0)+IF(Дата_КС2=S$4,Смета!T1115,0)+IF(Дата_КС2=S$5,Смета!W1115,0)+IF(Дата_КС2=S$6,Смета!Z1115,0)+IF(Дата_КС2=S$7,Смета!AC1115,0)+IF(Дата_КС2=S$8,Смета!AF1115,0)+IF(Дата_КС2=S$9,Смета!AI1115,0)+IF(Дата_КС2=S$10,Смета!AL1115,0)+IF(Дата_КС2=S$11,Смета!AO1115,0)+IF(Дата_КС2=S$12,Смета!AR1115,0)+IF(Дата_КС2=S$13,Смета!AU1115,0)+IF(Дата_КС2=S$14,Смета!AX1115,0),0)</f>
        <v>0</v>
      </c>
      <c r="G1133" s="7">
        <f>IF(Смета!E1115&gt;0,Смета!E1115,0)</f>
        <v>24.55</v>
      </c>
      <c r="H1133" s="7">
        <f>ROUND(F1133*G1133,2)</f>
        <v>0</v>
      </c>
      <c r="I1133">
        <f>IF(J1133=1,1,K1133)</f>
        <v>0</v>
      </c>
      <c r="K1133">
        <f>IF(AND(B1133&gt;0,B1133&lt;&gt;"ЗАГ"),1,IF(C1133=0,SUM(B1134:INDEX(B1134:B$2002,INDEX(MATCH("ЗАГ",B1134:B$2002&amp;"",),))),0))</f>
        <v>0</v>
      </c>
      <c r="R1133" s="7">
        <f>IFERROR(IF(F1133&gt;0,IF(IFERROR((Смета!H683*1),0)&gt;0,ROUND(F1133*G1133,2),0),0),0)</f>
        <v>0</v>
      </c>
      <c r="S1133" s="7">
        <f>IFERROR(IF(F1133&gt;0,IF(IFERROR((Смета!G1115*1),0)&gt;0,ROUND(F1133*G1133,2),0),0),0)</f>
        <v>0</v>
      </c>
    </row>
    <row r="1134" hidden="1">
      <c r="B1134">
        <f>IFERROR(IF(F1134&gt;0,MAX(B$26:B1133)+1,IF(AND(D1134&gt;0,C1134=0),"ЗАГ",0)),0)</f>
        <v>0</v>
      </c>
      <c r="C1134">
        <f>IF(Смета!B1116&gt;0,Смета!B1116,0)</f>
        <v>985</v>
      </c>
      <c r="D1134" t="str">
        <f>IF(Смета!C1116&gt;0,Смета!C1116,0)</f>
        <v>Подключение подвесного патрона</v>
      </c>
      <c r="E1134" s="7" t="str">
        <f>IF(Смета!D1116&gt;0,Смета!D1116,0)</f>
        <v>шт</v>
      </c>
      <c r="F1134" s="7">
        <f>IFERROR(IF(Дата_КС2=S$3,Смета!Q1116,0)+IF(Дата_КС2=S$4,Смета!T1116,0)+IF(Дата_КС2=S$5,Смета!W1116,0)+IF(Дата_КС2=S$6,Смета!Z1116,0)+IF(Дата_КС2=S$7,Смета!AC1116,0)+IF(Дата_КС2=S$8,Смета!AF1116,0)+IF(Дата_КС2=S$9,Смета!AI1116,0)+IF(Дата_КС2=S$10,Смета!AL1116,0)+IF(Дата_КС2=S$11,Смета!AO1116,0)+IF(Дата_КС2=S$12,Смета!AR1116,0)+IF(Дата_КС2=S$13,Смета!AU1116,0)+IF(Дата_КС2=S$14,Смета!AX1116,0),0)</f>
        <v>0</v>
      </c>
      <c r="G1134" s="7">
        <f>IF(Смета!E1116&gt;0,Смета!E1116,0)</f>
        <v>213.5</v>
      </c>
      <c r="H1134" s="7">
        <f>ROUND(F1134*G1134,2)</f>
        <v>0</v>
      </c>
      <c r="I1134">
        <f>IF(J1134=1,1,K1134)</f>
        <v>0</v>
      </c>
      <c r="K1134">
        <f>IF(AND(B1134&gt;0,B1134&lt;&gt;"ЗАГ"),1,IF(C1134=0,SUM(B1135:INDEX(B1135:B$2002,INDEX(MATCH("ЗАГ",B1135:B$2002&amp;"",),))),0))</f>
        <v>0</v>
      </c>
      <c r="R1134" s="7">
        <f>IFERROR(IF(F1134&gt;0,IF(IFERROR((Смета!H684*1),0)&gt;0,ROUND(F1134*G1134,2),0),0),0)</f>
        <v>0</v>
      </c>
      <c r="S1134" s="7">
        <f>IFERROR(IF(F1134&gt;0,IF(IFERROR((Смета!G1116*1),0)&gt;0,ROUND(F1134*G1134,2),0),0),0)</f>
        <v>0</v>
      </c>
    </row>
    <row r="1135" hidden="1">
      <c r="B1135">
        <f>IFERROR(IF(F1135&gt;0,MAX(B$26:B1134)+1,IF(AND(D1135&gt;0,C1135=0),"ЗАГ",0)),0)</f>
        <v>0</v>
      </c>
      <c r="C1135">
        <f>IF(Смета!B1117&gt;0,Смета!B1117,0)</f>
        <v>986</v>
      </c>
      <c r="D1135" t="str">
        <f>IF(Смета!C1117&gt;0,Смета!C1117,0)</f>
        <v>Лампа светодиодная LED 11вт E27 белый ECO</v>
      </c>
      <c r="E1135" s="7" t="str">
        <f>IF(Смета!D1117&gt;0,Смета!D1117,0)</f>
        <v>шт</v>
      </c>
      <c r="F1135" s="7">
        <f>IFERROR(IF(Дата_КС2=S$3,Смета!Q1117,0)+IF(Дата_КС2=S$4,Смета!T1117,0)+IF(Дата_КС2=S$5,Смета!W1117,0)+IF(Дата_КС2=S$6,Смета!Z1117,0)+IF(Дата_КС2=S$7,Смета!AC1117,0)+IF(Дата_КС2=S$8,Смета!AF1117,0)+IF(Дата_КС2=S$9,Смета!AI1117,0)+IF(Дата_КС2=S$10,Смета!AL1117,0)+IF(Дата_КС2=S$11,Смета!AO1117,0)+IF(Дата_КС2=S$12,Смета!AR1117,0)+IF(Дата_КС2=S$13,Смета!AU1117,0)+IF(Дата_КС2=S$14,Смета!AX1117,0),0)</f>
        <v>0</v>
      </c>
      <c r="G1135" s="7">
        <f>IF(Смета!E1117&gt;0,Смета!E1117,0)</f>
        <v>96.08</v>
      </c>
      <c r="H1135" s="7">
        <f>ROUND(F1135*G1135,2)</f>
        <v>0</v>
      </c>
      <c r="I1135">
        <f>IF(J1135=1,1,K1135)</f>
        <v>0</v>
      </c>
      <c r="K1135">
        <f>IF(AND(B1135&gt;0,B1135&lt;&gt;"ЗАГ"),1,IF(C1135=0,SUM(B1136:INDEX(B1136:B$2002,INDEX(MATCH("ЗАГ",B1136:B$2002&amp;"",),))),0))</f>
        <v>0</v>
      </c>
      <c r="R1135" s="7">
        <f>IFERROR(IF(F1135&gt;0,IF(IFERROR((Смета!H685*1),0)&gt;0,ROUND(F1135*G1135,2),0),0),0)</f>
        <v>0</v>
      </c>
      <c r="S1135" s="7">
        <f>IFERROR(IF(F1135&gt;0,IF(IFERROR((Смета!G1117*1),0)&gt;0,ROUND(F1135*G1135,2),0),0),0)</f>
        <v>0</v>
      </c>
    </row>
    <row r="1136" hidden="1" ht="30" customHeight="1">
      <c r="B1136">
        <f>IFERROR(IF(F1136&gt;0,MAX(B$26:B1135)+1,IF(AND(D1136&gt;0,C1136=0),"ЗАГ",0)),0)</f>
        <v>0</v>
      </c>
      <c r="C1136">
        <f>IF(Смета!B1118&gt;0,Смета!B1118,0)</f>
        <v>987</v>
      </c>
      <c r="D1136" t="str">
        <f>IF(Смета!C1118&gt;0,Смета!C1118,0)</f>
        <v>358882 STREET NT22 396 черный Светильник ландшафтный светодиодный IP54 LED 4000К 18W 220V OPAL пластиковый корпус</v>
      </c>
      <c r="E1136" s="7" t="str">
        <f>IF(Смета!D1118&gt;0,Смета!D1118,0)</f>
        <v>шт</v>
      </c>
      <c r="F1136" s="7">
        <f>IFERROR(IF(Дата_КС2=S$3,Смета!Q1118,0)+IF(Дата_КС2=S$4,Смета!T1118,0)+IF(Дата_КС2=S$5,Смета!W1118,0)+IF(Дата_КС2=S$6,Смета!Z1118,0)+IF(Дата_КС2=S$7,Смета!AC1118,0)+IF(Дата_КС2=S$8,Смета!AF1118,0)+IF(Дата_КС2=S$9,Смета!AI1118,0)+IF(Дата_КС2=S$10,Смета!AL1118,0)+IF(Дата_КС2=S$11,Смета!AO1118,0)+IF(Дата_КС2=S$12,Смета!AR1118,0)+IF(Дата_КС2=S$13,Смета!AU1118,0)+IF(Дата_КС2=S$14,Смета!AX1118,0),0)</f>
        <v>0</v>
      </c>
      <c r="G1136" s="7">
        <f>IF(Смета!E1118&gt;0,Смета!E1118,0)</f>
        <v>2500</v>
      </c>
      <c r="H1136" s="7">
        <f>ROUND(F1136*G1136,2)</f>
        <v>0</v>
      </c>
      <c r="I1136">
        <f>IF(J1136=1,1,K1136)</f>
        <v>0</v>
      </c>
      <c r="K1136">
        <f>IF(AND(B1136&gt;0,B1136&lt;&gt;"ЗАГ"),1,IF(C1136=0,SUM(B1137:INDEX(B1137:B$2002,INDEX(MATCH("ЗАГ",B1137:B$2002&amp;"",),))),0))</f>
        <v>0</v>
      </c>
      <c r="R1136" s="7">
        <f>IFERROR(IF(F1136&gt;0,IF(IFERROR((Смета!H686*1),0)&gt;0,ROUND(F1136*G1136,2),0),0),0)</f>
        <v>0</v>
      </c>
      <c r="S1136" s="7">
        <f>IFERROR(IF(F1136&gt;0,IF(IFERROR((Смета!G1118*1),0)&gt;0,ROUND(F1136*G1136,2),0),0),0)</f>
        <v>0</v>
      </c>
    </row>
    <row r="1137" hidden="1">
      <c r="B1137">
        <f>IFERROR(IF(F1137&gt;0,MAX(B$26:B1136)+1,IF(AND(D1137&gt;0,C1137=0),"ЗАГ",0)),0)</f>
        <v>0</v>
      </c>
      <c r="C1137">
        <f>IF(Смета!B1119&gt;0,Смета!B1119,0)</f>
        <v>988</v>
      </c>
      <c r="D1137" t="str">
        <f>IF(Смета!C1119&gt;0,Смета!C1119,0)</f>
        <v>Монтаж и подключение накладного светильника</v>
      </c>
      <c r="E1137" s="7" t="str">
        <f>IF(Смета!D1119&gt;0,Смета!D1119,0)</f>
        <v>шт</v>
      </c>
      <c r="F1137" s="7">
        <f>IFERROR(IF(Дата_КС2=S$3,Смета!Q1119,0)+IF(Дата_КС2=S$4,Смета!T1119,0)+IF(Дата_КС2=S$5,Смета!W1119,0)+IF(Дата_КС2=S$6,Смета!Z1119,0)+IF(Дата_КС2=S$7,Смета!AC1119,0)+IF(Дата_КС2=S$8,Смета!AF1119,0)+IF(Дата_КС2=S$9,Смета!AI1119,0)+IF(Дата_КС2=S$10,Смета!AL1119,0)+IF(Дата_КС2=S$11,Смета!AO1119,0)+IF(Дата_КС2=S$12,Смета!AR1119,0)+IF(Дата_КС2=S$13,Смета!AU1119,0)+IF(Дата_КС2=S$14,Смета!AX1119,0),0)</f>
        <v>0</v>
      </c>
      <c r="G1137" s="7">
        <f>IF(Смета!E1119&gt;0,Смета!E1119,0)</f>
        <v>384.3</v>
      </c>
      <c r="H1137" s="7">
        <f>ROUND(F1137*G1137,2)</f>
        <v>0</v>
      </c>
      <c r="I1137">
        <f>IF(J1137=1,1,K1137)</f>
        <v>0</v>
      </c>
      <c r="K1137">
        <f>IF(AND(B1137&gt;0,B1137&lt;&gt;"ЗАГ"),1,IF(C1137=0,SUM(B1138:INDEX(B1138:B$2002,INDEX(MATCH("ЗАГ",B1138:B$2002&amp;"",),))),0))</f>
        <v>0</v>
      </c>
      <c r="R1137" s="7">
        <f>IFERROR(IF(F1137&gt;0,IF(IFERROR((Смета!H687*1),0)&gt;0,ROUND(F1137*G1137,2),0),0),0)</f>
        <v>0</v>
      </c>
      <c r="S1137" s="7">
        <f>IFERROR(IF(F1137&gt;0,IF(IFERROR((Смета!G1119*1),0)&gt;0,ROUND(F1137*G1137,2),0),0),0)</f>
        <v>0</v>
      </c>
    </row>
    <row r="1138" hidden="1">
      <c r="B1138">
        <f>IFERROR(IF(F1138&gt;0,MAX(B$26:B1137)+1,IF(AND(D1138&gt;0,C1138=0),"ЗАГ",0)),0)</f>
        <v>0</v>
      </c>
      <c r="C1138">
        <f>IF(Смета!B1120&gt;0,Смета!B1120,0)</f>
        <v>989</v>
      </c>
      <c r="D1138" t="str">
        <f>IF(Смета!C1120&gt;0,Смета!C1120,0)</f>
        <v>БРА Kink light мелисса 08438-2, 19(21)</v>
      </c>
      <c r="E1138" s="7" t="str">
        <f>IF(Смета!D1120&gt;0,Смета!D1120,0)</f>
        <v>шт</v>
      </c>
      <c r="F1138" s="7">
        <f>IFERROR(IF(Дата_КС2=S$3,Смета!Q1120,0)+IF(Дата_КС2=S$4,Смета!T1120,0)+IF(Дата_КС2=S$5,Смета!W1120,0)+IF(Дата_КС2=S$6,Смета!Z1120,0)+IF(Дата_КС2=S$7,Смета!AC1120,0)+IF(Дата_КС2=S$8,Смета!AF1120,0)+IF(Дата_КС2=S$9,Смета!AI1120,0)+IF(Дата_КС2=S$10,Смета!AL1120,0)+IF(Дата_КС2=S$11,Смета!AO1120,0)+IF(Дата_КС2=S$12,Смета!AR1120,0)+IF(Дата_КС2=S$13,Смета!AU1120,0)+IF(Дата_КС2=S$14,Смета!AX1120,0),0)</f>
        <v>0</v>
      </c>
      <c r="G1138" s="7">
        <f>IF(Смета!E1120&gt;0,Смета!E1120,0)</f>
        <v>6950</v>
      </c>
      <c r="H1138" s="7">
        <f>ROUND(F1138*G1138,2)</f>
        <v>0</v>
      </c>
      <c r="I1138">
        <f>IF(J1138=1,1,K1138)</f>
        <v>0</v>
      </c>
      <c r="K1138">
        <f>IF(AND(B1138&gt;0,B1138&lt;&gt;"ЗАГ"),1,IF(C1138=0,SUM(B1139:INDEX(B1139:B$2002,INDEX(MATCH("ЗАГ",B1139:B$2002&amp;"",),))),0))</f>
        <v>0</v>
      </c>
      <c r="R1138" s="7">
        <f>IFERROR(IF(F1138&gt;0,IF(IFERROR((Смета!H688*1),0)&gt;0,ROUND(F1138*G1138,2),0),0),0)</f>
        <v>0</v>
      </c>
      <c r="S1138" s="7">
        <f>IFERROR(IF(F1138&gt;0,IF(IFERROR((Смета!G1120*1),0)&gt;0,ROUND(F1138*G1138,2),0),0),0)</f>
        <v>0</v>
      </c>
    </row>
    <row r="1139" hidden="1">
      <c r="B1139">
        <f>IFERROR(IF(F1139&gt;0,MAX(B$26:B1138)+1,IF(AND(D1139&gt;0,C1139=0),"ЗАГ",0)),0)</f>
        <v>0</v>
      </c>
      <c r="C1139">
        <f>IF(Смета!B1121&gt;0,Смета!B1121,0)</f>
        <v>990</v>
      </c>
      <c r="D1139" t="str">
        <f>IF(Смета!C1121&gt;0,Смета!C1121,0)</f>
        <v>Бра настенная</v>
      </c>
      <c r="E1139" s="7" t="str">
        <f>IF(Смета!D1121&gt;0,Смета!D1121,0)</f>
        <v>шт</v>
      </c>
      <c r="F1139" s="7">
        <f>IFERROR(IF(Дата_КС2=S$3,Смета!Q1121,0)+IF(Дата_КС2=S$4,Смета!T1121,0)+IF(Дата_КС2=S$5,Смета!W1121,0)+IF(Дата_КС2=S$6,Смета!Z1121,0)+IF(Дата_КС2=S$7,Смета!AC1121,0)+IF(Дата_КС2=S$8,Смета!AF1121,0)+IF(Дата_КС2=S$9,Смета!AI1121,0)+IF(Дата_КС2=S$10,Смета!AL1121,0)+IF(Дата_КС2=S$11,Смета!AO1121,0)+IF(Дата_КС2=S$12,Смета!AR1121,0)+IF(Дата_КС2=S$13,Смета!AU1121,0)+IF(Дата_КС2=S$14,Смета!AX1121,0),0)</f>
        <v>0</v>
      </c>
      <c r="G1139" s="7">
        <f>IF(Смета!E1121&gt;0,Смета!E1121,0)</f>
        <v>1050</v>
      </c>
      <c r="H1139" s="7">
        <f>ROUND(F1139*G1139,2)</f>
        <v>0</v>
      </c>
      <c r="I1139">
        <f>IF(J1139=1,1,K1139)</f>
        <v>0</v>
      </c>
      <c r="K1139">
        <f>IF(AND(B1139&gt;0,B1139&lt;&gt;"ЗАГ"),1,IF(C1139=0,SUM(B1140:INDEX(B1140:B$2002,INDEX(MATCH("ЗАГ",B1140:B$2002&amp;"",),))),0))</f>
        <v>0</v>
      </c>
      <c r="R1139" s="7">
        <f>IFERROR(IF(F1139&gt;0,IF(IFERROR((Смета!H689*1),0)&gt;0,ROUND(F1139*G1139,2),0),0),0)</f>
        <v>0</v>
      </c>
      <c r="S1139" s="7">
        <f>IFERROR(IF(F1139&gt;0,IF(IFERROR((Смета!G1121*1),0)&gt;0,ROUND(F1139*G1139,2),0),0),0)</f>
        <v>0</v>
      </c>
    </row>
    <row r="1140" hidden="1" ht="30" customHeight="1">
      <c r="B1140">
        <f>IFERROR(IF(F1140&gt;0,MAX(B$26:B1139)+1,IF(AND(D1140&gt;0,C1140=0),"ЗАГ",0)),0)</f>
        <v>0</v>
      </c>
      <c r="C1140">
        <f>IF(Смета!B1122&gt;0,Смета!B1122,0)</f>
        <v>991</v>
      </c>
      <c r="D1140" t="str">
        <f>IF(Смета!C1122&gt;0,Смета!C1122,0)</f>
        <v>Светильник светодиодный SPO-950-3-40K-018 18Вт 4000К 1890Лм IP40 595х180х40 матовый</v>
      </c>
      <c r="E1140" s="7" t="str">
        <f>IF(Смета!D1122&gt;0,Смета!D1122,0)</f>
        <v>шт</v>
      </c>
      <c r="F1140" s="7">
        <f>IFERROR(IF(Дата_КС2=S$3,Смета!Q1122,0)+IF(Дата_КС2=S$4,Смета!T1122,0)+IF(Дата_КС2=S$5,Смета!W1122,0)+IF(Дата_КС2=S$6,Смета!Z1122,0)+IF(Дата_КС2=S$7,Смета!AC1122,0)+IF(Дата_КС2=S$8,Смета!AF1122,0)+IF(Дата_КС2=S$9,Смета!AI1122,0)+IF(Дата_КС2=S$10,Смета!AL1122,0)+IF(Дата_КС2=S$11,Смета!AO1122,0)+IF(Дата_КС2=S$12,Смета!AR1122,0)+IF(Дата_КС2=S$13,Смета!AU1122,0)+IF(Дата_КС2=S$14,Смета!AX1122,0),0)</f>
        <v>0</v>
      </c>
      <c r="G1140" s="7">
        <f>IF(Смета!E1122&gt;0,Смета!E1122,0)</f>
        <v>1636.25</v>
      </c>
      <c r="H1140" s="7">
        <f>ROUND(F1140*G1140,2)</f>
        <v>0</v>
      </c>
      <c r="I1140">
        <f>IF(J1140=1,1,K1140)</f>
        <v>0</v>
      </c>
      <c r="K1140">
        <f>IF(AND(B1140&gt;0,B1140&lt;&gt;"ЗАГ"),1,IF(C1140=0,SUM(B1141:INDEX(B1141:B$2002,INDEX(MATCH("ЗАГ",B1141:B$2002&amp;"",),))),0))</f>
        <v>0</v>
      </c>
      <c r="R1140" s="7">
        <f>IFERROR(IF(F1140&gt;0,IF(IFERROR((Смета!H690*1),0)&gt;0,ROUND(F1140*G1140,2),0),0),0)</f>
        <v>0</v>
      </c>
      <c r="S1140" s="7">
        <f>IFERROR(IF(F1140&gt;0,IF(IFERROR((Смета!G1122*1),0)&gt;0,ROUND(F1140*G1140,2),0),0),0)</f>
        <v>0</v>
      </c>
    </row>
    <row r="1141" hidden="1">
      <c r="B1141">
        <f>IFERROR(IF(F1141&gt;0,MAX(B$26:B1140)+1,IF(AND(D1141&gt;0,C1141=0),"ЗАГ",0)),0)</f>
        <v>0</v>
      </c>
      <c r="C1141">
        <f>IF(Смета!B1123&gt;0,Смета!B1123,0)</f>
        <v>992</v>
      </c>
      <c r="D1141" t="str">
        <f>IF(Смета!C1123&gt;0,Смета!C1123,0)</f>
        <v>Монтаж и подключение светильника в армстронг</v>
      </c>
      <c r="E1141" s="7" t="str">
        <f>IF(Смета!D1123&gt;0,Смета!D1123,0)</f>
        <v>шт</v>
      </c>
      <c r="F1141" s="7">
        <f>IFERROR(IF(Дата_КС2=S$3,Смета!Q1123,0)+IF(Дата_КС2=S$4,Смета!T1123,0)+IF(Дата_КС2=S$5,Смета!W1123,0)+IF(Дата_КС2=S$6,Смета!Z1123,0)+IF(Дата_КС2=S$7,Смета!AC1123,0)+IF(Дата_КС2=S$8,Смета!AF1123,0)+IF(Дата_КС2=S$9,Смета!AI1123,0)+IF(Дата_КС2=S$10,Смета!AL1123,0)+IF(Дата_КС2=S$11,Смета!AO1123,0)+IF(Дата_КС2=S$12,Смета!AR1123,0)+IF(Дата_КС2=S$13,Смета!AU1123,0)+IF(Дата_КС2=S$14,Смета!AX1123,0),0)</f>
        <v>0</v>
      </c>
      <c r="G1141" s="7">
        <f>IF(Смета!E1123&gt;0,Смета!E1123,0)</f>
        <v>400</v>
      </c>
      <c r="H1141" s="7">
        <f>ROUND(F1141*G1141,2)</f>
        <v>0</v>
      </c>
      <c r="I1141">
        <f>IF(J1141=1,1,K1141)</f>
        <v>0</v>
      </c>
      <c r="K1141">
        <f>IF(AND(B1141&gt;0,B1141&lt;&gt;"ЗАГ"),1,IF(C1141=0,SUM(B1142:INDEX(B1142:B$2002,INDEX(MATCH("ЗАГ",B1142:B$2002&amp;"",),))),0))</f>
        <v>0</v>
      </c>
      <c r="R1141" s="7">
        <f>IFERROR(IF(F1141&gt;0,IF(IFERROR((Смета!H691*1),0)&gt;0,ROUND(F1141*G1141,2),0),0),0)</f>
        <v>0</v>
      </c>
      <c r="S1141" s="7">
        <f>IFERROR(IF(F1141&gt;0,IF(IFERROR((Смета!G1123*1),0)&gt;0,ROUND(F1141*G1141,2),0),0),0)</f>
        <v>0</v>
      </c>
    </row>
    <row r="1142" hidden="1" ht="30" customHeight="1">
      <c r="B1142">
        <f>IFERROR(IF(F1142&gt;0,MAX(B$26:B1141)+1,IF(AND(D1142&gt;0,C1142=0),"ЗАГ",0)),0)</f>
        <v>0</v>
      </c>
      <c r="C1142">
        <f>IF(Смета!B1124&gt;0,Смета!B1124,0)</f>
        <v>993</v>
      </c>
      <c r="D1142" t="str">
        <f>IF(Смета!C1124&gt;0,Смета!C1124,0)</f>
        <v>Датчик движения ИК встраиваемый 1200w 360 гр. 6м IP20 белый (SEN86 бел.)</v>
      </c>
      <c r="E1142" s="7" t="str">
        <f>IF(Смета!D1124&gt;0,Смета!D1124,0)</f>
        <v>шт</v>
      </c>
      <c r="F1142" s="7">
        <f>IFERROR(IF(Дата_КС2=S$3,Смета!Q1124,0)+IF(Дата_КС2=S$4,Смета!T1124,0)+IF(Дата_КС2=S$5,Смета!W1124,0)+IF(Дата_КС2=S$6,Смета!Z1124,0)+IF(Дата_КС2=S$7,Смета!AC1124,0)+IF(Дата_КС2=S$8,Смета!AF1124,0)+IF(Дата_КС2=S$9,Смета!AI1124,0)+IF(Дата_КС2=S$10,Смета!AL1124,0)+IF(Дата_КС2=S$11,Смета!AO1124,0)+IF(Дата_КС2=S$12,Смета!AR1124,0)+IF(Дата_КС2=S$13,Смета!AU1124,0)+IF(Дата_КС2=S$14,Смета!AX1124,0),0)</f>
        <v>0</v>
      </c>
      <c r="G1142" s="7">
        <f>IF(Смета!E1124&gt;0,Смета!E1124,0)</f>
        <v>450</v>
      </c>
      <c r="H1142" s="7">
        <f>ROUND(F1142*G1142,2)</f>
        <v>0</v>
      </c>
      <c r="I1142">
        <f>IF(J1142=1,1,K1142)</f>
        <v>0</v>
      </c>
      <c r="K1142">
        <f>IF(AND(B1142&gt;0,B1142&lt;&gt;"ЗАГ"),1,IF(C1142=0,SUM(B1143:INDEX(B1143:B$2002,INDEX(MATCH("ЗАГ",B1143:B$2002&amp;"",),))),0))</f>
        <v>0</v>
      </c>
      <c r="R1142" s="7">
        <f>IFERROR(IF(F1142&gt;0,IF(IFERROR((Смета!H692*1),0)&gt;0,ROUND(F1142*G1142,2),0),0),0)</f>
        <v>0</v>
      </c>
      <c r="S1142" s="7">
        <f>IFERROR(IF(F1142&gt;0,IF(IFERROR((Смета!G1124*1),0)&gt;0,ROUND(F1142*G1142,2),0),0),0)</f>
        <v>0</v>
      </c>
    </row>
    <row r="1143" hidden="1">
      <c r="B1143">
        <f>IFERROR(IF(F1143&gt;0,MAX(B$26:B1142)+1,IF(AND(D1143&gt;0,C1143=0),"ЗАГ",0)),0)</f>
        <v>0</v>
      </c>
      <c r="C1143">
        <f>IF(Смета!B1125&gt;0,Смета!B1125,0)</f>
        <v>994</v>
      </c>
      <c r="D1143" t="str">
        <f>IF(Смета!C1125&gt;0,Смета!C1125,0)</f>
        <v xml:space="preserve">Монтаж и подключение датчика движения </v>
      </c>
      <c r="E1143" s="7" t="str">
        <f>IF(Смета!D1125&gt;0,Смета!D1125,0)</f>
        <v>шт</v>
      </c>
      <c r="F1143" s="7">
        <f>IFERROR(IF(Дата_КС2=S$3,Смета!Q1125,0)+IF(Дата_КС2=S$4,Смета!T1125,0)+IF(Дата_КС2=S$5,Смета!W1125,0)+IF(Дата_КС2=S$6,Смета!Z1125,0)+IF(Дата_КС2=S$7,Смета!AC1125,0)+IF(Дата_КС2=S$8,Смета!AF1125,0)+IF(Дата_КС2=S$9,Смета!AI1125,0)+IF(Дата_КС2=S$10,Смета!AL1125,0)+IF(Дата_КС2=S$11,Смета!AO1125,0)+IF(Дата_КС2=S$12,Смета!AR1125,0)+IF(Дата_КС2=S$13,Смета!AU1125,0)+IF(Дата_КС2=S$14,Смета!AX1125,0),0)</f>
        <v>0</v>
      </c>
      <c r="G1143" s="7">
        <f>IF(Смета!E1125&gt;0,Смета!E1125,0)</f>
        <v>360</v>
      </c>
      <c r="H1143" s="7">
        <f>ROUND(F1143*G1143,2)</f>
        <v>0</v>
      </c>
      <c r="I1143">
        <f>IF(J1143=1,1,K1143)</f>
        <v>0</v>
      </c>
      <c r="K1143">
        <f>IF(AND(B1143&gt;0,B1143&lt;&gt;"ЗАГ"),1,IF(C1143=0,SUM(B1144:INDEX(B1144:B$2002,INDEX(MATCH("ЗАГ",B1144:B$2002&amp;"",),))),0))</f>
        <v>0</v>
      </c>
      <c r="R1143" s="7">
        <f>IFERROR(IF(F1143&gt;0,IF(IFERROR((Смета!H693*1),0)&gt;0,ROUND(F1143*G1143,2),0),0),0)</f>
        <v>0</v>
      </c>
      <c r="S1143" s="7">
        <f>IFERROR(IF(F1143&gt;0,IF(IFERROR((Смета!G1125*1),0)&gt;0,ROUND(F1143*G1143,2),0),0),0)</f>
        <v>0</v>
      </c>
    </row>
    <row r="1144" hidden="1" ht="30" customHeight="1">
      <c r="B1144">
        <f>IFERROR(IF(F1144&gt;0,MAX(B$26:B1143)+1,IF(AND(D1144&gt;0,C1144=0),"ЗАГ",0)),0)</f>
        <v>0</v>
      </c>
      <c r="C1144">
        <f>IF(Смета!B1126&gt;0,Смета!B1126,0)</f>
        <v>995</v>
      </c>
      <c r="D1144" t="str">
        <f>IF(Смета!C1126&gt;0,Смета!C1126,0)</f>
        <v>Коробка распределительная 85х85х40мм для наружного монтажа IP55</v>
      </c>
      <c r="E1144" s="7" t="str">
        <f>IF(Смета!D1126&gt;0,Смета!D1126,0)</f>
        <v>шт</v>
      </c>
      <c r="F1144" s="7">
        <f>IFERROR(IF(Дата_КС2=S$3,Смета!Q1126,0)+IF(Дата_КС2=S$4,Смета!T1126,0)+IF(Дата_КС2=S$5,Смета!W1126,0)+IF(Дата_КС2=S$6,Смета!Z1126,0)+IF(Дата_КС2=S$7,Смета!AC1126,0)+IF(Дата_КС2=S$8,Смета!AF1126,0)+IF(Дата_КС2=S$9,Смета!AI1126,0)+IF(Дата_КС2=S$10,Смета!AL1126,0)+IF(Дата_КС2=S$11,Смета!AO1126,0)+IF(Дата_КС2=S$12,Смета!AR1126,0)+IF(Дата_КС2=S$13,Смета!AU1126,0)+IF(Дата_КС2=S$14,Смета!AX1126,0),0)</f>
        <v>0</v>
      </c>
      <c r="G1144" s="7">
        <f>IF(Смета!E1126&gt;0,Смета!E1126,0)</f>
        <v>64.68</v>
      </c>
      <c r="H1144" s="7">
        <f>ROUND(F1144*G1144,2)</f>
        <v>0</v>
      </c>
      <c r="I1144">
        <f>IF(J1144=1,1,K1144)</f>
        <v>0</v>
      </c>
      <c r="K1144">
        <f>IF(AND(B1144&gt;0,B1144&lt;&gt;"ЗАГ"),1,IF(C1144=0,SUM(B1145:INDEX(B1145:B$2002,INDEX(MATCH("ЗАГ",B1145:B$2002&amp;"",),))),0))</f>
        <v>0</v>
      </c>
      <c r="R1144" s="7">
        <f>IFERROR(IF(F1144&gt;0,IF(IFERROR((Смета!H694*1),0)&gt;0,ROUND(F1144*G1144,2),0),0),0)</f>
        <v>0</v>
      </c>
      <c r="S1144" s="7">
        <f>IFERROR(IF(F1144&gt;0,IF(IFERROR((Смета!G1126*1),0)&gt;0,ROUND(F1144*G1144,2),0),0),0)</f>
        <v>0</v>
      </c>
    </row>
    <row r="1145" hidden="1">
      <c r="B1145">
        <f>IFERROR(IF(F1145&gt;0,MAX(B$26:B1144)+1,IF(AND(D1145&gt;0,C1145=0),"ЗАГ",0)),0)</f>
        <v>0</v>
      </c>
      <c r="C1145">
        <f>IF(Смета!B1127&gt;0,Смета!B1127,0)</f>
        <v>996</v>
      </c>
      <c r="D1145" t="str">
        <f>IF(Смета!C1127&gt;0,Смета!C1127,0)</f>
        <v>Монтаж и подключение распределительных коробок</v>
      </c>
      <c r="E1145" s="7" t="str">
        <f>IF(Смета!D1127&gt;0,Смета!D1127,0)</f>
        <v>шт</v>
      </c>
      <c r="F1145" s="7">
        <f>IFERROR(IF(Дата_КС2=S$3,Смета!Q1127,0)+IF(Дата_КС2=S$4,Смета!T1127,0)+IF(Дата_КС2=S$5,Смета!W1127,0)+IF(Дата_КС2=S$6,Смета!Z1127,0)+IF(Дата_КС2=S$7,Смета!AC1127,0)+IF(Дата_КС2=S$8,Смета!AF1127,0)+IF(Дата_КС2=S$9,Смета!AI1127,0)+IF(Дата_КС2=S$10,Смета!AL1127,0)+IF(Дата_КС2=S$11,Смета!AO1127,0)+IF(Дата_КС2=S$12,Смета!AR1127,0)+IF(Дата_КС2=S$13,Смета!AU1127,0)+IF(Дата_КС2=S$14,Смета!AX1127,0),0)</f>
        <v>0</v>
      </c>
      <c r="G1145" s="7">
        <f>IF(Смета!E1127&gt;0,Смета!E1127,0)</f>
        <v>128.1</v>
      </c>
      <c r="H1145" s="7">
        <f>ROUND(F1145*G1145,2)</f>
        <v>0</v>
      </c>
      <c r="I1145">
        <f>IF(J1145=1,1,K1145)</f>
        <v>0</v>
      </c>
      <c r="K1145">
        <f>IF(AND(B1145&gt;0,B1145&lt;&gt;"ЗАГ"),1,IF(C1145=0,SUM(B1146:INDEX(B1146:B$2002,INDEX(MATCH("ЗАГ",B1146:B$2002&amp;"",),))),0))</f>
        <v>0</v>
      </c>
      <c r="R1145" s="7">
        <f>IFERROR(IF(F1145&gt;0,IF(IFERROR((Смета!H695*1),0)&gt;0,ROUND(F1145*G1145,2),0),0),0)</f>
        <v>0</v>
      </c>
      <c r="S1145" s="7">
        <f>IFERROR(IF(F1145&gt;0,IF(IFERROR((Смета!G1127*1),0)&gt;0,ROUND(F1145*G1145,2),0),0),0)</f>
        <v>0</v>
      </c>
    </row>
    <row r="1146" hidden="1">
      <c r="B1146" t="str">
        <f>IFERROR(IF(F1146&gt;0,MAX(B$26:B1145)+1,IF(AND(D1146&gt;0,C1146=0),"ЗАГ",0)),0)</f>
        <v>ЗАГ</v>
      </c>
      <c r="C1146">
        <f>IF(Смета!B1128&gt;0,Смета!B1128,0)</f>
        <v>0</v>
      </c>
      <c r="D1146" t="str">
        <f>IF(Смета!C1128&gt;0,Смета!C1128,0)</f>
        <v>Декоративная подсветка картины</v>
      </c>
      <c r="E1146" s="7">
        <f>IF(Смета!D1128&gt;0,Смета!D1128,0)</f>
        <v>0</v>
      </c>
      <c r="F1146" s="7">
        <f>IFERROR(IF(Дата_КС2=S$3,Смета!Q1128,0)+IF(Дата_КС2=S$4,Смета!T1128,0)+IF(Дата_КС2=S$5,Смета!W1128,0)+IF(Дата_КС2=S$6,Смета!Z1128,0)+IF(Дата_КС2=S$7,Смета!AC1128,0)+IF(Дата_КС2=S$8,Смета!AF1128,0)+IF(Дата_КС2=S$9,Смета!AI1128,0)+IF(Дата_КС2=S$10,Смета!AL1128,0)+IF(Дата_КС2=S$11,Смета!AO1128,0)+IF(Дата_КС2=S$12,Смета!AR1128,0)+IF(Дата_КС2=S$13,Смета!AU1128,0)+IF(Дата_КС2=S$14,Смета!AX1128,0),0)</f>
        <v>0</v>
      </c>
      <c r="G1146" s="7">
        <f>IF(Смета!E1128&gt;0,Смета!E1128,0)</f>
        <v>0</v>
      </c>
      <c r="H1146" s="7">
        <f>ROUND(F1146*G1146,2)</f>
        <v>0</v>
      </c>
      <c r="I1146">
        <f>IF(J1146=1,1,K1146)</f>
        <v>0</v>
      </c>
      <c r="K1146">
        <f>IF(AND(B1146&gt;0,B1146&lt;&gt;"ЗАГ"),1,IF(C1146=0,SUM(B1147:INDEX(B1147:B$2002,INDEX(MATCH("ЗАГ",B1147:B$2002&amp;"",),))),0))</f>
        <v>0</v>
      </c>
      <c r="R1146" s="7">
        <f>IFERROR(IF(F1146&gt;0,IF(IFERROR((Смета!H696*1),0)&gt;0,ROUND(F1146*G1146,2),0),0),0)</f>
        <v>0</v>
      </c>
      <c r="S1146" s="7">
        <f>IFERROR(IF(F1146&gt;0,IF(IFERROR((Смета!G1128*1),0)&gt;0,ROUND(F1146*G1146,2),0),0),0)</f>
        <v>0</v>
      </c>
    </row>
    <row r="1147" hidden="1">
      <c r="B1147">
        <f>IFERROR(IF(F1147&gt;0,MAX(B$26:B1146)+1,IF(AND(D1147&gt;0,C1147=0),"ЗАГ",0)),0)</f>
        <v>0</v>
      </c>
      <c r="C1147">
        <f>IF(Смета!B1129&gt;0,Смета!B1129,0)</f>
        <v>997</v>
      </c>
      <c r="D1147" t="str">
        <f>IF(Смета!C1129&gt;0,Смета!C1129,0)</f>
        <v>Профиль SL-SLIM-H13M-F25-3000 ANOD ( Алюминий)</v>
      </c>
      <c r="E1147" s="7" t="str">
        <f>IF(Смета!D1129&gt;0,Смета!D1129,0)</f>
        <v>м</v>
      </c>
      <c r="F1147" s="7">
        <f>IFERROR(IF(Дата_КС2=S$3,Смета!Q1129,0)+IF(Дата_КС2=S$4,Смета!T1129,0)+IF(Дата_КС2=S$5,Смета!W1129,0)+IF(Дата_КС2=S$6,Смета!Z1129,0)+IF(Дата_КС2=S$7,Смета!AC1129,0)+IF(Дата_КС2=S$8,Смета!AF1129,0)+IF(Дата_КС2=S$9,Смета!AI1129,0)+IF(Дата_КС2=S$10,Смета!AL1129,0)+IF(Дата_КС2=S$11,Смета!AO1129,0)+IF(Дата_КС2=S$12,Смета!AR1129,0)+IF(Дата_КС2=S$13,Смета!AU1129,0)+IF(Дата_КС2=S$14,Смета!AX1129,0),0)</f>
        <v>0</v>
      </c>
      <c r="G1147" s="7">
        <f>IF(Смета!E1129&gt;0,Смета!E1129,0)</f>
        <v>850</v>
      </c>
      <c r="H1147" s="7">
        <f>ROUND(F1147*G1147,2)</f>
        <v>0</v>
      </c>
      <c r="I1147">
        <f>IF(J1147=1,1,K1147)</f>
        <v>0</v>
      </c>
      <c r="K1147">
        <f>IF(AND(B1147&gt;0,B1147&lt;&gt;"ЗАГ"),1,IF(C1147=0,SUM(B1148:INDEX(B1148:B$2002,INDEX(MATCH("ЗАГ",B1148:B$2002&amp;"",),))),0))</f>
        <v>0</v>
      </c>
      <c r="R1147" s="7">
        <f>IFERROR(IF(F1147&gt;0,IF(IFERROR((Смета!H697*1),0)&gt;0,ROUND(F1147*G1147,2),0),0),0)</f>
        <v>0</v>
      </c>
      <c r="S1147" s="7">
        <f>IFERROR(IF(F1147&gt;0,IF(IFERROR((Смета!G1129*1),0)&gt;0,ROUND(F1147*G1147,2),0),0),0)</f>
        <v>0</v>
      </c>
    </row>
    <row r="1148" hidden="1">
      <c r="B1148">
        <f>IFERROR(IF(F1148&gt;0,MAX(B$26:B1147)+1,IF(AND(D1148&gt;0,C1148=0),"ЗАГ",0)),0)</f>
        <v>0</v>
      </c>
      <c r="C1148">
        <f>IF(Смета!B1130&gt;0,Смета!B1130,0)</f>
        <v>998</v>
      </c>
      <c r="D1148" t="str">
        <f>IF(Смета!C1130&gt;0,Смета!C1130,0)</f>
        <v>Монтаж профиля</v>
      </c>
      <c r="E1148" s="7" t="str">
        <f>IF(Смета!D1130&gt;0,Смета!D1130,0)</f>
        <v>м</v>
      </c>
      <c r="F1148" s="7">
        <f>IFERROR(IF(Дата_КС2=S$3,Смета!Q1130,0)+IF(Дата_КС2=S$4,Смета!T1130,0)+IF(Дата_КС2=S$5,Смета!W1130,0)+IF(Дата_КС2=S$6,Смета!Z1130,0)+IF(Дата_КС2=S$7,Смета!AC1130,0)+IF(Дата_КС2=S$8,Смета!AF1130,0)+IF(Дата_КС2=S$9,Смета!AI1130,0)+IF(Дата_КС2=S$10,Смета!AL1130,0)+IF(Дата_КС2=S$11,Смета!AO1130,0)+IF(Дата_КС2=S$12,Смета!AR1130,0)+IF(Дата_КС2=S$13,Смета!AU1130,0)+IF(Дата_КС2=S$14,Смета!AX1130,0),0)</f>
        <v>0</v>
      </c>
      <c r="G1148" s="7">
        <f>IF(Смета!E1130&gt;0,Смета!E1130,0)</f>
        <v>800</v>
      </c>
      <c r="H1148" s="7">
        <f>ROUND(F1148*G1148,2)</f>
        <v>0</v>
      </c>
      <c r="I1148">
        <f>IF(J1148=1,1,K1148)</f>
        <v>0</v>
      </c>
      <c r="K1148">
        <f>IF(AND(B1148&gt;0,B1148&lt;&gt;"ЗАГ"),1,IF(C1148=0,SUM(B1149:INDEX(B1149:B$2002,INDEX(MATCH("ЗАГ",B1149:B$2002&amp;"",),))),0))</f>
        <v>0</v>
      </c>
      <c r="R1148" s="7">
        <f>IFERROR(IF(F1148&gt;0,IF(IFERROR((Смета!H698*1),0)&gt;0,ROUND(F1148*G1148,2),0),0),0)</f>
        <v>0</v>
      </c>
      <c r="S1148" s="7">
        <f>IFERROR(IF(F1148&gt;0,IF(IFERROR((Смета!G1130*1),0)&gt;0,ROUND(F1148*G1148,2),0),0),0)</f>
        <v>0</v>
      </c>
    </row>
    <row r="1149" hidden="1" ht="30" customHeight="1">
      <c r="B1149">
        <f>IFERROR(IF(F1149&gt;0,MAX(B$26:B1148)+1,IF(AND(D1149&gt;0,C1149=0),"ЗАГ",0)),0)</f>
        <v>0</v>
      </c>
      <c r="C1149">
        <f>IF(Смета!B1131&gt;0,Смета!B1131,0)</f>
        <v>999</v>
      </c>
      <c r="D1149" t="str">
        <f>IF(Смета!C1131&gt;0,Смета!C1131,0)</f>
        <v>Лента светодиодная 9,6 Вт/м 12В IP20 4000K 120LED/м RT/RTW-A120-8-11mm SMD 2835 5 м</v>
      </c>
      <c r="E1149" s="7" t="str">
        <f>IF(Смета!D1131&gt;0,Смета!D1131,0)</f>
        <v>шт</v>
      </c>
      <c r="F1149" s="7">
        <f>IFERROR(IF(Дата_КС2=S$3,Смета!Q1131,0)+IF(Дата_КС2=S$4,Смета!T1131,0)+IF(Дата_КС2=S$5,Смета!W1131,0)+IF(Дата_КС2=S$6,Смета!Z1131,0)+IF(Дата_КС2=S$7,Смета!AC1131,0)+IF(Дата_КС2=S$8,Смета!AF1131,0)+IF(Дата_КС2=S$9,Смета!AI1131,0)+IF(Дата_КС2=S$10,Смета!AL1131,0)+IF(Дата_КС2=S$11,Смета!AO1131,0)+IF(Дата_КС2=S$12,Смета!AR1131,0)+IF(Дата_КС2=S$13,Смета!AU1131,0)+IF(Дата_КС2=S$14,Смета!AX1131,0),0)</f>
        <v>0</v>
      </c>
      <c r="G1149" s="7">
        <f>IF(Смета!E1131&gt;0,Смета!E1131,0)</f>
        <v>3150</v>
      </c>
      <c r="H1149" s="7">
        <f>ROUND(F1149*G1149,2)</f>
        <v>0</v>
      </c>
      <c r="I1149">
        <f>IF(J1149=1,1,K1149)</f>
        <v>0</v>
      </c>
      <c r="K1149">
        <f>IF(AND(B1149&gt;0,B1149&lt;&gt;"ЗАГ"),1,IF(C1149=0,SUM(B1150:INDEX(B1150:B$2002,INDEX(MATCH("ЗАГ",B1150:B$2002&amp;"",),))),0))</f>
        <v>0</v>
      </c>
      <c r="R1149" s="7">
        <f>IFERROR(IF(F1149&gt;0,IF(IFERROR((Смета!H699*1),0)&gt;0,ROUND(F1149*G1149,2),0),0),0)</f>
        <v>0</v>
      </c>
      <c r="S1149" s="7">
        <f>IFERROR(IF(F1149&gt;0,IF(IFERROR((Смета!G1131*1),0)&gt;0,ROUND(F1149*G1149,2),0),0),0)</f>
        <v>0</v>
      </c>
    </row>
    <row r="1150" hidden="1">
      <c r="B1150">
        <f>IFERROR(IF(F1150&gt;0,MAX(B$26:B1149)+1,IF(AND(D1150&gt;0,C1150=0),"ЗАГ",0)),0)</f>
        <v>0</v>
      </c>
      <c r="C1150">
        <f>IF(Смета!B1132&gt;0,Смета!B1132,0)</f>
        <v>1000</v>
      </c>
      <c r="D1150" t="str">
        <f>IF(Смета!C1132&gt;0,Смета!C1132,0)</f>
        <v>Монтаж и подключение ленты</v>
      </c>
      <c r="E1150" s="7" t="str">
        <f>IF(Смета!D1132&gt;0,Смета!D1132,0)</f>
        <v>м</v>
      </c>
      <c r="F1150" s="7">
        <f>IFERROR(IF(Дата_КС2=S$3,Смета!Q1132,0)+IF(Дата_КС2=S$4,Смета!T1132,0)+IF(Дата_КС2=S$5,Смета!W1132,0)+IF(Дата_КС2=S$6,Смета!Z1132,0)+IF(Дата_КС2=S$7,Смета!AC1132,0)+IF(Дата_КС2=S$8,Смета!AF1132,0)+IF(Дата_КС2=S$9,Смета!AI1132,0)+IF(Дата_КС2=S$10,Смета!AL1132,0)+IF(Дата_КС2=S$11,Смета!AO1132,0)+IF(Дата_КС2=S$12,Смета!AR1132,0)+IF(Дата_КС2=S$13,Смета!AU1132,0)+IF(Дата_КС2=S$14,Смета!AX1132,0),0)</f>
        <v>0</v>
      </c>
      <c r="G1150" s="7">
        <f>IF(Смета!E1132&gt;0,Смета!E1132,0)</f>
        <v>800</v>
      </c>
      <c r="H1150" s="7">
        <f>ROUND(F1150*G1150,2)</f>
        <v>0</v>
      </c>
      <c r="I1150">
        <f>IF(J1150=1,1,K1150)</f>
        <v>0</v>
      </c>
      <c r="K1150">
        <f>IF(AND(B1150&gt;0,B1150&lt;&gt;"ЗАГ"),1,IF(C1150=0,SUM(B1151:INDEX(B1151:B$2002,INDEX(MATCH("ЗАГ",B1151:B$2002&amp;"",),))),0))</f>
        <v>0</v>
      </c>
      <c r="R1150" s="7">
        <f>IFERROR(IF(F1150&gt;0,IF(IFERROR((Смета!H700*1),0)&gt;0,ROUND(F1150*G1150,2),0),0),0)</f>
        <v>0</v>
      </c>
      <c r="S1150" s="7">
        <f>IFERROR(IF(F1150&gt;0,IF(IFERROR((Смета!G1132*1),0)&gt;0,ROUND(F1150*G1150,2),0),0),0)</f>
        <v>0</v>
      </c>
    </row>
    <row r="1151" hidden="1">
      <c r="B1151">
        <f>IFERROR(IF(F1151&gt;0,MAX(B$26:B1150)+1,IF(AND(D1151&gt;0,C1151=0),"ЗАГ",0)),0)</f>
        <v>0</v>
      </c>
      <c r="C1151">
        <f>IF(Смета!B1133&gt;0,Смета!B1133,0)</f>
        <v>1001</v>
      </c>
      <c r="D1151" t="str">
        <f>IF(Смета!C1133&gt;0,Смета!C1133,0)</f>
        <v>Блок питания ARS-150-12 (12V, 12.5A, 150W) (ARL, IP20 Сетка, 2 года)</v>
      </c>
      <c r="E1151" s="7" t="str">
        <f>IF(Смета!D1133&gt;0,Смета!D1133,0)</f>
        <v>шт</v>
      </c>
      <c r="F1151" s="7">
        <f>IFERROR(IF(Дата_КС2=S$3,Смета!Q1133,0)+IF(Дата_КС2=S$4,Смета!T1133,0)+IF(Дата_КС2=S$5,Смета!W1133,0)+IF(Дата_КС2=S$6,Смета!Z1133,0)+IF(Дата_КС2=S$7,Смета!AC1133,0)+IF(Дата_КС2=S$8,Смета!AF1133,0)+IF(Дата_КС2=S$9,Смета!AI1133,0)+IF(Дата_КС2=S$10,Смета!AL1133,0)+IF(Дата_КС2=S$11,Смета!AO1133,0)+IF(Дата_КС2=S$12,Смета!AR1133,0)+IF(Дата_КС2=S$13,Смета!AU1133,0)+IF(Дата_КС2=S$14,Смета!AX1133,0),0)</f>
        <v>0</v>
      </c>
      <c r="G1151" s="7">
        <f>IF(Смета!E1133&gt;0,Смета!E1133,0)</f>
        <v>3320</v>
      </c>
      <c r="H1151" s="7">
        <f>ROUND(F1151*G1151,2)</f>
        <v>0</v>
      </c>
      <c r="I1151">
        <f>IF(J1151=1,1,K1151)</f>
        <v>0</v>
      </c>
      <c r="K1151">
        <f>IF(AND(B1151&gt;0,B1151&lt;&gt;"ЗАГ"),1,IF(C1151=0,SUM(B1152:INDEX(B1152:B$2002,INDEX(MATCH("ЗАГ",B1152:B$2002&amp;"",),))),0))</f>
        <v>0</v>
      </c>
      <c r="R1151" s="7">
        <f>IFERROR(IF(F1151&gt;0,IF(IFERROR((Смета!H701*1),0)&gt;0,ROUND(F1151*G1151,2),0),0),0)</f>
        <v>0</v>
      </c>
      <c r="S1151" s="7">
        <f>IFERROR(IF(F1151&gt;0,IF(IFERROR((Смета!G1133*1),0)&gt;0,ROUND(F1151*G1151,2),0),0),0)</f>
        <v>0</v>
      </c>
    </row>
    <row r="1152" hidden="1">
      <c r="B1152">
        <f>IFERROR(IF(F1152&gt;0,MAX(B$26:B1151)+1,IF(AND(D1152&gt;0,C1152=0),"ЗАГ",0)),0)</f>
        <v>0</v>
      </c>
      <c r="C1152">
        <f>IF(Смета!B1134&gt;0,Смета!B1134,0)</f>
        <v>1002</v>
      </c>
      <c r="D1152" t="str">
        <f>IF(Смета!C1134&gt;0,Смета!C1134,0)</f>
        <v>Монтаж и подключение блоков питания</v>
      </c>
      <c r="E1152" s="7" t="str">
        <f>IF(Смета!D1134&gt;0,Смета!D1134,0)</f>
        <v>шт</v>
      </c>
      <c r="F1152" s="7">
        <f>IFERROR(IF(Дата_КС2=S$3,Смета!Q1134,0)+IF(Дата_КС2=S$4,Смета!T1134,0)+IF(Дата_КС2=S$5,Смета!W1134,0)+IF(Дата_КС2=S$6,Смета!Z1134,0)+IF(Дата_КС2=S$7,Смета!AC1134,0)+IF(Дата_КС2=S$8,Смета!AF1134,0)+IF(Дата_КС2=S$9,Смета!AI1134,0)+IF(Дата_КС2=S$10,Смета!AL1134,0)+IF(Дата_КС2=S$11,Смета!AO1134,0)+IF(Дата_КС2=S$12,Смета!AR1134,0)+IF(Дата_КС2=S$13,Смета!AU1134,0)+IF(Дата_КС2=S$14,Смета!AX1134,0),0)</f>
        <v>0</v>
      </c>
      <c r="G1152" s="7">
        <f>IF(Смета!E1134&gt;0,Смета!E1134,0)</f>
        <v>500</v>
      </c>
      <c r="H1152" s="7">
        <f>ROUND(F1152*G1152,2)</f>
        <v>0</v>
      </c>
      <c r="I1152">
        <f>IF(J1152=1,1,K1152)</f>
        <v>0</v>
      </c>
      <c r="K1152">
        <f>IF(AND(B1152&gt;0,B1152&lt;&gt;"ЗАГ"),1,IF(C1152=0,SUM(B1153:INDEX(B1153:B$2002,INDEX(MATCH("ЗАГ",B1153:B$2002&amp;"",),))),0))</f>
        <v>0</v>
      </c>
      <c r="R1152" s="7">
        <f>IFERROR(IF(F1152&gt;0,IF(IFERROR((Смета!H702*1),0)&gt;0,ROUND(F1152*G1152,2),0),0),0)</f>
        <v>0</v>
      </c>
      <c r="S1152" s="7">
        <f>IFERROR(IF(F1152&gt;0,IF(IFERROR((Смета!G1134*1),0)&gt;0,ROUND(F1152*G1152,2),0),0),0)</f>
        <v>0</v>
      </c>
    </row>
    <row r="1153" hidden="1">
      <c r="B1153" t="str">
        <f>IFERROR(IF(F1153&gt;0,MAX(B$26:B1152)+1,IF(AND(D1153&gt;0,C1153=0),"ЗАГ",0)),0)</f>
        <v>ЗАГ</v>
      </c>
      <c r="C1153">
        <f>IF(Смета!B1135&gt;0,Смета!B1135,0)</f>
        <v>0</v>
      </c>
      <c r="D1153" t="str">
        <f>IF(Смета!C1135&gt;0,Смета!C1135,0)</f>
        <v>Декоративная подсветка зеркала</v>
      </c>
      <c r="E1153" s="7">
        <f>IF(Смета!D1135&gt;0,Смета!D1135,0)</f>
        <v>0</v>
      </c>
      <c r="F1153" s="7">
        <f>IFERROR(IF(Дата_КС2=S$3,Смета!Q1135,0)+IF(Дата_КС2=S$4,Смета!T1135,0)+IF(Дата_КС2=S$5,Смета!W1135,0)+IF(Дата_КС2=S$6,Смета!Z1135,0)+IF(Дата_КС2=S$7,Смета!AC1135,0)+IF(Дата_КС2=S$8,Смета!AF1135,0)+IF(Дата_КС2=S$9,Смета!AI1135,0)+IF(Дата_КС2=S$10,Смета!AL1135,0)+IF(Дата_КС2=S$11,Смета!AO1135,0)+IF(Дата_КС2=S$12,Смета!AR1135,0)+IF(Дата_КС2=S$13,Смета!AU1135,0)+IF(Дата_КС2=S$14,Смета!AX1135,0),0)</f>
        <v>0</v>
      </c>
      <c r="G1153" s="7">
        <f>IF(Смета!E1135&gt;0,Смета!E1135,0)</f>
        <v>0</v>
      </c>
      <c r="H1153" s="7">
        <f>ROUND(F1153*G1153,2)</f>
        <v>0</v>
      </c>
      <c r="I1153">
        <f>IF(J1153=1,1,K1153)</f>
        <v>0</v>
      </c>
      <c r="K1153">
        <f>IF(AND(B1153&gt;0,B1153&lt;&gt;"ЗАГ"),1,IF(C1153=0,SUM(B1154:INDEX(B1154:B$2002,INDEX(MATCH("ЗАГ",B1154:B$2002&amp;"",),))),0))</f>
        <v>0</v>
      </c>
      <c r="R1153" s="7">
        <f>IFERROR(IF(F1153&gt;0,IF(IFERROR((Смета!H703*1),0)&gt;0,ROUND(F1153*G1153,2),0),0),0)</f>
        <v>0</v>
      </c>
      <c r="S1153" s="7">
        <f>IFERROR(IF(F1153&gt;0,IF(IFERROR((Смета!G1135*1),0)&gt;0,ROUND(F1153*G1153,2),0),0),0)</f>
        <v>0</v>
      </c>
    </row>
    <row r="1154" hidden="1">
      <c r="B1154">
        <f>IFERROR(IF(F1154&gt;0,MAX(B$26:B1153)+1,IF(AND(D1154&gt;0,C1154=0),"ЗАГ",0)),0)</f>
        <v>0</v>
      </c>
      <c r="C1154">
        <f>IF(Смета!B1136&gt;0,Смета!B1136,0)</f>
        <v>1003</v>
      </c>
      <c r="D1154" t="str">
        <f>IF(Смета!C1136&gt;0,Смета!C1136,0)</f>
        <v>Профиль SL-SLIM-H13M-F25-3000 ANOD ( Алюминий)</v>
      </c>
      <c r="E1154" s="7" t="str">
        <f>IF(Смета!D1136&gt;0,Смета!D1136,0)</f>
        <v>м</v>
      </c>
      <c r="F1154" s="7">
        <f>IFERROR(IF(Дата_КС2=S$3,Смета!Q1136,0)+IF(Дата_КС2=S$4,Смета!T1136,0)+IF(Дата_КС2=S$5,Смета!W1136,0)+IF(Дата_КС2=S$6,Смета!Z1136,0)+IF(Дата_КС2=S$7,Смета!AC1136,0)+IF(Дата_КС2=S$8,Смета!AF1136,0)+IF(Дата_КС2=S$9,Смета!AI1136,0)+IF(Дата_КС2=S$10,Смета!AL1136,0)+IF(Дата_КС2=S$11,Смета!AO1136,0)+IF(Дата_КС2=S$12,Смета!AR1136,0)+IF(Дата_КС2=S$13,Смета!AU1136,0)+IF(Дата_КС2=S$14,Смета!AX1136,0),0)</f>
        <v>0</v>
      </c>
      <c r="G1154" s="7">
        <f>IF(Смета!E1136&gt;0,Смета!E1136,0)</f>
        <v>850</v>
      </c>
      <c r="H1154" s="7">
        <f>ROUND(F1154*G1154,2)</f>
        <v>0</v>
      </c>
      <c r="I1154">
        <f>IF(J1154=1,1,K1154)</f>
        <v>0</v>
      </c>
      <c r="K1154">
        <f>IF(AND(B1154&gt;0,B1154&lt;&gt;"ЗАГ"),1,IF(C1154=0,SUM(B1155:INDEX(B1155:B$2002,INDEX(MATCH("ЗАГ",B1155:B$2002&amp;"",),))),0))</f>
        <v>0</v>
      </c>
      <c r="R1154" s="7">
        <f>IFERROR(IF(F1154&gt;0,IF(IFERROR((Смета!H704*1),0)&gt;0,ROUND(F1154*G1154,2),0),0),0)</f>
        <v>0</v>
      </c>
      <c r="S1154" s="7">
        <f>IFERROR(IF(F1154&gt;0,IF(IFERROR((Смета!G1136*1),0)&gt;0,ROUND(F1154*G1154,2),0),0),0)</f>
        <v>0</v>
      </c>
    </row>
    <row r="1155" hidden="1">
      <c r="B1155">
        <f>IFERROR(IF(F1155&gt;0,MAX(B$26:B1154)+1,IF(AND(D1155&gt;0,C1155=0),"ЗАГ",0)),0)</f>
        <v>0</v>
      </c>
      <c r="C1155">
        <f>IF(Смета!B1137&gt;0,Смета!B1137,0)</f>
        <v>1004</v>
      </c>
      <c r="D1155" t="str">
        <f>IF(Смета!C1137&gt;0,Смета!C1137,0)</f>
        <v>Монтаж профиля</v>
      </c>
      <c r="E1155" s="7" t="str">
        <f>IF(Смета!D1137&gt;0,Смета!D1137,0)</f>
        <v>м</v>
      </c>
      <c r="F1155" s="7">
        <f>IFERROR(IF(Дата_КС2=S$3,Смета!Q1137,0)+IF(Дата_КС2=S$4,Смета!T1137,0)+IF(Дата_КС2=S$5,Смета!W1137,0)+IF(Дата_КС2=S$6,Смета!Z1137,0)+IF(Дата_КС2=S$7,Смета!AC1137,0)+IF(Дата_КС2=S$8,Смета!AF1137,0)+IF(Дата_КС2=S$9,Смета!AI1137,0)+IF(Дата_КС2=S$10,Смета!AL1137,0)+IF(Дата_КС2=S$11,Смета!AO1137,0)+IF(Дата_КС2=S$12,Смета!AR1137,0)+IF(Дата_КС2=S$13,Смета!AU1137,0)+IF(Дата_КС2=S$14,Смета!AX1137,0),0)</f>
        <v>0</v>
      </c>
      <c r="G1155" s="7">
        <f>IF(Смета!E1137&gt;0,Смета!E1137,0)</f>
        <v>800</v>
      </c>
      <c r="H1155" s="7">
        <f>ROUND(F1155*G1155,2)</f>
        <v>0</v>
      </c>
      <c r="I1155">
        <f>IF(J1155=1,1,K1155)</f>
        <v>0</v>
      </c>
      <c r="K1155">
        <f>IF(AND(B1155&gt;0,B1155&lt;&gt;"ЗАГ"),1,IF(C1155=0,SUM(B1156:INDEX(B1156:B$2002,INDEX(MATCH("ЗАГ",B1156:B$2002&amp;"",),))),0))</f>
        <v>0</v>
      </c>
      <c r="R1155" s="7">
        <f>IFERROR(IF(F1155&gt;0,IF(IFERROR((Смета!H705*1),0)&gt;0,ROUND(F1155*G1155,2),0),0),0)</f>
        <v>0</v>
      </c>
      <c r="S1155" s="7">
        <f>IFERROR(IF(F1155&gt;0,IF(IFERROR((Смета!G1137*1),0)&gt;0,ROUND(F1155*G1155,2),0),0),0)</f>
        <v>0</v>
      </c>
    </row>
    <row r="1156" hidden="1" ht="30" customHeight="1">
      <c r="B1156">
        <f>IFERROR(IF(F1156&gt;0,MAX(B$26:B1155)+1,IF(AND(D1156&gt;0,C1156=0),"ЗАГ",0)),0)</f>
        <v>0</v>
      </c>
      <c r="C1156">
        <f>IF(Смета!B1138&gt;0,Смета!B1138,0)</f>
        <v>1005</v>
      </c>
      <c r="D1156" t="str">
        <f>IF(Смета!C1138&gt;0,Смета!C1138,0)</f>
        <v>Лента светодиодная 9,6 Вт/м 12В IP20 4000K 120LED/м RT/RTW-A120-8-11mm SMD 2835 5 м</v>
      </c>
      <c r="E1156" s="7" t="str">
        <f>IF(Смета!D1138&gt;0,Смета!D1138,0)</f>
        <v>шт</v>
      </c>
      <c r="F1156" s="7">
        <f>IFERROR(IF(Дата_КС2=S$3,Смета!Q1138,0)+IF(Дата_КС2=S$4,Смета!T1138,0)+IF(Дата_КС2=S$5,Смета!W1138,0)+IF(Дата_КС2=S$6,Смета!Z1138,0)+IF(Дата_КС2=S$7,Смета!AC1138,0)+IF(Дата_КС2=S$8,Смета!AF1138,0)+IF(Дата_КС2=S$9,Смета!AI1138,0)+IF(Дата_КС2=S$10,Смета!AL1138,0)+IF(Дата_КС2=S$11,Смета!AO1138,0)+IF(Дата_КС2=S$12,Смета!AR1138,0)+IF(Дата_КС2=S$13,Смета!AU1138,0)+IF(Дата_КС2=S$14,Смета!AX1138,0),0)</f>
        <v>0</v>
      </c>
      <c r="G1156" s="7">
        <f>IF(Смета!E1138&gt;0,Смета!E1138,0)</f>
        <v>3150</v>
      </c>
      <c r="H1156" s="7">
        <f>ROUND(F1156*G1156,2)</f>
        <v>0</v>
      </c>
      <c r="I1156">
        <f>IF(J1156=1,1,K1156)</f>
        <v>0</v>
      </c>
      <c r="K1156">
        <f>IF(AND(B1156&gt;0,B1156&lt;&gt;"ЗАГ"),1,IF(C1156=0,SUM(B1157:INDEX(B1157:B$2002,INDEX(MATCH("ЗАГ",B1157:B$2002&amp;"",),))),0))</f>
        <v>0</v>
      </c>
      <c r="R1156" s="7">
        <f>IFERROR(IF(F1156&gt;0,IF(IFERROR((Смета!H706*1),0)&gt;0,ROUND(F1156*G1156,2),0),0),0)</f>
        <v>0</v>
      </c>
      <c r="S1156" s="7">
        <f>IFERROR(IF(F1156&gt;0,IF(IFERROR((Смета!G1138*1),0)&gt;0,ROUND(F1156*G1156,2),0),0),0)</f>
        <v>0</v>
      </c>
    </row>
    <row r="1157" hidden="1">
      <c r="B1157">
        <f>IFERROR(IF(F1157&gt;0,MAX(B$26:B1156)+1,IF(AND(D1157&gt;0,C1157=0),"ЗАГ",0)),0)</f>
        <v>0</v>
      </c>
      <c r="C1157">
        <f>IF(Смета!B1139&gt;0,Смета!B1139,0)</f>
        <v>1006</v>
      </c>
      <c r="D1157" t="str">
        <f>IF(Смета!C1139&gt;0,Смета!C1139,0)</f>
        <v>Монтаж и подключение ленты</v>
      </c>
      <c r="E1157" s="7" t="str">
        <f>IF(Смета!D1139&gt;0,Смета!D1139,0)</f>
        <v>м</v>
      </c>
      <c r="F1157" s="7">
        <f>IFERROR(IF(Дата_КС2=S$3,Смета!Q1139,0)+IF(Дата_КС2=S$4,Смета!T1139,0)+IF(Дата_КС2=S$5,Смета!W1139,0)+IF(Дата_КС2=S$6,Смета!Z1139,0)+IF(Дата_КС2=S$7,Смета!AC1139,0)+IF(Дата_КС2=S$8,Смета!AF1139,0)+IF(Дата_КС2=S$9,Смета!AI1139,0)+IF(Дата_КС2=S$10,Смета!AL1139,0)+IF(Дата_КС2=S$11,Смета!AO1139,0)+IF(Дата_КС2=S$12,Смета!AR1139,0)+IF(Дата_КС2=S$13,Смета!AU1139,0)+IF(Дата_КС2=S$14,Смета!AX1139,0),0)</f>
        <v>0</v>
      </c>
      <c r="G1157" s="7">
        <f>IF(Смета!E1139&gt;0,Смета!E1139,0)</f>
        <v>800</v>
      </c>
      <c r="H1157" s="7">
        <f>ROUND(F1157*G1157,2)</f>
        <v>0</v>
      </c>
      <c r="I1157">
        <f>IF(J1157=1,1,K1157)</f>
        <v>0</v>
      </c>
      <c r="K1157">
        <f>IF(AND(B1157&gt;0,B1157&lt;&gt;"ЗАГ"),1,IF(C1157=0,SUM(B1158:INDEX(B1158:B$2002,INDEX(MATCH("ЗАГ",B1158:B$2002&amp;"",),))),0))</f>
        <v>0</v>
      </c>
      <c r="R1157" s="7">
        <f>IFERROR(IF(F1157&gt;0,IF(IFERROR((Смета!H707*1),0)&gt;0,ROUND(F1157*G1157,2),0),0),0)</f>
        <v>0</v>
      </c>
      <c r="S1157" s="7">
        <f>IFERROR(IF(F1157&gt;0,IF(IFERROR((Смета!G1139*1),0)&gt;0,ROUND(F1157*G1157,2),0),0),0)</f>
        <v>0</v>
      </c>
    </row>
    <row r="1158" hidden="1">
      <c r="B1158">
        <f>IFERROR(IF(F1158&gt;0,MAX(B$26:B1157)+1,IF(AND(D1158&gt;0,C1158=0),"ЗАГ",0)),0)</f>
        <v>0</v>
      </c>
      <c r="C1158">
        <f>IF(Смета!B1140&gt;0,Смета!B1140,0)</f>
        <v>1007</v>
      </c>
      <c r="D1158" t="str">
        <f>IF(Смета!C1140&gt;0,Смета!C1140,0)</f>
        <v>Блок питания ARS-150-12 (12V, 12.5A, 150W) (ARL, IP20 Сетка, 2 года)</v>
      </c>
      <c r="E1158" s="7" t="str">
        <f>IF(Смета!D1140&gt;0,Смета!D1140,0)</f>
        <v>шт</v>
      </c>
      <c r="F1158" s="7">
        <f>IFERROR(IF(Дата_КС2=S$3,Смета!Q1140,0)+IF(Дата_КС2=S$4,Смета!T1140,0)+IF(Дата_КС2=S$5,Смета!W1140,0)+IF(Дата_КС2=S$6,Смета!Z1140,0)+IF(Дата_КС2=S$7,Смета!AC1140,0)+IF(Дата_КС2=S$8,Смета!AF1140,0)+IF(Дата_КС2=S$9,Смета!AI1140,0)+IF(Дата_КС2=S$10,Смета!AL1140,0)+IF(Дата_КС2=S$11,Смета!AO1140,0)+IF(Дата_КС2=S$12,Смета!AR1140,0)+IF(Дата_КС2=S$13,Смета!AU1140,0)+IF(Дата_КС2=S$14,Смета!AX1140,0),0)</f>
        <v>0</v>
      </c>
      <c r="G1158" s="7">
        <f>IF(Смета!E1140&gt;0,Смета!E1140,0)</f>
        <v>3320</v>
      </c>
      <c r="H1158" s="7">
        <f>ROUND(F1158*G1158,2)</f>
        <v>0</v>
      </c>
      <c r="I1158">
        <f>IF(J1158=1,1,K1158)</f>
        <v>0</v>
      </c>
      <c r="K1158">
        <f>IF(AND(B1158&gt;0,B1158&lt;&gt;"ЗАГ"),1,IF(C1158=0,SUM(B1159:INDEX(B1159:B$2002,INDEX(MATCH("ЗАГ",B1159:B$2002&amp;"",),))),0))</f>
        <v>0</v>
      </c>
      <c r="R1158" s="7">
        <f>IFERROR(IF(F1158&gt;0,IF(IFERROR((Смета!H708*1),0)&gt;0,ROUND(F1158*G1158,2),0),0),0)</f>
        <v>0</v>
      </c>
      <c r="S1158" s="7">
        <f>IFERROR(IF(F1158&gt;0,IF(IFERROR((Смета!G1140*1),0)&gt;0,ROUND(F1158*G1158,2),0),0),0)</f>
        <v>0</v>
      </c>
    </row>
    <row r="1159" hidden="1">
      <c r="B1159">
        <f>IFERROR(IF(F1159&gt;0,MAX(B$26:B1158)+1,IF(AND(D1159&gt;0,C1159=0),"ЗАГ",0)),0)</f>
        <v>0</v>
      </c>
      <c r="C1159">
        <f>IF(Смета!B1141&gt;0,Смета!B1141,0)</f>
        <v>1008</v>
      </c>
      <c r="D1159" t="str">
        <f>IF(Смета!C1141&gt;0,Смета!C1141,0)</f>
        <v>Монтаж и подключение блоков питания</v>
      </c>
      <c r="E1159" s="7" t="str">
        <f>IF(Смета!D1141&gt;0,Смета!D1141,0)</f>
        <v>шт</v>
      </c>
      <c r="F1159" s="7">
        <f>IFERROR(IF(Дата_КС2=S$3,Смета!Q1141,0)+IF(Дата_КС2=S$4,Смета!T1141,0)+IF(Дата_КС2=S$5,Смета!W1141,0)+IF(Дата_КС2=S$6,Смета!Z1141,0)+IF(Дата_КС2=S$7,Смета!AC1141,0)+IF(Дата_КС2=S$8,Смета!AF1141,0)+IF(Дата_КС2=S$9,Смета!AI1141,0)+IF(Дата_КС2=S$10,Смета!AL1141,0)+IF(Дата_КС2=S$11,Смета!AO1141,0)+IF(Дата_КС2=S$12,Смета!AR1141,0)+IF(Дата_КС2=S$13,Смета!AU1141,0)+IF(Дата_КС2=S$14,Смета!AX1141,0),0)</f>
        <v>0</v>
      </c>
      <c r="G1159" s="7">
        <f>IF(Смета!E1141&gt;0,Смета!E1141,0)</f>
        <v>500</v>
      </c>
      <c r="H1159" s="7">
        <f>ROUND(F1159*G1159,2)</f>
        <v>0</v>
      </c>
      <c r="I1159">
        <f>IF(J1159=1,1,K1159)</f>
        <v>0</v>
      </c>
      <c r="K1159">
        <f>IF(AND(B1159&gt;0,B1159&lt;&gt;"ЗАГ"),1,IF(C1159=0,SUM(B1160:INDEX(B1160:B$2002,INDEX(MATCH("ЗАГ",B1160:B$2002&amp;"",),))),0))</f>
        <v>0</v>
      </c>
      <c r="R1159" s="7">
        <f>IFERROR(IF(F1159&gt;0,IF(IFERROR((Смета!H709*1),0)&gt;0,ROUND(F1159*G1159,2),0),0),0)</f>
        <v>0</v>
      </c>
      <c r="S1159" s="7">
        <f>IFERROR(IF(F1159&gt;0,IF(IFERROR((Смета!G1141*1),0)&gt;0,ROUND(F1159*G1159,2),0),0),0)</f>
        <v>0</v>
      </c>
    </row>
    <row r="1160" hidden="1">
      <c r="B1160" t="str">
        <f>IFERROR(IF(F1160&gt;0,MAX(B$26:B1159)+1,IF(AND(D1160&gt;0,C1160=0),"ЗАГ",0)),0)</f>
        <v>ЗАГ</v>
      </c>
      <c r="C1160">
        <f>IF(Смета!B1142&gt;0,Смета!B1142,0)</f>
        <v>0</v>
      </c>
      <c r="D1160" t="str">
        <f>IF(Смета!C1142&gt;0,Смета!C1142,0)</f>
        <v>3.Кабельные изделия</v>
      </c>
      <c r="E1160" s="7">
        <f>IF(Смета!D1142&gt;0,Смета!D1142,0)</f>
        <v>0</v>
      </c>
      <c r="F1160" s="7">
        <f>IFERROR(IF(Дата_КС2=S$3,Смета!Q1142,0)+IF(Дата_КС2=S$4,Смета!T1142,0)+IF(Дата_КС2=S$5,Смета!W1142,0)+IF(Дата_КС2=S$6,Смета!Z1142,0)+IF(Дата_КС2=S$7,Смета!AC1142,0)+IF(Дата_КС2=S$8,Смета!AF1142,0)+IF(Дата_КС2=S$9,Смета!AI1142,0)+IF(Дата_КС2=S$10,Смета!AL1142,0)+IF(Дата_КС2=S$11,Смета!AO1142,0)+IF(Дата_КС2=S$12,Смета!AR1142,0)+IF(Дата_КС2=S$13,Смета!AU1142,0)+IF(Дата_КС2=S$14,Смета!AX1142,0),0)</f>
        <v>0</v>
      </c>
      <c r="G1160" s="7">
        <f>IF(Смета!E1142&gt;0,Смета!E1142,0)</f>
        <v>0</v>
      </c>
      <c r="H1160" s="7">
        <f>ROUND(F1160*G1160,2)</f>
        <v>0</v>
      </c>
      <c r="I1160">
        <f>IF(J1160=1,1,K1160)</f>
        <v>0</v>
      </c>
      <c r="K1160">
        <f>IF(AND(B1160&gt;0,B1160&lt;&gt;"ЗАГ"),1,IF(C1160=0,SUM(B1161:INDEX(B1161:B$2002,INDEX(MATCH("ЗАГ",B1161:B$2002&amp;"",),))),0))</f>
        <v>0</v>
      </c>
      <c r="R1160" s="7">
        <f>IFERROR(IF(F1160&gt;0,IF(IFERROR((Смета!H710*1),0)&gt;0,ROUND(F1160*G1160,2),0),0),0)</f>
        <v>0</v>
      </c>
      <c r="S1160" s="7">
        <f>IFERROR(IF(F1160&gt;0,IF(IFERROR((Смета!G1142*1),0)&gt;0,ROUND(F1160*G1160,2),0),0),0)</f>
        <v>0</v>
      </c>
    </row>
    <row r="1161" hidden="1">
      <c r="B1161">
        <f>IFERROR(IF(F1161&gt;0,MAX(B$26:B1160)+1,IF(AND(D1161&gt;0,C1161=0),"ЗАГ",0)),0)</f>
        <v>0</v>
      </c>
      <c r="C1161">
        <f>IF(Смета!B1143&gt;0,Смета!B1143,0)</f>
        <v>1009</v>
      </c>
      <c r="D1161" t="str">
        <f>IF(Смета!C1143&gt;0,Смета!C1143,0)</f>
        <v>Кабель силовой ВВГ-Пнг(А) 3x1,5 ок(N, PE)-0.66 (100м)</v>
      </c>
      <c r="E1161" s="7" t="str">
        <f>IF(Смета!D1143&gt;0,Смета!D1143,0)</f>
        <v>м</v>
      </c>
      <c r="F1161" s="7">
        <f>IFERROR(IF(Дата_КС2=S$3,Смета!Q1143,0)+IF(Дата_КС2=S$4,Смета!T1143,0)+IF(Дата_КС2=S$5,Смета!W1143,0)+IF(Дата_КС2=S$6,Смета!Z1143,0)+IF(Дата_КС2=S$7,Смета!AC1143,0)+IF(Дата_КС2=S$8,Смета!AF1143,0)+IF(Дата_КС2=S$9,Смета!AI1143,0)+IF(Дата_КС2=S$10,Смета!AL1143,0)+IF(Дата_КС2=S$11,Смета!AO1143,0)+IF(Дата_КС2=S$12,Смета!AR1143,0)+IF(Дата_КС2=S$13,Смета!AU1143,0)+IF(Дата_КС2=S$14,Смета!AX1143,0),0)</f>
        <v>0</v>
      </c>
      <c r="G1161" s="7">
        <f>IF(Смета!E1143&gt;0,Смета!E1143,0)</f>
        <v>59.91</v>
      </c>
      <c r="H1161" s="7">
        <f>ROUND(F1161*G1161,2)</f>
        <v>0</v>
      </c>
      <c r="I1161">
        <f>IF(J1161=1,1,K1161)</f>
        <v>0</v>
      </c>
      <c r="K1161">
        <f>IF(AND(B1161&gt;0,B1161&lt;&gt;"ЗАГ"),1,IF(C1161=0,SUM(B1162:INDEX(B1162:B$2002,INDEX(MATCH("ЗАГ",B1162:B$2002&amp;"",),))),0))</f>
        <v>0</v>
      </c>
      <c r="R1161" s="7">
        <f>IFERROR(IF(F1161&gt;0,IF(IFERROR((Смета!H711*1),0)&gt;0,ROUND(F1161*G1161,2),0),0),0)</f>
        <v>0</v>
      </c>
      <c r="S1161" s="7">
        <f>IFERROR(IF(F1161&gt;0,IF(IFERROR((Смета!G1143*1),0)&gt;0,ROUND(F1161*G1161,2),0),0),0)</f>
        <v>0</v>
      </c>
    </row>
    <row r="1162" hidden="1">
      <c r="B1162">
        <f>IFERROR(IF(F1162&gt;0,MAX(B$26:B1161)+1,IF(AND(D1162&gt;0,C1162=0),"ЗАГ",0)),0)</f>
        <v>0</v>
      </c>
      <c r="C1162">
        <f>IF(Смета!B1144&gt;0,Смета!B1144,0)</f>
        <v>1010</v>
      </c>
      <c r="D1162" t="str">
        <f>IF(Смета!C1144&gt;0,Смета!C1144,0)</f>
        <v>Кабель силовой ВВГ-Пнг(А)-LS 3x2,5 ок(N, PE)-0.66 (100м)</v>
      </c>
      <c r="E1162" s="7" t="str">
        <f>IF(Смета!D1144&gt;0,Смета!D1144,0)</f>
        <v>м</v>
      </c>
      <c r="F1162" s="7">
        <f>IFERROR(IF(Дата_КС2=S$3,Смета!Q1144,0)+IF(Дата_КС2=S$4,Смета!T1144,0)+IF(Дата_КС2=S$5,Смета!W1144,0)+IF(Дата_КС2=S$6,Смета!Z1144,0)+IF(Дата_КС2=S$7,Смета!AC1144,0)+IF(Дата_КС2=S$8,Смета!AF1144,0)+IF(Дата_КС2=S$9,Смета!AI1144,0)+IF(Дата_КС2=S$10,Смета!AL1144,0)+IF(Дата_КС2=S$11,Смета!AO1144,0)+IF(Дата_КС2=S$12,Смета!AR1144,0)+IF(Дата_КС2=S$13,Смета!AU1144,0)+IF(Дата_КС2=S$14,Смета!AX1144,0),0)</f>
        <v>0</v>
      </c>
      <c r="G1162" s="7">
        <f>IF(Смета!E1144&gt;0,Смета!E1144,0)</f>
        <v>98.21</v>
      </c>
      <c r="H1162" s="7">
        <f>ROUND(F1162*G1162,2)</f>
        <v>0</v>
      </c>
      <c r="I1162">
        <f>IF(J1162=1,1,K1162)</f>
        <v>0</v>
      </c>
      <c r="K1162">
        <f>IF(AND(B1162&gt;0,B1162&lt;&gt;"ЗАГ"),1,IF(C1162=0,SUM(B1163:INDEX(B1163:B$2002,INDEX(MATCH("ЗАГ",B1163:B$2002&amp;"",),))),0))</f>
        <v>0</v>
      </c>
      <c r="R1162" s="7">
        <f>IFERROR(IF(F1162&gt;0,IF(IFERROR((Смета!H712*1),0)&gt;0,ROUND(F1162*G1162,2),0),0),0)</f>
        <v>0</v>
      </c>
      <c r="S1162" s="7">
        <f>IFERROR(IF(F1162&gt;0,IF(IFERROR((Смета!G1144*1),0)&gt;0,ROUND(F1162*G1162,2),0),0),0)</f>
        <v>0</v>
      </c>
    </row>
    <row r="1163" hidden="1" ht="30" customHeight="1">
      <c r="B1163">
        <f>IFERROR(IF(F1163&gt;0,MAX(B$26:B1162)+1,IF(AND(D1163&gt;0,C1163=0),"ЗАГ",0)),0)</f>
        <v>0</v>
      </c>
      <c r="C1163">
        <f>IF(Смета!B1145&gt;0,Смета!B1145,0)</f>
        <v>1011</v>
      </c>
      <c r="D1163" t="str">
        <f>IF(Смета!C1145&gt;0,Смета!C1145,0)</f>
        <v>Монтаж кабеля по кирпичной кладке и затягивание в трубы до 30мм2</v>
      </c>
      <c r="E1163" s="7" t="str">
        <f>IF(Смета!D1145&gt;0,Смета!D1145,0)</f>
        <v>м</v>
      </c>
      <c r="F1163" s="7">
        <f>IFERROR(IF(Дата_КС2=S$3,Смета!Q1145,0)+IF(Дата_КС2=S$4,Смета!T1145,0)+IF(Дата_КС2=S$5,Смета!W1145,0)+IF(Дата_КС2=S$6,Смета!Z1145,0)+IF(Дата_КС2=S$7,Смета!AC1145,0)+IF(Дата_КС2=S$8,Смета!AF1145,0)+IF(Дата_КС2=S$9,Смета!AI1145,0)+IF(Дата_КС2=S$10,Смета!AL1145,0)+IF(Дата_КС2=S$11,Смета!AO1145,0)+IF(Дата_КС2=S$12,Смета!AR1145,0)+IF(Дата_КС2=S$13,Смета!AU1145,0)+IF(Дата_КС2=S$14,Смета!AX1145,0),0)</f>
        <v>0</v>
      </c>
      <c r="G1163" s="7">
        <f>IF(Смета!E1145&gt;0,Смета!E1145,0)</f>
        <v>88.07</v>
      </c>
      <c r="H1163" s="7">
        <f>ROUND(F1163*G1163,2)</f>
        <v>0</v>
      </c>
      <c r="I1163">
        <f>IF(J1163=1,1,K1163)</f>
        <v>0</v>
      </c>
      <c r="K1163">
        <f>IF(AND(B1163&gt;0,B1163&lt;&gt;"ЗАГ"),1,IF(C1163=0,SUM(B1164:INDEX(B1164:B$2002,INDEX(MATCH("ЗАГ",B1164:B$2002&amp;"",),))),0))</f>
        <v>0</v>
      </c>
      <c r="R1163" s="7">
        <f>IFERROR(IF(F1163&gt;0,IF(IFERROR((Смета!H713*1),0)&gt;0,ROUND(F1163*G1163,2),0),0),0)</f>
        <v>0</v>
      </c>
      <c r="S1163" s="7">
        <f>IFERROR(IF(F1163&gt;0,IF(IFERROR((Смета!G1145*1),0)&gt;0,ROUND(F1163*G1163,2),0),0),0)</f>
        <v>0</v>
      </c>
    </row>
    <row r="1164" hidden="1">
      <c r="B1164">
        <f>IFERROR(IF(F1164&gt;0,MAX(B$26:B1163)+1,IF(AND(D1164&gt;0,C1164=0),"ЗАГ",0)),0)</f>
        <v>0</v>
      </c>
      <c r="C1164">
        <f>IF(Смета!B1146&gt;0,Смета!B1146,0)</f>
        <v>1012</v>
      </c>
      <c r="D1164" t="str">
        <f>IF(Смета!C1146&gt;0,Смета!C1146,0)</f>
        <v xml:space="preserve">Провод ПуВ нг(А)LS 1х6.0 </v>
      </c>
      <c r="E1164" s="7" t="str">
        <f>IF(Смета!D1146&gt;0,Смета!D1146,0)</f>
        <v>м</v>
      </c>
      <c r="F1164" s="7">
        <f>IFERROR(IF(Дата_КС2=S$3,Смета!Q1146,0)+IF(Дата_КС2=S$4,Смета!T1146,0)+IF(Дата_КС2=S$5,Смета!W1146,0)+IF(Дата_КС2=S$6,Смета!Z1146,0)+IF(Дата_КС2=S$7,Смета!AC1146,0)+IF(Дата_КС2=S$8,Смета!AF1146,0)+IF(Дата_КС2=S$9,Смета!AI1146,0)+IF(Дата_КС2=S$10,Смета!AL1146,0)+IF(Дата_КС2=S$11,Смета!AO1146,0)+IF(Дата_КС2=S$12,Смета!AR1146,0)+IF(Дата_КС2=S$13,Смета!AU1146,0)+IF(Дата_КС2=S$14,Смета!AX1146,0),0)</f>
        <v>0</v>
      </c>
      <c r="G1164" s="7">
        <f>IF(Смета!E1146&gt;0,Смета!E1146,0)</f>
        <v>76.01</v>
      </c>
      <c r="H1164" s="7">
        <f>ROUND(F1164*G1164,2)</f>
        <v>0</v>
      </c>
      <c r="I1164">
        <f>IF(J1164=1,1,K1164)</f>
        <v>0</v>
      </c>
      <c r="K1164">
        <f>IF(AND(B1164&gt;0,B1164&lt;&gt;"ЗАГ"),1,IF(C1164=0,SUM(B1165:INDEX(B1165:B$2002,INDEX(MATCH("ЗАГ",B1165:B$2002&amp;"",),))),0))</f>
        <v>0</v>
      </c>
      <c r="R1164" s="7">
        <f>IFERROR(IF(F1164&gt;0,IF(IFERROR((Смета!H714*1),0)&gt;0,ROUND(F1164*G1164,2),0),0),0)</f>
        <v>0</v>
      </c>
      <c r="S1164" s="7">
        <f>IFERROR(IF(F1164&gt;0,IF(IFERROR((Смета!G1146*1),0)&gt;0,ROUND(F1164*G1164,2),0),0),0)</f>
        <v>0</v>
      </c>
    </row>
    <row r="1165" hidden="1">
      <c r="B1165">
        <f>IFERROR(IF(F1165&gt;0,MAX(B$26:B1164)+1,IF(AND(D1165&gt;0,C1165=0),"ЗАГ",0)),0)</f>
        <v>0</v>
      </c>
      <c r="C1165">
        <f>IF(Смета!B1147&gt;0,Смета!B1147,0)</f>
        <v>1013</v>
      </c>
      <c r="D1165" t="str">
        <f>IF(Смета!C1147&gt;0,Смета!C1147,0)</f>
        <v>Кабель силовой ВВГнг(А)-LS 1х4 ок-0,66</v>
      </c>
      <c r="E1165" s="7" t="str">
        <f>IF(Смета!D1147&gt;0,Смета!D1147,0)</f>
        <v>м</v>
      </c>
      <c r="F1165" s="7">
        <f>IFERROR(IF(Дата_КС2=S$3,Смета!Q1147,0)+IF(Дата_КС2=S$4,Смета!T1147,0)+IF(Дата_КС2=S$5,Смета!W1147,0)+IF(Дата_КС2=S$6,Смета!Z1147,0)+IF(Дата_КС2=S$7,Смета!AC1147,0)+IF(Дата_КС2=S$8,Смета!AF1147,0)+IF(Дата_КС2=S$9,Смета!AI1147,0)+IF(Дата_КС2=S$10,Смета!AL1147,0)+IF(Дата_КС2=S$11,Смета!AO1147,0)+IF(Дата_КС2=S$12,Смета!AR1147,0)+IF(Дата_КС2=S$13,Смета!AU1147,0)+IF(Дата_КС2=S$14,Смета!AX1147,0),0)</f>
        <v>0</v>
      </c>
      <c r="G1165" s="7">
        <f>IF(Смета!E1147&gt;0,Смета!E1147,0)</f>
        <v>52.48</v>
      </c>
      <c r="H1165" s="7">
        <f>ROUND(F1165*G1165,2)</f>
        <v>0</v>
      </c>
      <c r="I1165">
        <f>IF(J1165=1,1,K1165)</f>
        <v>0</v>
      </c>
      <c r="K1165">
        <f>IF(AND(B1165&gt;0,B1165&lt;&gt;"ЗАГ"),1,IF(C1165=0,SUM(B1166:INDEX(B1166:B$2002,INDEX(MATCH("ЗАГ",B1166:B$2002&amp;"",),))),0))</f>
        <v>0</v>
      </c>
      <c r="R1165" s="7">
        <f>IFERROR(IF(F1165&gt;0,IF(IFERROR((Смета!H715*1),0)&gt;0,ROUND(F1165*G1165,2),0),0),0)</f>
        <v>0</v>
      </c>
      <c r="S1165" s="7">
        <f>IFERROR(IF(F1165&gt;0,IF(IFERROR((Смета!G1147*1),0)&gt;0,ROUND(F1165*G1165,2),0),0),0)</f>
        <v>0</v>
      </c>
    </row>
    <row r="1166" hidden="1">
      <c r="B1166">
        <f>IFERROR(IF(F1166&gt;0,MAX(B$26:B1165)+1,IF(AND(D1166&gt;0,C1166=0),"ЗАГ",0)),0)</f>
        <v>0</v>
      </c>
      <c r="C1166">
        <f>IF(Смета!B1148&gt;0,Смета!B1148,0)</f>
        <v>1014</v>
      </c>
      <c r="D1166" t="str">
        <f>IF(Смета!C1148&gt;0,Смета!C1148,0)</f>
        <v>Провод силовой ПуВнг(А)-LS 10</v>
      </c>
      <c r="E1166" s="7" t="str">
        <f>IF(Смета!D1148&gt;0,Смета!D1148,0)</f>
        <v>м</v>
      </c>
      <c r="F1166" s="7">
        <f>IFERROR(IF(Дата_КС2=S$3,Смета!Q1148,0)+IF(Дата_КС2=S$4,Смета!T1148,0)+IF(Дата_КС2=S$5,Смета!W1148,0)+IF(Дата_КС2=S$6,Смета!Z1148,0)+IF(Дата_КС2=S$7,Смета!AC1148,0)+IF(Дата_КС2=S$8,Смета!AF1148,0)+IF(Дата_КС2=S$9,Смета!AI1148,0)+IF(Дата_КС2=S$10,Смета!AL1148,0)+IF(Дата_КС2=S$11,Смета!AO1148,0)+IF(Дата_КС2=S$12,Смета!AR1148,0)+IF(Дата_КС2=S$13,Смета!AU1148,0)+IF(Дата_КС2=S$14,Смета!AX1148,0),0)</f>
        <v>0</v>
      </c>
      <c r="G1166" s="7">
        <f>IF(Смета!E1148&gt;0,Смета!E1148,0)</f>
        <v>122.14</v>
      </c>
      <c r="H1166" s="7">
        <f>ROUND(F1166*G1166,2)</f>
        <v>0</v>
      </c>
      <c r="I1166">
        <f>IF(J1166=1,1,K1166)</f>
        <v>0</v>
      </c>
      <c r="K1166">
        <f>IF(AND(B1166&gt;0,B1166&lt;&gt;"ЗАГ"),1,IF(C1166=0,SUM(B1167:INDEX(B1167:B$2002,INDEX(MATCH("ЗАГ",B1167:B$2002&amp;"",),))),0))</f>
        <v>0</v>
      </c>
      <c r="R1166" s="7">
        <f>IFERROR(IF(F1166&gt;0,IF(IFERROR((Смета!H716*1),0)&gt;0,ROUND(F1166*G1166,2),0),0),0)</f>
        <v>0</v>
      </c>
      <c r="S1166" s="7">
        <f>IFERROR(IF(F1166&gt;0,IF(IFERROR((Смета!G1148*1),0)&gt;0,ROUND(F1166*G1166,2),0),0),0)</f>
        <v>0</v>
      </c>
    </row>
    <row r="1167" hidden="1" ht="30" customHeight="1">
      <c r="B1167">
        <f>IFERROR(IF(F1167&gt;0,MAX(B$26:B1166)+1,IF(AND(D1167&gt;0,C1167=0),"ЗАГ",0)),0)</f>
        <v>0</v>
      </c>
      <c r="C1167">
        <f>IF(Смета!B1149&gt;0,Смета!B1149,0)</f>
        <v>1015</v>
      </c>
      <c r="D1167" t="str">
        <f>IF(Смета!C1149&gt;0,Смета!C1149,0)</f>
        <v>Монтаж кабеля по кирпичной кладке и затягивание в трубы до 30мм2</v>
      </c>
      <c r="E1167" s="7" t="str">
        <f>IF(Смета!D1149&gt;0,Смета!D1149,0)</f>
        <v>м</v>
      </c>
      <c r="F1167" s="7">
        <f>IFERROR(IF(Дата_КС2=S$3,Смета!Q1149,0)+IF(Дата_КС2=S$4,Смета!T1149,0)+IF(Дата_КС2=S$5,Смета!W1149,0)+IF(Дата_КС2=S$6,Смета!Z1149,0)+IF(Дата_КС2=S$7,Смета!AC1149,0)+IF(Дата_КС2=S$8,Смета!AF1149,0)+IF(Дата_КС2=S$9,Смета!AI1149,0)+IF(Дата_КС2=S$10,Смета!AL1149,0)+IF(Дата_КС2=S$11,Смета!AO1149,0)+IF(Дата_КС2=S$12,Смета!AR1149,0)+IF(Дата_КС2=S$13,Смета!AU1149,0)+IF(Дата_КС2=S$14,Смета!AX1149,0),0)</f>
        <v>0</v>
      </c>
      <c r="G1167" s="7">
        <f>IF(Смета!E1149&gt;0,Смета!E1149,0)</f>
        <v>88.07</v>
      </c>
      <c r="H1167" s="7">
        <f>ROUND(F1167*G1167,2)</f>
        <v>0</v>
      </c>
      <c r="I1167">
        <f>IF(J1167=1,1,K1167)</f>
        <v>0</v>
      </c>
      <c r="K1167">
        <f>IF(AND(B1167&gt;0,B1167&lt;&gt;"ЗАГ"),1,IF(C1167=0,SUM(B1168:INDEX(B1168:B$2002,INDEX(MATCH("ЗАГ",B1168:B$2002&amp;"",),))),0))</f>
        <v>0</v>
      </c>
      <c r="R1167" s="7">
        <f>IFERROR(IF(F1167&gt;0,IF(IFERROR((Смета!H717*1),0)&gt;0,ROUND(F1167*G1167,2),0),0),0)</f>
        <v>0</v>
      </c>
      <c r="S1167" s="7">
        <f>IFERROR(IF(F1167&gt;0,IF(IFERROR((Смета!G1149*1),0)&gt;0,ROUND(F1167*G1167,2),0),0),0)</f>
        <v>0</v>
      </c>
    </row>
    <row r="1168" hidden="1">
      <c r="B1168">
        <f>IFERROR(IF(F1168&gt;0,MAX(B$26:B1167)+1,IF(AND(D1168&gt;0,C1168=0),"ЗАГ",0)),0)</f>
        <v>0</v>
      </c>
      <c r="C1168">
        <f>IF(Смета!B1150&gt;0,Смета!B1150,0)</f>
        <v>1016</v>
      </c>
      <c r="D1168" t="str">
        <f>IF(Смета!C1150&gt;0,Смета!C1150,0)</f>
        <v>Кабель ВВГ -П нг(А)FRLS 3х1.5 0.66кВ (бухта)</v>
      </c>
      <c r="E1168" s="7" t="str">
        <f>IF(Смета!D1150&gt;0,Смета!D1150,0)</f>
        <v>м</v>
      </c>
      <c r="F1168" s="7">
        <f>IFERROR(IF(Дата_КС2=S$3,Смета!Q1150,0)+IF(Дата_КС2=S$4,Смета!T1150,0)+IF(Дата_КС2=S$5,Смета!W1150,0)+IF(Дата_КС2=S$6,Смета!Z1150,0)+IF(Дата_КС2=S$7,Смета!AC1150,0)+IF(Дата_КС2=S$8,Смета!AF1150,0)+IF(Дата_КС2=S$9,Смета!AI1150,0)+IF(Дата_КС2=S$10,Смета!AL1150,0)+IF(Дата_КС2=S$11,Смета!AO1150,0)+IF(Дата_КС2=S$12,Смета!AR1150,0)+IF(Дата_КС2=S$13,Смета!AU1150,0)+IF(Дата_КС2=S$14,Смета!AX1150,0),0)</f>
        <v>0</v>
      </c>
      <c r="G1168" s="7">
        <f>IF(Смета!E1150&gt;0,Смета!E1150,0)</f>
        <v>74.73</v>
      </c>
      <c r="H1168" s="7">
        <f>ROUND(F1168*G1168,2)</f>
        <v>0</v>
      </c>
      <c r="I1168">
        <f>IF(J1168=1,1,K1168)</f>
        <v>0</v>
      </c>
      <c r="K1168">
        <f>IF(AND(B1168&gt;0,B1168&lt;&gt;"ЗАГ"),1,IF(C1168=0,SUM(B1169:INDEX(B1169:B$2002,INDEX(MATCH("ЗАГ",B1169:B$2002&amp;"",),))),0))</f>
        <v>0</v>
      </c>
      <c r="R1168" s="7">
        <f>IFERROR(IF(F1168&gt;0,IF(IFERROR((Смета!H718*1),0)&gt;0,ROUND(F1168*G1168,2),0),0),0)</f>
        <v>0</v>
      </c>
      <c r="S1168" s="7">
        <f>IFERROR(IF(F1168&gt;0,IF(IFERROR((Смета!G1150*1),0)&gt;0,ROUND(F1168*G1168,2),0),0),0)</f>
        <v>0</v>
      </c>
    </row>
    <row r="1169" hidden="1" ht="30" customHeight="1">
      <c r="B1169">
        <f>IFERROR(IF(F1169&gt;0,MAX(B$26:B1168)+1,IF(AND(D1169&gt;0,C1169=0),"ЗАГ",0)),0)</f>
        <v>0</v>
      </c>
      <c r="C1169">
        <f>IF(Смета!B1151&gt;0,Смета!B1151,0)</f>
        <v>1017</v>
      </c>
      <c r="D1169" t="str">
        <f>IF(Смета!C1151&gt;0,Смета!C1151,0)</f>
        <v>Монтаж кабеля по кирпичной кладке и затягивание в трубы до 30мм2</v>
      </c>
      <c r="E1169" s="7" t="str">
        <f>IF(Смета!D1151&gt;0,Смета!D1151,0)</f>
        <v>м</v>
      </c>
      <c r="F1169" s="7">
        <f>IFERROR(IF(Дата_КС2=S$3,Смета!Q1151,0)+IF(Дата_КС2=S$4,Смета!T1151,0)+IF(Дата_КС2=S$5,Смета!W1151,0)+IF(Дата_КС2=S$6,Смета!Z1151,0)+IF(Дата_КС2=S$7,Смета!AC1151,0)+IF(Дата_КС2=S$8,Смета!AF1151,0)+IF(Дата_КС2=S$9,Смета!AI1151,0)+IF(Дата_КС2=S$10,Смета!AL1151,0)+IF(Дата_КС2=S$11,Смета!AO1151,0)+IF(Дата_КС2=S$12,Смета!AR1151,0)+IF(Дата_КС2=S$13,Смета!AU1151,0)+IF(Дата_КС2=S$14,Смета!AX1151,0),0)</f>
        <v>0</v>
      </c>
      <c r="G1169" s="7">
        <f>IF(Смета!E1151&gt;0,Смета!E1151,0)</f>
        <v>88.07</v>
      </c>
      <c r="H1169" s="7">
        <f>ROUND(F1169*G1169,2)</f>
        <v>0</v>
      </c>
      <c r="I1169">
        <f>IF(J1169=1,1,K1169)</f>
        <v>0</v>
      </c>
      <c r="K1169">
        <f>IF(AND(B1169&gt;0,B1169&lt;&gt;"ЗАГ"),1,IF(C1169=0,SUM(B1170:INDEX(B1170:B$2002,INDEX(MATCH("ЗАГ",B1170:B$2002&amp;"",),))),0))</f>
        <v>0</v>
      </c>
      <c r="R1169" s="7">
        <f>IFERROR(IF(F1169&gt;0,IF(IFERROR((Смета!H719*1),0)&gt;0,ROUND(F1169*G1169,2),0),0),0)</f>
        <v>0</v>
      </c>
      <c r="S1169" s="7">
        <f>IFERROR(IF(F1169&gt;0,IF(IFERROR((Смета!G1151*1),0)&gt;0,ROUND(F1169*G1169,2),0),0),0)</f>
        <v>0</v>
      </c>
    </row>
    <row r="1170" hidden="1">
      <c r="B1170" t="str">
        <f>IFERROR(IF(F1170&gt;0,MAX(B$26:B1169)+1,IF(AND(D1170&gt;0,C1170=0),"ЗАГ",0)),0)</f>
        <v>ЗАГ</v>
      </c>
      <c r="C1170">
        <f>IF(Смета!B1152&gt;0,Смета!B1152,0)</f>
        <v>0</v>
      </c>
      <c r="D1170" t="str">
        <f>IF(Смета!C1152&gt;0,Смета!C1152,0)</f>
        <v>4.Электрортехнические изделия</v>
      </c>
      <c r="E1170" s="7">
        <f>IF(Смета!D1152&gt;0,Смета!D1152,0)</f>
        <v>0</v>
      </c>
      <c r="F1170" s="7">
        <f>IFERROR(IF(Дата_КС2=S$3,Смета!Q1152,0)+IF(Дата_КС2=S$4,Смета!T1152,0)+IF(Дата_КС2=S$5,Смета!W1152,0)+IF(Дата_КС2=S$6,Смета!Z1152,0)+IF(Дата_КС2=S$7,Смета!AC1152,0)+IF(Дата_КС2=S$8,Смета!AF1152,0)+IF(Дата_КС2=S$9,Смета!AI1152,0)+IF(Дата_КС2=S$10,Смета!AL1152,0)+IF(Дата_КС2=S$11,Смета!AO1152,0)+IF(Дата_КС2=S$12,Смета!AR1152,0)+IF(Дата_КС2=S$13,Смета!AU1152,0)+IF(Дата_КС2=S$14,Смета!AX1152,0),0)</f>
        <v>0</v>
      </c>
      <c r="G1170" s="7">
        <f>IF(Смета!E1152&gt;0,Смета!E1152,0)</f>
        <v>0</v>
      </c>
      <c r="H1170" s="7">
        <f>ROUND(F1170*G1170,2)</f>
        <v>0</v>
      </c>
      <c r="I1170">
        <f>IF(J1170=1,1,K1170)</f>
        <v>0</v>
      </c>
      <c r="K1170">
        <f>IF(AND(B1170&gt;0,B1170&lt;&gt;"ЗАГ"),1,IF(C1170=0,SUM(B1171:INDEX(B1171:B$2002,INDEX(MATCH("ЗАГ",B1171:B$2002&amp;"",),))),0))</f>
        <v>0</v>
      </c>
      <c r="R1170" s="7">
        <f>IFERROR(IF(F1170&gt;0,IF(IFERROR((Смета!H720*1),0)&gt;0,ROUND(F1170*G1170,2),0),0),0)</f>
        <v>0</v>
      </c>
      <c r="S1170" s="7">
        <f>IFERROR(IF(F1170&gt;0,IF(IFERROR((Смета!G1152*1),0)&gt;0,ROUND(F1170*G1170,2),0),0),0)</f>
        <v>0</v>
      </c>
    </row>
    <row r="1171" hidden="1" ht="30" customHeight="1">
      <c r="B1171">
        <f>IFERROR(IF(F1171&gt;0,MAX(B$26:B1170)+1,IF(AND(D1171&gt;0,C1171=0),"ЗАГ",0)),0)</f>
        <v>0</v>
      </c>
      <c r="C1171">
        <f>IF(Смета!B1153&gt;0,Смета!B1153,0)</f>
        <v>1018</v>
      </c>
      <c r="D1171" t="str">
        <f>IF(Смета!C1153&gt;0,Смета!C1153,0)</f>
        <v>BRITE Розетка двойная с заземлением с защитными шторками и крышкой 16А в сборе IP44 РСбш12-3-44-БрБ белый</v>
      </c>
      <c r="E1171" s="7" t="str">
        <f>IF(Смета!D1153&gt;0,Смета!D1153,0)</f>
        <v>шт</v>
      </c>
      <c r="F1171" s="7">
        <f>IFERROR(IF(Дата_КС2=S$3,Смета!Q1153,0)+IF(Дата_КС2=S$4,Смета!T1153,0)+IF(Дата_КС2=S$5,Смета!W1153,0)+IF(Дата_КС2=S$6,Смета!Z1153,0)+IF(Дата_КС2=S$7,Смета!AC1153,0)+IF(Дата_КС2=S$8,Смета!AF1153,0)+IF(Дата_КС2=S$9,Смета!AI1153,0)+IF(Дата_КС2=S$10,Смета!AL1153,0)+IF(Дата_КС2=S$11,Смета!AO1153,0)+IF(Дата_КС2=S$12,Смета!AR1153,0)+IF(Дата_КС2=S$13,Смета!AU1153,0)+IF(Дата_КС2=S$14,Смета!AX1153,0),0)</f>
        <v>0</v>
      </c>
      <c r="G1171" s="7">
        <f>IF(Смета!E1153&gt;0,Смета!E1153,0)</f>
        <v>361</v>
      </c>
      <c r="H1171" s="7">
        <f>ROUND(F1171*G1171,2)</f>
        <v>0</v>
      </c>
      <c r="I1171">
        <f>IF(J1171=1,1,K1171)</f>
        <v>0</v>
      </c>
      <c r="K1171">
        <f>IF(AND(B1171&gt;0,B1171&lt;&gt;"ЗАГ"),1,IF(C1171=0,SUM(B1172:INDEX(B1172:B$2002,INDEX(MATCH("ЗАГ",B1172:B$2002&amp;"",),))),0))</f>
        <v>0</v>
      </c>
      <c r="R1171" s="7">
        <f>IFERROR(IF(F1171&gt;0,IF(IFERROR((Смета!H721*1),0)&gt;0,ROUND(F1171*G1171,2),0),0),0)</f>
        <v>0</v>
      </c>
      <c r="S1171" s="7">
        <f>IFERROR(IF(F1171&gt;0,IF(IFERROR((Смета!G1153*1),0)&gt;0,ROUND(F1171*G1171,2),0),0),0)</f>
        <v>0</v>
      </c>
    </row>
    <row r="1172" hidden="1" ht="30" customHeight="1">
      <c r="B1172">
        <f>IFERROR(IF(F1172&gt;0,MAX(B$26:B1171)+1,IF(AND(D1172&gt;0,C1172=0),"ЗАГ",0)),0)</f>
        <v>0</v>
      </c>
      <c r="C1172">
        <f>IF(Смета!B1154&gt;0,Смета!B1154,0)</f>
        <v>1019</v>
      </c>
      <c r="D1172" t="str">
        <f>IF(Смета!C1154&gt;0,Смета!C1154,0)</f>
        <v>Розетка ATLASDESIGN двойная с заземлением со шторками 16А в сборе белый</v>
      </c>
      <c r="E1172" s="7" t="str">
        <f>IF(Смета!D1154&gt;0,Смета!D1154,0)</f>
        <v>шт</v>
      </c>
      <c r="F1172" s="7">
        <f>IFERROR(IF(Дата_КС2=S$3,Смета!Q1154,0)+IF(Дата_КС2=S$4,Смета!T1154,0)+IF(Дата_КС2=S$5,Смета!W1154,0)+IF(Дата_КС2=S$6,Смета!Z1154,0)+IF(Дата_КС2=S$7,Смета!AC1154,0)+IF(Дата_КС2=S$8,Смета!AF1154,0)+IF(Дата_КС2=S$9,Смета!AI1154,0)+IF(Дата_КС2=S$10,Смета!AL1154,0)+IF(Дата_КС2=S$11,Смета!AO1154,0)+IF(Дата_КС2=S$12,Смета!AR1154,0)+IF(Дата_КС2=S$13,Смета!AU1154,0)+IF(Дата_КС2=S$14,Смета!AX1154,0),0)</f>
        <v>0</v>
      </c>
      <c r="G1172" s="7">
        <f>IF(Смета!E1154&gt;0,Смета!E1154,0)</f>
        <v>287.71</v>
      </c>
      <c r="H1172" s="7">
        <f>ROUND(F1172*G1172,2)</f>
        <v>0</v>
      </c>
      <c r="I1172">
        <f>IF(J1172=1,1,K1172)</f>
        <v>0</v>
      </c>
      <c r="K1172">
        <f>IF(AND(B1172&gt;0,B1172&lt;&gt;"ЗАГ"),1,IF(C1172=0,SUM(B1173:INDEX(B1173:B$2002,INDEX(MATCH("ЗАГ",B1173:B$2002&amp;"",),))),0))</f>
        <v>0</v>
      </c>
      <c r="R1172" s="7">
        <f>IFERROR(IF(F1172&gt;0,IF(IFERROR((Смета!H722*1),0)&gt;0,ROUND(F1172*G1172,2),0),0),0)</f>
        <v>0</v>
      </c>
      <c r="S1172" s="7">
        <f>IFERROR(IF(F1172&gt;0,IF(IFERROR((Смета!G1154*1),0)&gt;0,ROUND(F1172*G1172,2),0),0),0)</f>
        <v>0</v>
      </c>
    </row>
    <row r="1173" hidden="1">
      <c r="B1173">
        <f>IFERROR(IF(F1173&gt;0,MAX(B$26:B1172)+1,IF(AND(D1173&gt;0,C1173=0),"ЗАГ",0)),0)</f>
        <v>0</v>
      </c>
      <c r="C1173">
        <f>IF(Смета!B1155&gt;0,Смета!B1155,0)</f>
        <v>1020</v>
      </c>
      <c r="D1173" t="str">
        <f>IF(Смета!C1155&gt;0,Смета!C1155,0)</f>
        <v>Монтаж и подключение розеток скрытой установки</v>
      </c>
      <c r="E1173" s="7" t="str">
        <f>IF(Смета!D1155&gt;0,Смета!D1155,0)</f>
        <v>шт</v>
      </c>
      <c r="F1173" s="7">
        <f>IFERROR(IF(Дата_КС2=S$3,Смета!Q1155,0)+IF(Дата_КС2=S$4,Смета!T1155,0)+IF(Дата_КС2=S$5,Смета!W1155,0)+IF(Дата_КС2=S$6,Смета!Z1155,0)+IF(Дата_КС2=S$7,Смета!AC1155,0)+IF(Дата_КС2=S$8,Смета!AF1155,0)+IF(Дата_КС2=S$9,Смета!AI1155,0)+IF(Дата_КС2=S$10,Смета!AL1155,0)+IF(Дата_КС2=S$11,Смета!AO1155,0)+IF(Дата_КС2=S$12,Смета!AR1155,0)+IF(Дата_КС2=S$13,Смета!AU1155,0)+IF(Дата_КС2=S$14,Смета!AX1155,0),0)</f>
        <v>0</v>
      </c>
      <c r="G1173" s="7">
        <f>IF(Смета!E1155&gt;0,Смета!E1155,0)</f>
        <v>192.15</v>
      </c>
      <c r="H1173" s="7">
        <f>ROUND(F1173*G1173,2)</f>
        <v>0</v>
      </c>
      <c r="I1173">
        <f>IF(J1173=1,1,K1173)</f>
        <v>0</v>
      </c>
      <c r="K1173">
        <f>IF(AND(B1173&gt;0,B1173&lt;&gt;"ЗАГ"),1,IF(C1173=0,SUM(B1174:INDEX(B1174:B$2002,INDEX(MATCH("ЗАГ",B1174:B$2002&amp;"",),))),0))</f>
        <v>0</v>
      </c>
      <c r="R1173" s="7">
        <f>IFERROR(IF(F1173&gt;0,IF(IFERROR((Смета!H723*1),0)&gt;0,ROUND(F1173*G1173,2),0),0),0)</f>
        <v>0</v>
      </c>
      <c r="S1173" s="7">
        <f>IFERROR(IF(F1173&gt;0,IF(IFERROR((Смета!G1155*1),0)&gt;0,ROUND(F1173*G1173,2),0),0),0)</f>
        <v>0</v>
      </c>
    </row>
    <row r="1174" hidden="1" ht="30" customHeight="1">
      <c r="B1174">
        <f>IFERROR(IF(F1174&gt;0,MAX(B$26:B1173)+1,IF(AND(D1174&gt;0,C1174=0),"ЗАГ",0)),0)</f>
        <v>0</v>
      </c>
      <c r="C1174">
        <f>IF(Смета!B1156&gt;0,Смета!B1156,0)</f>
        <v>1021</v>
      </c>
      <c r="D1174" t="str">
        <f>IF(Смета!C1156&gt;0,Смета!C1156,0)</f>
        <v>ЭТЮД Розетка наружная с заземлением со шторками белая (на роутер)</v>
      </c>
      <c r="E1174" s="7" t="str">
        <f>IF(Смета!D1156&gt;0,Смета!D1156,0)</f>
        <v>шт</v>
      </c>
      <c r="F1174" s="7">
        <f>IFERROR(IF(Дата_КС2=S$3,Смета!Q1156,0)+IF(Дата_КС2=S$4,Смета!T1156,0)+IF(Дата_КС2=S$5,Смета!W1156,0)+IF(Дата_КС2=S$6,Смета!Z1156,0)+IF(Дата_КС2=S$7,Смета!AC1156,0)+IF(Дата_КС2=S$8,Смета!AF1156,0)+IF(Дата_КС2=S$9,Смета!AI1156,0)+IF(Дата_КС2=S$10,Смета!AL1156,0)+IF(Дата_КС2=S$11,Смета!AO1156,0)+IF(Дата_КС2=S$12,Смета!AR1156,0)+IF(Дата_КС2=S$13,Смета!AU1156,0)+IF(Дата_КС2=S$14,Смета!AX1156,0),0)</f>
        <v>0</v>
      </c>
      <c r="G1174" s="7">
        <f>IF(Смета!E1156&gt;0,Смета!E1156,0)</f>
        <v>170.8</v>
      </c>
      <c r="H1174" s="7">
        <f>ROUND(F1174*G1174,2)</f>
        <v>0</v>
      </c>
      <c r="I1174">
        <f>IF(J1174=1,1,K1174)</f>
        <v>0</v>
      </c>
      <c r="K1174">
        <f>IF(AND(B1174&gt;0,B1174&lt;&gt;"ЗАГ"),1,IF(C1174=0,SUM(B1175:INDEX(B1175:B$2002,INDEX(MATCH("ЗАГ",B1175:B$2002&amp;"",),))),0))</f>
        <v>0</v>
      </c>
      <c r="R1174" s="7">
        <f>IFERROR(IF(F1174&gt;0,IF(IFERROR((Смета!H724*1),0)&gt;0,ROUND(F1174*G1174,2),0),0),0)</f>
        <v>0</v>
      </c>
      <c r="S1174" s="7">
        <f>IFERROR(IF(F1174&gt;0,IF(IFERROR((Смета!G1156*1),0)&gt;0,ROUND(F1174*G1174,2),0),0),0)</f>
        <v>0</v>
      </c>
    </row>
    <row r="1175" hidden="1" ht="30" customHeight="1">
      <c r="B1175">
        <f>IFERROR(IF(F1175&gt;0,MAX(B$26:B1174)+1,IF(AND(D1175&gt;0,C1175=0),"ЗАГ",0)),0)</f>
        <v>0</v>
      </c>
      <c r="C1175">
        <f>IF(Смета!B1157&gt;0,Смета!B1157,0)</f>
        <v>1022</v>
      </c>
      <c r="D1175" t="str">
        <f>IF(Смета!C1157&gt;0,Смета!C1157,0)</f>
        <v>Монтаж и подключение розеток и выключателей открытой установки</v>
      </c>
      <c r="E1175" s="7" t="str">
        <f>IF(Смета!D1157&gt;0,Смета!D1157,0)</f>
        <v>шт</v>
      </c>
      <c r="F1175" s="7">
        <f>IFERROR(IF(Дата_КС2=S$3,Смета!Q1157,0)+IF(Дата_КС2=S$4,Смета!T1157,0)+IF(Дата_КС2=S$5,Смета!W1157,0)+IF(Дата_КС2=S$6,Смета!Z1157,0)+IF(Дата_КС2=S$7,Смета!AC1157,0)+IF(Дата_КС2=S$8,Смета!AF1157,0)+IF(Дата_КС2=S$9,Смета!AI1157,0)+IF(Дата_КС2=S$10,Смета!AL1157,0)+IF(Дата_КС2=S$11,Смета!AO1157,0)+IF(Дата_КС2=S$12,Смета!AR1157,0)+IF(Дата_КС2=S$13,Смета!AU1157,0)+IF(Дата_КС2=S$14,Смета!AX1157,0),0)</f>
        <v>0</v>
      </c>
      <c r="G1175" s="7">
        <f>IF(Смета!E1157&gt;0,Смета!E1157,0)</f>
        <v>256.2</v>
      </c>
      <c r="H1175" s="7">
        <f>ROUND(F1175*G1175,2)</f>
        <v>0</v>
      </c>
      <c r="I1175">
        <f>IF(J1175=1,1,K1175)</f>
        <v>0</v>
      </c>
      <c r="K1175">
        <f>IF(AND(B1175&gt;0,B1175&lt;&gt;"ЗАГ"),1,IF(C1175=0,SUM(B1176:INDEX(B1176:B$2002,INDEX(MATCH("ЗАГ",B1176:B$2002&amp;"",),))),0))</f>
        <v>0</v>
      </c>
      <c r="R1175" s="7">
        <f>IFERROR(IF(F1175&gt;0,IF(IFERROR((Смета!H725*1),0)&gt;0,ROUND(F1175*G1175,2),0),0),0)</f>
        <v>0</v>
      </c>
      <c r="S1175" s="7">
        <f>IFERROR(IF(F1175&gt;0,IF(IFERROR((Смета!G1157*1),0)&gt;0,ROUND(F1175*G1175,2),0),0),0)</f>
        <v>0</v>
      </c>
    </row>
    <row r="1176" hidden="1">
      <c r="B1176">
        <f>IFERROR(IF(F1176&gt;0,MAX(B$26:B1175)+1,IF(AND(D1176&gt;0,C1176=0),"ЗАГ",0)),0)</f>
        <v>0</v>
      </c>
      <c r="C1176">
        <f>IF(Смета!B1158&gt;0,Смета!B1158,0)</f>
        <v>1023</v>
      </c>
      <c r="D1176" t="str">
        <f>IF(Смета!C1158&gt;0,Смета!C1158,0)</f>
        <v>Разъем РШ-ВШ 32А 250В 2P+PE(ОУ) пластиковый белый Simple</v>
      </c>
      <c r="E1176" s="7" t="str">
        <f>IF(Смета!D1158&gt;0,Смета!D1158,0)</f>
        <v>шт</v>
      </c>
      <c r="F1176" s="7">
        <f>IFERROR(IF(Дата_КС2=S$3,Смета!Q1158,0)+IF(Дата_КС2=S$4,Смета!T1158,0)+IF(Дата_КС2=S$5,Смета!W1158,0)+IF(Дата_КС2=S$6,Смета!Z1158,0)+IF(Дата_КС2=S$7,Смета!AC1158,0)+IF(Дата_КС2=S$8,Смета!AF1158,0)+IF(Дата_КС2=S$9,Смета!AI1158,0)+IF(Дата_КС2=S$10,Смета!AL1158,0)+IF(Дата_КС2=S$11,Смета!AO1158,0)+IF(Дата_КС2=S$12,Смета!AR1158,0)+IF(Дата_КС2=S$13,Смета!AU1158,0)+IF(Дата_КС2=S$14,Смета!AX1158,0),0)</f>
        <v>0</v>
      </c>
      <c r="G1176" s="7">
        <f>IF(Смета!E1158&gt;0,Смета!E1158,0)</f>
        <v>278.79</v>
      </c>
      <c r="H1176" s="7">
        <f>ROUND(F1176*G1176,2)</f>
        <v>0</v>
      </c>
      <c r="I1176">
        <f>IF(J1176=1,1,K1176)</f>
        <v>0</v>
      </c>
      <c r="K1176">
        <f>IF(AND(B1176&gt;0,B1176&lt;&gt;"ЗАГ"),1,IF(C1176=0,SUM(B1177:INDEX(B1177:B$2002,INDEX(MATCH("ЗАГ",B1177:B$2002&amp;"",),))),0))</f>
        <v>0</v>
      </c>
      <c r="R1176" s="7">
        <f>IFERROR(IF(F1176&gt;0,IF(IFERROR((Смета!H726*1),0)&gt;0,ROUND(F1176*G1176,2),0),0),0)</f>
        <v>0</v>
      </c>
      <c r="S1176" s="7">
        <f>IFERROR(IF(F1176&gt;0,IF(IFERROR((Смета!G1158*1),0)&gt;0,ROUND(F1176*G1176,2),0),0),0)</f>
        <v>0</v>
      </c>
    </row>
    <row r="1177" hidden="1">
      <c r="B1177">
        <f>IFERROR(IF(F1177&gt;0,MAX(B$26:B1176)+1,IF(AND(D1177&gt;0,C1177=0),"ЗАГ",0)),0)</f>
        <v>0</v>
      </c>
      <c r="C1177">
        <f>IF(Смета!B1159&gt;0,Смета!B1159,0)</f>
        <v>1024</v>
      </c>
      <c r="D1177" t="str">
        <f>IF(Смета!C1159&gt;0,Смета!C1159,0)</f>
        <v>Монтаж и подключение силовой розетки на электроплиту</v>
      </c>
      <c r="E1177" s="7" t="str">
        <f>IF(Смета!D1159&gt;0,Смета!D1159,0)</f>
        <v>шт</v>
      </c>
      <c r="F1177" s="7">
        <f>IFERROR(IF(Дата_КС2=S$3,Смета!Q1159,0)+IF(Дата_КС2=S$4,Смета!T1159,0)+IF(Дата_КС2=S$5,Смета!W1159,0)+IF(Дата_КС2=S$6,Смета!Z1159,0)+IF(Дата_КС2=S$7,Смета!AC1159,0)+IF(Дата_КС2=S$8,Смета!AF1159,0)+IF(Дата_КС2=S$9,Смета!AI1159,0)+IF(Дата_КС2=S$10,Смета!AL1159,0)+IF(Дата_КС2=S$11,Смета!AO1159,0)+IF(Дата_КС2=S$12,Смета!AR1159,0)+IF(Дата_КС2=S$13,Смета!AU1159,0)+IF(Дата_КС2=S$14,Смета!AX1159,0),0)</f>
        <v>0</v>
      </c>
      <c r="G1177" s="7">
        <f>IF(Смета!E1159&gt;0,Смета!E1159,0)</f>
        <v>344.27</v>
      </c>
      <c r="H1177" s="7">
        <f>ROUND(F1177*G1177,2)</f>
        <v>0</v>
      </c>
      <c r="I1177">
        <f>IF(J1177=1,1,K1177)</f>
        <v>0</v>
      </c>
      <c r="K1177">
        <f>IF(AND(B1177&gt;0,B1177&lt;&gt;"ЗАГ"),1,IF(C1177=0,SUM(B1178:INDEX(B1178:B$2002,INDEX(MATCH("ЗАГ",B1178:B$2002&amp;"",),))),0))</f>
        <v>0</v>
      </c>
      <c r="R1177" s="7">
        <f>IFERROR(IF(F1177&gt;0,IF(IFERROR((Смета!H727*1),0)&gt;0,ROUND(F1177*G1177,2),0),0),0)</f>
        <v>0</v>
      </c>
      <c r="S1177" s="7">
        <f>IFERROR(IF(F1177&gt;0,IF(IFERROR((Смета!G1159*1),0)&gt;0,ROUND(F1177*G1177,2),0),0),0)</f>
        <v>0</v>
      </c>
    </row>
    <row r="1178" hidden="1">
      <c r="B1178">
        <f>IFERROR(IF(F1178&gt;0,MAX(B$26:B1177)+1,IF(AND(D1178&gt;0,C1178=0),"ЗАГ",0)),0)</f>
        <v>0</v>
      </c>
      <c r="C1178">
        <f>IF(Смета!B1160&gt;0,Смета!B1160,0)</f>
        <v>1025</v>
      </c>
      <c r="D1178" t="str">
        <f>IF(Смета!C1160&gt;0,Смета!C1160,0)</f>
        <v>Гермес PLUS Розетка с заземлением наружная с крышкой IP54</v>
      </c>
      <c r="E1178" s="7" t="str">
        <f>IF(Смета!D1160&gt;0,Смета!D1160,0)</f>
        <v>шт</v>
      </c>
      <c r="F1178" s="7">
        <f>IFERROR(IF(Дата_КС2=S$3,Смета!Q1160,0)+IF(Дата_КС2=S$4,Смета!T1160,0)+IF(Дата_КС2=S$5,Смета!W1160,0)+IF(Дата_КС2=S$6,Смета!Z1160,0)+IF(Дата_КС2=S$7,Смета!AC1160,0)+IF(Дата_КС2=S$8,Смета!AF1160,0)+IF(Дата_КС2=S$9,Смета!AI1160,0)+IF(Дата_КС2=S$10,Смета!AL1160,0)+IF(Дата_КС2=S$11,Смета!AO1160,0)+IF(Дата_КС2=S$12,Смета!AR1160,0)+IF(Дата_КС2=S$13,Смета!AU1160,0)+IF(Дата_КС2=S$14,Смета!AX1160,0),0)</f>
        <v>0</v>
      </c>
      <c r="G1178" s="7">
        <f>IF(Смета!E1160&gt;0,Смета!E1160,0)</f>
        <v>330.93</v>
      </c>
      <c r="H1178" s="7">
        <f>ROUND(F1178*G1178,2)</f>
        <v>0</v>
      </c>
      <c r="I1178">
        <f>IF(J1178=1,1,K1178)</f>
        <v>0</v>
      </c>
      <c r="K1178">
        <f>IF(AND(B1178&gt;0,B1178&lt;&gt;"ЗАГ"),1,IF(C1178=0,SUM(B1179:INDEX(B1179:B$2002,INDEX(MATCH("ЗАГ",B1179:B$2002&amp;"",),))),0))</f>
        <v>0</v>
      </c>
      <c r="R1178" s="7">
        <f>IFERROR(IF(F1178&gt;0,IF(IFERROR((Смета!H728*1),0)&gt;0,ROUND(F1178*G1178,2),0),0),0)</f>
        <v>0</v>
      </c>
      <c r="S1178" s="7">
        <f>IFERROR(IF(F1178&gt;0,IF(IFERROR((Смета!G1160*1),0)&gt;0,ROUND(F1178*G1178,2),0),0),0)</f>
        <v>0</v>
      </c>
    </row>
    <row r="1179" hidden="1" ht="30" customHeight="1">
      <c r="B1179">
        <f>IFERROR(IF(F1179&gt;0,MAX(B$26:B1178)+1,IF(AND(D1179&gt;0,C1179=0),"ЗАГ",0)),0)</f>
        <v>0</v>
      </c>
      <c r="C1179">
        <f>IF(Смета!B1161&gt;0,Смета!B1161,0)</f>
        <v>1026</v>
      </c>
      <c r="D1179" t="str">
        <f>IF(Смета!C1161&gt;0,Смета!C1161,0)</f>
        <v>Монтаж и подключение розеток и выключателей открытой установки</v>
      </c>
      <c r="E1179" s="7" t="str">
        <f>IF(Смета!D1161&gt;0,Смета!D1161,0)</f>
        <v>шт</v>
      </c>
      <c r="F1179" s="7">
        <f>IFERROR(IF(Дата_КС2=S$3,Смета!Q1161,0)+IF(Дата_КС2=S$4,Смета!T1161,0)+IF(Дата_КС2=S$5,Смета!W1161,0)+IF(Дата_КС2=S$6,Смета!Z1161,0)+IF(Дата_КС2=S$7,Смета!AC1161,0)+IF(Дата_КС2=S$8,Смета!AF1161,0)+IF(Дата_КС2=S$9,Смета!AI1161,0)+IF(Дата_КС2=S$10,Смета!AL1161,0)+IF(Дата_КС2=S$11,Смета!AO1161,0)+IF(Дата_КС2=S$12,Смета!AR1161,0)+IF(Дата_КС2=S$13,Смета!AU1161,0)+IF(Дата_КС2=S$14,Смета!AX1161,0),0)</f>
        <v>0</v>
      </c>
      <c r="G1179" s="7">
        <f>IF(Смета!E1161&gt;0,Смета!E1161,0)</f>
        <v>256.2</v>
      </c>
      <c r="H1179" s="7">
        <f>ROUND(F1179*G1179,2)</f>
        <v>0</v>
      </c>
      <c r="I1179">
        <f>IF(J1179=1,1,K1179)</f>
        <v>0</v>
      </c>
      <c r="K1179">
        <f>IF(AND(B1179&gt;0,B1179&lt;&gt;"ЗАГ"),1,IF(C1179=0,SUM(B1180:INDEX(B1180:B$2002,INDEX(MATCH("ЗАГ",B1180:B$2002&amp;"",),))),0))</f>
        <v>0</v>
      </c>
      <c r="R1179" s="7">
        <f>IFERROR(IF(F1179&gt;0,IF(IFERROR((Смета!H729*1),0)&gt;0,ROUND(F1179*G1179,2),0),0),0)</f>
        <v>0</v>
      </c>
      <c r="S1179" s="7">
        <f>IFERROR(IF(F1179&gt;0,IF(IFERROR((Смета!G1161*1),0)&gt;0,ROUND(F1179*G1179,2),0),0),0)</f>
        <v>0</v>
      </c>
    </row>
    <row r="1180" hidden="1" ht="30" customHeight="1">
      <c r="B1180">
        <f>IFERROR(IF(F1180&gt;0,MAX(B$26:B1179)+1,IF(AND(D1180&gt;0,C1180=0),"ЗАГ",0)),0)</f>
        <v>0</v>
      </c>
      <c r="C1180">
        <f>IF(Смета!B1162&gt;0,Смета!B1162,0)</f>
        <v>1027</v>
      </c>
      <c r="D1180" t="str">
        <f>IF(Смета!C1162&gt;0,Смета!C1162,0)</f>
        <v>Выключатель одноклавишный ATLASDESIGN схема 1 10АХ механизм белый</v>
      </c>
      <c r="E1180" s="7" t="str">
        <f>IF(Смета!D1162&gt;0,Смета!D1162,0)</f>
        <v>шт</v>
      </c>
      <c r="F1180" s="7">
        <f>IFERROR(IF(Дата_КС2=S$3,Смета!Q1162,0)+IF(Дата_КС2=S$4,Смета!T1162,0)+IF(Дата_КС2=S$5,Смета!W1162,0)+IF(Дата_КС2=S$6,Смета!Z1162,0)+IF(Дата_КС2=S$7,Смета!AC1162,0)+IF(Дата_КС2=S$8,Смета!AF1162,0)+IF(Дата_КС2=S$9,Смета!AI1162,0)+IF(Дата_КС2=S$10,Смета!AL1162,0)+IF(Дата_КС2=S$11,Смета!AO1162,0)+IF(Дата_КС2=S$12,Смета!AR1162,0)+IF(Дата_КС2=S$13,Смета!AU1162,0)+IF(Дата_КС2=S$14,Смета!AX1162,0),0)</f>
        <v>0</v>
      </c>
      <c r="G1180" s="7">
        <f>IF(Смета!E1162&gt;0,Смета!E1162,0)</f>
        <v>136.99</v>
      </c>
      <c r="H1180" s="7">
        <f>ROUND(F1180*G1180,2)</f>
        <v>0</v>
      </c>
      <c r="I1180">
        <f>IF(J1180=1,1,K1180)</f>
        <v>0</v>
      </c>
      <c r="K1180">
        <f>IF(AND(B1180&gt;0,B1180&lt;&gt;"ЗАГ"),1,IF(C1180=0,SUM(B1181:INDEX(B1181:B$2002,INDEX(MATCH("ЗАГ",B1181:B$2002&amp;"",),))),0))</f>
        <v>0</v>
      </c>
      <c r="R1180" s="7">
        <f>IFERROR(IF(F1180&gt;0,IF(IFERROR((Смета!H730*1),0)&gt;0,ROUND(F1180*G1180,2),0),0),0)</f>
        <v>0</v>
      </c>
      <c r="S1180" s="7">
        <f>IFERROR(IF(F1180&gt;0,IF(IFERROR((Смета!G1162*1),0)&gt;0,ROUND(F1180*G1180,2),0),0),0)</f>
        <v>0</v>
      </c>
    </row>
    <row r="1181" hidden="1" ht="30" customHeight="1">
      <c r="B1181">
        <f>IFERROR(IF(F1181&gt;0,MAX(B$26:B1180)+1,IF(AND(D1181&gt;0,C1181=0),"ЗАГ",0)),0)</f>
        <v>0</v>
      </c>
      <c r="C1181">
        <f>IF(Смета!B1163&gt;0,Смета!B1163,0)</f>
        <v>1028</v>
      </c>
      <c r="D1181" t="str">
        <f>IF(Смета!C1163&gt;0,Смета!C1163,0)</f>
        <v>Выключатель двухклавишный ATLASDESIGN схема 5 10АХ механизм белый</v>
      </c>
      <c r="E1181" s="7" t="str">
        <f>IF(Смета!D1163&gt;0,Смета!D1163,0)</f>
        <v>шт</v>
      </c>
      <c r="F1181" s="7">
        <f>IFERROR(IF(Дата_КС2=S$3,Смета!Q1163,0)+IF(Дата_КС2=S$4,Смета!T1163,0)+IF(Дата_КС2=S$5,Смета!W1163,0)+IF(Дата_КС2=S$6,Смета!Z1163,0)+IF(Дата_КС2=S$7,Смета!AC1163,0)+IF(Дата_КС2=S$8,Смета!AF1163,0)+IF(Дата_КС2=S$9,Смета!AI1163,0)+IF(Дата_КС2=S$10,Смета!AL1163,0)+IF(Дата_КС2=S$11,Смета!AO1163,0)+IF(Дата_КС2=S$12,Смета!AR1163,0)+IF(Дата_КС2=S$13,Смета!AU1163,0)+IF(Дата_КС2=S$14,Смета!AX1163,0),0)</f>
        <v>0</v>
      </c>
      <c r="G1181" s="7">
        <f>IF(Смета!E1163&gt;0,Смета!E1163,0)</f>
        <v>178.27</v>
      </c>
      <c r="H1181" s="7">
        <f>ROUND(F1181*G1181,2)</f>
        <v>0</v>
      </c>
      <c r="I1181">
        <f>IF(J1181=1,1,K1181)</f>
        <v>0</v>
      </c>
      <c r="K1181">
        <f>IF(AND(B1181&gt;0,B1181&lt;&gt;"ЗАГ"),1,IF(C1181=0,SUM(B1182:INDEX(B1182:B$2002,INDEX(MATCH("ЗАГ",B1182:B$2002&amp;"",),))),0))</f>
        <v>0</v>
      </c>
      <c r="R1181" s="7">
        <f>IFERROR(IF(F1181&gt;0,IF(IFERROR((Смета!H731*1),0)&gt;0,ROUND(F1181*G1181,2),0),0),0)</f>
        <v>0</v>
      </c>
      <c r="S1181" s="7">
        <f>IFERROR(IF(F1181&gt;0,IF(IFERROR((Смета!G1163*1),0)&gt;0,ROUND(F1181*G1181,2),0),0),0)</f>
        <v>0</v>
      </c>
    </row>
    <row r="1182" hidden="1" ht="30" customHeight="1">
      <c r="B1182">
        <f>IFERROR(IF(F1182&gt;0,MAX(B$26:B1181)+1,IF(AND(D1182&gt;0,C1182=0),"ЗАГ",0)),0)</f>
        <v>0</v>
      </c>
      <c r="C1182">
        <f>IF(Смета!B1164&gt;0,Смета!B1164,0)</f>
        <v>1029</v>
      </c>
      <c r="D1182" t="str">
        <f>IF(Смета!C1164&gt;0,Смета!C1164,0)</f>
        <v>Выключатель трехклавишный ATLASDESIGN схема 1+1+1 10АХ механизм белый</v>
      </c>
      <c r="E1182" s="7" t="str">
        <f>IF(Смета!D1164&gt;0,Смета!D1164,0)</f>
        <v>шт</v>
      </c>
      <c r="F1182" s="7">
        <f>IFERROR(IF(Дата_КС2=S$3,Смета!Q1164,0)+IF(Дата_КС2=S$4,Смета!T1164,0)+IF(Дата_КС2=S$5,Смета!W1164,0)+IF(Дата_КС2=S$6,Смета!Z1164,0)+IF(Дата_КС2=S$7,Смета!AC1164,0)+IF(Дата_КС2=S$8,Смета!AF1164,0)+IF(Дата_КС2=S$9,Смета!AI1164,0)+IF(Дата_КС2=S$10,Смета!AL1164,0)+IF(Дата_КС2=S$11,Смета!AO1164,0)+IF(Дата_КС2=S$12,Смета!AR1164,0)+IF(Дата_КС2=S$13,Смета!AU1164,0)+IF(Дата_КС2=S$14,Смета!AX1164,0),0)</f>
        <v>0</v>
      </c>
      <c r="G1182" s="7">
        <f>IF(Смета!E1164&gt;0,Смета!E1164,0)</f>
        <v>274</v>
      </c>
      <c r="H1182" s="7">
        <f>ROUND(F1182*G1182,2)</f>
        <v>0</v>
      </c>
      <c r="I1182">
        <f>IF(J1182=1,1,K1182)</f>
        <v>0</v>
      </c>
      <c r="K1182">
        <f>IF(AND(B1182&gt;0,B1182&lt;&gt;"ЗАГ"),1,IF(C1182=0,SUM(B1183:INDEX(B1183:B$2002,INDEX(MATCH("ЗАГ",B1183:B$2002&amp;"",),))),0))</f>
        <v>0</v>
      </c>
      <c r="R1182" s="7">
        <f>IFERROR(IF(F1182&gt;0,IF(IFERROR((Смета!H732*1),0)&gt;0,ROUND(F1182*G1182,2),0),0),0)</f>
        <v>0</v>
      </c>
      <c r="S1182" s="7">
        <f>IFERROR(IF(F1182&gt;0,IF(IFERROR((Смета!G1164*1),0)&gt;0,ROUND(F1182*G1182,2),0),0),0)</f>
        <v>0</v>
      </c>
    </row>
    <row r="1183" hidden="1">
      <c r="B1183">
        <f>IFERROR(IF(F1183&gt;0,MAX(B$26:B1182)+1,IF(AND(D1183&gt;0,C1183=0),"ЗАГ",0)),0)</f>
        <v>0</v>
      </c>
      <c r="C1183">
        <f>IF(Смета!B1165&gt;0,Смета!B1165,0)</f>
        <v>1030</v>
      </c>
      <c r="D1183" t="str">
        <f>IF(Смета!C1165&gt;0,Смета!C1165,0)</f>
        <v>Рамка однопостовая ATLASDESIGN белый</v>
      </c>
      <c r="E1183" s="7" t="str">
        <f>IF(Смета!D1165&gt;0,Смета!D1165,0)</f>
        <v>шт</v>
      </c>
      <c r="F1183" s="7">
        <f>IFERROR(IF(Дата_КС2=S$3,Смета!Q1165,0)+IF(Дата_КС2=S$4,Смета!T1165,0)+IF(Дата_КС2=S$5,Смета!W1165,0)+IF(Дата_КС2=S$6,Смета!Z1165,0)+IF(Дата_КС2=S$7,Смета!AC1165,0)+IF(Дата_КС2=S$8,Смета!AF1165,0)+IF(Дата_КС2=S$9,Смета!AI1165,0)+IF(Дата_КС2=S$10,Смета!AL1165,0)+IF(Дата_КС2=S$11,Смета!AO1165,0)+IF(Дата_КС2=S$12,Смета!AR1165,0)+IF(Дата_КС2=S$13,Смета!AU1165,0)+IF(Дата_КС2=S$14,Смета!AX1165,0),0)</f>
        <v>0</v>
      </c>
      <c r="G1183" s="7">
        <f>IF(Смета!E1165&gt;0,Смета!E1165,0)</f>
        <v>44.84</v>
      </c>
      <c r="H1183" s="7">
        <f>ROUND(F1183*G1183,2)</f>
        <v>0</v>
      </c>
      <c r="I1183">
        <f>IF(J1183=1,1,K1183)</f>
        <v>0</v>
      </c>
      <c r="K1183">
        <f>IF(AND(B1183&gt;0,B1183&lt;&gt;"ЗАГ"),1,IF(C1183=0,SUM(B1184:INDEX(B1184:B$2002,INDEX(MATCH("ЗАГ",B1184:B$2002&amp;"",),))),0))</f>
        <v>0</v>
      </c>
      <c r="R1183" s="7">
        <f>IFERROR(IF(F1183&gt;0,IF(IFERROR((Смета!H733*1),0)&gt;0,ROUND(F1183*G1183,2),0),0),0)</f>
        <v>0</v>
      </c>
      <c r="S1183" s="7">
        <f>IFERROR(IF(F1183&gt;0,IF(IFERROR((Смета!G1165*1),0)&gt;0,ROUND(F1183*G1183,2),0),0),0)</f>
        <v>0</v>
      </c>
    </row>
    <row r="1184" hidden="1">
      <c r="B1184">
        <f>IFERROR(IF(F1184&gt;0,MAX(B$26:B1183)+1,IF(AND(D1184&gt;0,C1184=0),"ЗАГ",0)),0)</f>
        <v>0</v>
      </c>
      <c r="C1184">
        <f>IF(Смета!B1166&gt;0,Смета!B1166,0)</f>
        <v>1031</v>
      </c>
      <c r="D1184" t="str">
        <f>IF(Смета!C1166&gt;0,Смета!C1166,0)</f>
        <v>Монтаж и подключение выключателей скрытой установки</v>
      </c>
      <c r="E1184" s="7" t="str">
        <f>IF(Смета!D1166&gt;0,Смета!D1166,0)</f>
        <v>шт</v>
      </c>
      <c r="F1184" s="7">
        <f>IFERROR(IF(Дата_КС2=S$3,Смета!Q1166,0)+IF(Дата_КС2=S$4,Смета!T1166,0)+IF(Дата_КС2=S$5,Смета!W1166,0)+IF(Дата_КС2=S$6,Смета!Z1166,0)+IF(Дата_КС2=S$7,Смета!AC1166,0)+IF(Дата_КС2=S$8,Смета!AF1166,0)+IF(Дата_КС2=S$9,Смета!AI1166,0)+IF(Дата_КС2=S$10,Смета!AL1166,0)+IF(Дата_КС2=S$11,Смета!AO1166,0)+IF(Дата_КС2=S$12,Смета!AR1166,0)+IF(Дата_КС2=S$13,Смета!AU1166,0)+IF(Дата_КС2=S$14,Смета!AX1166,0),0)</f>
        <v>0</v>
      </c>
      <c r="G1184" s="7">
        <f>IF(Смета!E1166&gt;0,Смета!E1166,0)</f>
        <v>192.15</v>
      </c>
      <c r="H1184" s="7">
        <f>ROUND(F1184*G1184,2)</f>
        <v>0</v>
      </c>
      <c r="I1184">
        <f>IF(J1184=1,1,K1184)</f>
        <v>0</v>
      </c>
      <c r="K1184">
        <f>IF(AND(B1184&gt;0,B1184&lt;&gt;"ЗАГ"),1,IF(C1184=0,SUM(B1185:INDEX(B1185:B$2002,INDEX(MATCH("ЗАГ",B1185:B$2002&amp;"",),))),0))</f>
        <v>0</v>
      </c>
      <c r="R1184" s="7">
        <f>IFERROR(IF(F1184&gt;0,IF(IFERROR((Смета!H734*1),0)&gt;0,ROUND(F1184*G1184,2),0),0),0)</f>
        <v>0</v>
      </c>
      <c r="S1184" s="7">
        <f>IFERROR(IF(F1184&gt;0,IF(IFERROR((Смета!G1166*1),0)&gt;0,ROUND(F1184*G1184,2),0),0),0)</f>
        <v>0</v>
      </c>
    </row>
    <row r="1185" hidden="1">
      <c r="B1185">
        <f>IFERROR(IF(F1185&gt;0,MAX(B$26:B1184)+1,IF(AND(D1185&gt;0,C1185=0),"ЗАГ",0)),0)</f>
        <v>0</v>
      </c>
      <c r="C1185">
        <f>IF(Смета!B1167&gt;0,Смета!B1167,0)</f>
        <v>1032</v>
      </c>
      <c r="D1185" t="str">
        <f>IF(Смета!C1167&gt;0,Смета!C1167,0)</f>
        <v>КРЗ-0,4</v>
      </c>
      <c r="E1185" s="7" t="str">
        <f>IF(Смета!D1167&gt;0,Смета!D1167,0)</f>
        <v>шт</v>
      </c>
      <c r="F1185" s="7">
        <f>IFERROR(IF(Дата_КС2=S$3,Смета!Q1167,0)+IF(Дата_КС2=S$4,Смета!T1167,0)+IF(Дата_КС2=S$5,Смета!W1167,0)+IF(Дата_КС2=S$6,Смета!Z1167,0)+IF(Дата_КС2=S$7,Смета!AC1167,0)+IF(Дата_КС2=S$8,Смета!AF1167,0)+IF(Дата_КС2=S$9,Смета!AI1167,0)+IF(Дата_КС2=S$10,Смета!AL1167,0)+IF(Дата_КС2=S$11,Смета!AO1167,0)+IF(Дата_КС2=S$12,Смета!AR1167,0)+IF(Дата_КС2=S$13,Смета!AU1167,0)+IF(Дата_КС2=S$14,Смета!AX1167,0),0)</f>
        <v>0</v>
      </c>
      <c r="G1185" s="7">
        <f>IF(Смета!E1167&gt;0,Смета!E1167,0)</f>
        <v>285.02</v>
      </c>
      <c r="H1185" s="7">
        <f>ROUND(F1185*G1185,2)</f>
        <v>0</v>
      </c>
      <c r="I1185">
        <f>IF(J1185=1,1,K1185)</f>
        <v>0</v>
      </c>
      <c r="K1185">
        <f>IF(AND(B1185&gt;0,B1185&lt;&gt;"ЗАГ"),1,IF(C1185=0,SUM(B1186:INDEX(B1186:B$2002,INDEX(MATCH("ЗАГ",B1186:B$2002&amp;"",),))),0))</f>
        <v>0</v>
      </c>
      <c r="R1185" s="7">
        <f>IFERROR(IF(F1185&gt;0,IF(IFERROR((Смета!H735*1),0)&gt;0,ROUND(F1185*G1185,2),0),0),0)</f>
        <v>0</v>
      </c>
      <c r="S1185" s="7">
        <f>IFERROR(IF(F1185&gt;0,IF(IFERROR((Смета!G1167*1),0)&gt;0,ROUND(F1185*G1185,2),0),0),0)</f>
        <v>0</v>
      </c>
    </row>
    <row r="1186" hidden="1">
      <c r="B1186">
        <f>IFERROR(IF(F1186&gt;0,MAX(B$26:B1185)+1,IF(AND(D1186&gt;0,C1186=0),"ЗАГ",0)),0)</f>
        <v>0</v>
      </c>
      <c r="C1186">
        <f>IF(Смета!B1168&gt;0,Смета!B1168,0)</f>
        <v>1033</v>
      </c>
      <c r="D1186" t="str">
        <f>IF(Смета!C1168&gt;0,Смета!C1168,0)</f>
        <v>Монтаж и подключение коробки заземления КРЗ</v>
      </c>
      <c r="E1186" s="7" t="str">
        <f>IF(Смета!D1168&gt;0,Смета!D1168,0)</f>
        <v>шт</v>
      </c>
      <c r="F1186" s="7">
        <f>IFERROR(IF(Дата_КС2=S$3,Смета!Q1168,0)+IF(Дата_КС2=S$4,Смета!T1168,0)+IF(Дата_КС2=S$5,Смета!W1168,0)+IF(Дата_КС2=S$6,Смета!Z1168,0)+IF(Дата_КС2=S$7,Смета!AC1168,0)+IF(Дата_КС2=S$8,Смета!AF1168,0)+IF(Дата_КС2=S$9,Смета!AI1168,0)+IF(Дата_КС2=S$10,Смета!AL1168,0)+IF(Дата_КС2=S$11,Смета!AO1168,0)+IF(Дата_КС2=S$12,Смета!AR1168,0)+IF(Дата_КС2=S$13,Смета!AU1168,0)+IF(Дата_КС2=S$14,Смета!AX1168,0),0)</f>
        <v>0</v>
      </c>
      <c r="G1186" s="7">
        <f>IF(Смета!E1168&gt;0,Смета!E1168,0)</f>
        <v>343.74</v>
      </c>
      <c r="H1186" s="7">
        <f>ROUND(F1186*G1186,2)</f>
        <v>0</v>
      </c>
      <c r="I1186">
        <f>IF(J1186=1,1,K1186)</f>
        <v>0</v>
      </c>
      <c r="K1186">
        <f>IF(AND(B1186&gt;0,B1186&lt;&gt;"ЗАГ"),1,IF(C1186=0,SUM(B1187:INDEX(B1187:B$2002,INDEX(MATCH("ЗАГ",B1187:B$2002&amp;"",),))),0))</f>
        <v>0</v>
      </c>
      <c r="R1186" s="7">
        <f>IFERROR(IF(F1186&gt;0,IF(IFERROR((Смета!H736*1),0)&gt;0,ROUND(F1186*G1186,2),0),0),0)</f>
        <v>0</v>
      </c>
      <c r="S1186" s="7">
        <f>IFERROR(IF(F1186&gt;0,IF(IFERROR((Смета!G1168*1),0)&gt;0,ROUND(F1186*G1186,2),0),0),0)</f>
        <v>0</v>
      </c>
    </row>
    <row r="1187" hidden="1" ht="30" customHeight="1">
      <c r="B1187">
        <f>IFERROR(IF(F1187&gt;0,MAX(B$26:B1186)+1,IF(AND(D1187&gt;0,C1187=0),"ЗАГ",0)),0)</f>
        <v>0</v>
      </c>
      <c r="C1187">
        <f>IF(Смета!B1169&gt;0,Смета!B1169,0)</f>
        <v>1034</v>
      </c>
      <c r="D1187" t="str">
        <f>IF(Смета!C1169&gt;0,Смета!C1169,0)</f>
        <v>Звонок Зуммер-1-04 (2ТК) двухтональный без кнопки пластик АБС проводной 220В (Зуммер-1-04 (2ТК))</v>
      </c>
      <c r="E1187" s="7" t="str">
        <f>IF(Смета!D1169&gt;0,Смета!D1169,0)</f>
        <v>шт</v>
      </c>
      <c r="F1187" s="7">
        <f>IFERROR(IF(Дата_КС2=S$3,Смета!Q1169,0)+IF(Дата_КС2=S$4,Смета!T1169,0)+IF(Дата_КС2=S$5,Смета!W1169,0)+IF(Дата_КС2=S$6,Смета!Z1169,0)+IF(Дата_КС2=S$7,Смета!AC1169,0)+IF(Дата_КС2=S$8,Смета!AF1169,0)+IF(Дата_КС2=S$9,Смета!AI1169,0)+IF(Дата_КС2=S$10,Смета!AL1169,0)+IF(Дата_КС2=S$11,Смета!AO1169,0)+IF(Дата_КС2=S$12,Смета!AR1169,0)+IF(Дата_КС2=S$13,Смета!AU1169,0)+IF(Дата_КС2=S$14,Смета!AX1169,0),0)</f>
        <v>0</v>
      </c>
      <c r="G1187" s="7">
        <f>IF(Смета!E1169&gt;0,Смета!E1169,0)</f>
        <v>261.54</v>
      </c>
      <c r="H1187" s="7">
        <f>ROUND(F1187*G1187,2)</f>
        <v>0</v>
      </c>
      <c r="I1187">
        <f>IF(J1187=1,1,K1187)</f>
        <v>0</v>
      </c>
      <c r="K1187">
        <f>IF(AND(B1187&gt;0,B1187&lt;&gt;"ЗАГ"),1,IF(C1187=0,SUM(B1188:INDEX(B1188:B$2002,INDEX(MATCH("ЗАГ",B1188:B$2002&amp;"",),))),0))</f>
        <v>0</v>
      </c>
      <c r="R1187" s="7">
        <f>IFERROR(IF(F1187&gt;0,IF(IFERROR((Смета!H737*1),0)&gt;0,ROUND(F1187*G1187,2),0),0),0)</f>
        <v>0</v>
      </c>
      <c r="S1187" s="7">
        <f>IFERROR(IF(F1187&gt;0,IF(IFERROR((Смета!G1169*1),0)&gt;0,ROUND(F1187*G1187,2),0),0),0)</f>
        <v>0</v>
      </c>
    </row>
    <row r="1188" hidden="1">
      <c r="B1188">
        <f>IFERROR(IF(F1188&gt;0,MAX(B$26:B1187)+1,IF(AND(D1188&gt;0,C1188=0),"ЗАГ",0)),0)</f>
        <v>0</v>
      </c>
      <c r="C1188">
        <f>IF(Смета!B1170&gt;0,Смета!B1170,0)</f>
        <v>1035</v>
      </c>
      <c r="D1188" t="str">
        <f>IF(Смета!C1170&gt;0,Смета!C1170,0)</f>
        <v>Беларусь Кнопка для звонков</v>
      </c>
      <c r="E1188" s="7" t="str">
        <f>IF(Смета!D1170&gt;0,Смета!D1170,0)</f>
        <v>шт</v>
      </c>
      <c r="F1188" s="7">
        <f>IFERROR(IF(Дата_КС2=S$3,Смета!Q1170,0)+IF(Дата_КС2=S$4,Смета!T1170,0)+IF(Дата_КС2=S$5,Смета!W1170,0)+IF(Дата_КС2=S$6,Смета!Z1170,0)+IF(Дата_КС2=S$7,Смета!AC1170,0)+IF(Дата_КС2=S$8,Смета!AF1170,0)+IF(Дата_КС2=S$9,Смета!AI1170,0)+IF(Дата_КС2=S$10,Смета!AL1170,0)+IF(Дата_КС2=S$11,Смета!AO1170,0)+IF(Дата_КС2=S$12,Смета!AR1170,0)+IF(Дата_КС2=S$13,Смета!AU1170,0)+IF(Дата_КС2=S$14,Смета!AX1170,0),0)</f>
        <v>0</v>
      </c>
      <c r="G1188" s="7">
        <f>IF(Смета!E1170&gt;0,Смета!E1170,0)</f>
        <v>74.73</v>
      </c>
      <c r="H1188" s="7">
        <f>ROUND(F1188*G1188,2)</f>
        <v>0</v>
      </c>
      <c r="I1188">
        <f>IF(J1188=1,1,K1188)</f>
        <v>0</v>
      </c>
      <c r="K1188">
        <f>IF(AND(B1188&gt;0,B1188&lt;&gt;"ЗАГ"),1,IF(C1188=0,SUM(B1189:INDEX(B1189:B$2002,INDEX(MATCH("ЗАГ",B1189:B$2002&amp;"",),))),0))</f>
        <v>0</v>
      </c>
      <c r="R1188" s="7">
        <f>IFERROR(IF(F1188&gt;0,IF(IFERROR((Смета!H738*1),0)&gt;0,ROUND(F1188*G1188,2),0),0),0)</f>
        <v>0</v>
      </c>
      <c r="S1188" s="7">
        <f>IFERROR(IF(F1188&gt;0,IF(IFERROR((Смета!G1170*1),0)&gt;0,ROUND(F1188*G1188,2),0),0),0)</f>
        <v>0</v>
      </c>
    </row>
    <row r="1189" hidden="1">
      <c r="B1189">
        <f>IFERROR(IF(F1189&gt;0,MAX(B$26:B1188)+1,IF(AND(D1189&gt;0,C1189=0),"ЗАГ",0)),0)</f>
        <v>0</v>
      </c>
      <c r="C1189">
        <f>IF(Смета!B1171&gt;0,Смета!B1171,0)</f>
        <v>1036</v>
      </c>
      <c r="D1189" t="str">
        <f>IF(Смета!C1171&gt;0,Смета!C1171,0)</f>
        <v>Монтаж и подключение звонка</v>
      </c>
      <c r="E1189" s="7" t="str">
        <f>IF(Смета!D1171&gt;0,Смета!D1171,0)</f>
        <v>шт</v>
      </c>
      <c r="F1189" s="7">
        <f>IFERROR(IF(Дата_КС2=S$3,Смета!Q1171,0)+IF(Дата_КС2=S$4,Смета!T1171,0)+IF(Дата_КС2=S$5,Смета!W1171,0)+IF(Дата_КС2=S$6,Смета!Z1171,0)+IF(Дата_КС2=S$7,Смета!AC1171,0)+IF(Дата_КС2=S$8,Смета!AF1171,0)+IF(Дата_КС2=S$9,Смета!AI1171,0)+IF(Дата_КС2=S$10,Смета!AL1171,0)+IF(Дата_КС2=S$11,Смета!AO1171,0)+IF(Дата_КС2=S$12,Смета!AR1171,0)+IF(Дата_КС2=S$13,Смета!AU1171,0)+IF(Дата_КС2=S$14,Смета!AX1171,0),0)</f>
        <v>0</v>
      </c>
      <c r="G1189" s="7">
        <f>IF(Смета!E1171&gt;0,Смета!E1171,0)</f>
        <v>160.13</v>
      </c>
      <c r="H1189" s="7">
        <f>ROUND(F1189*G1189,2)</f>
        <v>0</v>
      </c>
      <c r="I1189">
        <f>IF(J1189=1,1,K1189)</f>
        <v>0</v>
      </c>
      <c r="K1189">
        <f>IF(AND(B1189&gt;0,B1189&lt;&gt;"ЗАГ"),1,IF(C1189=0,SUM(B1190:INDEX(B1190:B$2002,INDEX(MATCH("ЗАГ",B1190:B$2002&amp;"",),))),0))</f>
        <v>0</v>
      </c>
      <c r="R1189" s="7">
        <f>IFERROR(IF(F1189&gt;0,IF(IFERROR((Смета!H739*1),0)&gt;0,ROUND(F1189*G1189,2),0),0),0)</f>
        <v>0</v>
      </c>
      <c r="S1189" s="7">
        <f>IFERROR(IF(F1189&gt;0,IF(IFERROR((Смета!G1171*1),0)&gt;0,ROUND(F1189*G1189,2),0),0),0)</f>
        <v>0</v>
      </c>
    </row>
    <row r="1190" hidden="1">
      <c r="B1190">
        <f>IFERROR(IF(F1190&gt;0,MAX(B$26:B1189)+1,IF(AND(D1190&gt;0,C1190=0),"ЗАГ",0)),0)</f>
        <v>0</v>
      </c>
      <c r="C1190">
        <f>IF(Смета!B1172&gt;0,Смета!B1172,0)</f>
        <v>1037</v>
      </c>
      <c r="D1190" t="str">
        <f>IF(Смета!C1172&gt;0,Смета!C1172,0)</f>
        <v>Монтаж и подключение кнопки звонка</v>
      </c>
      <c r="E1190" s="7" t="str">
        <f>IF(Смета!D1172&gt;0,Смета!D1172,0)</f>
        <v>шт</v>
      </c>
      <c r="F1190" s="7">
        <f>IFERROR(IF(Дата_КС2=S$3,Смета!Q1172,0)+IF(Дата_КС2=S$4,Смета!T1172,0)+IF(Дата_КС2=S$5,Смета!W1172,0)+IF(Дата_КС2=S$6,Смета!Z1172,0)+IF(Дата_КС2=S$7,Смета!AC1172,0)+IF(Дата_КС2=S$8,Смета!AF1172,0)+IF(Дата_КС2=S$9,Смета!AI1172,0)+IF(Дата_КС2=S$10,Смета!AL1172,0)+IF(Дата_КС2=S$11,Смета!AO1172,0)+IF(Дата_КС2=S$12,Смета!AR1172,0)+IF(Дата_КС2=S$13,Смета!AU1172,0)+IF(Дата_КС2=S$14,Смета!AX1172,0),0)</f>
        <v>0</v>
      </c>
      <c r="G1190" s="7">
        <f>IF(Смета!E1172&gt;0,Смета!E1172,0)</f>
        <v>160.13</v>
      </c>
      <c r="H1190" s="7">
        <f>ROUND(F1190*G1190,2)</f>
        <v>0</v>
      </c>
      <c r="I1190">
        <f>IF(J1190=1,1,K1190)</f>
        <v>0</v>
      </c>
      <c r="K1190">
        <f>IF(AND(B1190&gt;0,B1190&lt;&gt;"ЗАГ"),1,IF(C1190=0,SUM(B1191:INDEX(B1191:B$2002,INDEX(MATCH("ЗАГ",B1191:B$2002&amp;"",),))),0))</f>
        <v>0</v>
      </c>
      <c r="R1190" s="7">
        <f>IFERROR(IF(F1190&gt;0,IF(IFERROR((Смета!H740*1),0)&gt;0,ROUND(F1190*G1190,2),0),0),0)</f>
        <v>0</v>
      </c>
      <c r="S1190" s="7">
        <f>IFERROR(IF(F1190&gt;0,IF(IFERROR((Смета!G1172*1),0)&gt;0,ROUND(F1190*G1190,2),0),0),0)</f>
        <v>0</v>
      </c>
    </row>
    <row r="1191" hidden="1">
      <c r="B1191" t="str">
        <f>IFERROR(IF(F1191&gt;0,MAX(B$26:B1190)+1,IF(AND(D1191&gt;0,C1191=0),"ЗАГ",0)),0)</f>
        <v>ЗАГ</v>
      </c>
      <c r="C1191">
        <f>IF(Смета!B1173&gt;0,Смета!B1173,0)</f>
        <v>0</v>
      </c>
      <c r="D1191" t="str">
        <f>IF(Смета!C1173&gt;0,Смета!C1173,0)</f>
        <v>5.Электромонтажные изделия</v>
      </c>
      <c r="E1191" s="7">
        <f>IF(Смета!D1173&gt;0,Смета!D1173,0)</f>
        <v>0</v>
      </c>
      <c r="F1191" s="7">
        <f>IFERROR(IF(Дата_КС2=S$3,Смета!Q1173,0)+IF(Дата_КС2=S$4,Смета!T1173,0)+IF(Дата_КС2=S$5,Смета!W1173,0)+IF(Дата_КС2=S$6,Смета!Z1173,0)+IF(Дата_КС2=S$7,Смета!AC1173,0)+IF(Дата_КС2=S$8,Смета!AF1173,0)+IF(Дата_КС2=S$9,Смета!AI1173,0)+IF(Дата_КС2=S$10,Смета!AL1173,0)+IF(Дата_КС2=S$11,Смета!AO1173,0)+IF(Дата_КС2=S$12,Смета!AR1173,0)+IF(Дата_КС2=S$13,Смета!AU1173,0)+IF(Дата_КС2=S$14,Смета!AX1173,0),0)</f>
        <v>0</v>
      </c>
      <c r="G1191" s="7">
        <f>IF(Смета!E1173&gt;0,Смета!E1173,0)</f>
        <v>0</v>
      </c>
      <c r="H1191" s="7">
        <f>ROUND(F1191*G1191,2)</f>
        <v>0</v>
      </c>
      <c r="I1191">
        <f>IF(J1191=1,1,K1191)</f>
        <v>0</v>
      </c>
      <c r="K1191">
        <f>IF(AND(B1191&gt;0,B1191&lt;&gt;"ЗАГ"),1,IF(C1191=0,SUM(B1192:INDEX(B1192:B$2002,INDEX(MATCH("ЗАГ",B1192:B$2002&amp;"",),))),0))</f>
        <v>0</v>
      </c>
      <c r="R1191" s="7">
        <f>IFERROR(IF(F1191&gt;0,IF(IFERROR((Смета!H741*1),0)&gt;0,ROUND(F1191*G1191,2),0),0),0)</f>
        <v>0</v>
      </c>
      <c r="S1191" s="7">
        <f>IFERROR(IF(F1191&gt;0,IF(IFERROR((Смета!G1173*1),0)&gt;0,ROUND(F1191*G1191,2),0),0),0)</f>
        <v>0</v>
      </c>
    </row>
    <row r="1192" hidden="1">
      <c r="B1192">
        <f>IFERROR(IF(F1192&gt;0,MAX(B$26:B1191)+1,IF(AND(D1192&gt;0,C1192=0),"ЗАГ",0)),0)</f>
        <v>0</v>
      </c>
      <c r="C1192">
        <f>IF(Смета!B1174&gt;0,Смета!B1174,0)</f>
        <v>1038</v>
      </c>
      <c r="D1192" t="str">
        <f>IF(Смета!C1174&gt;0,Смета!C1174,0)</f>
        <v>Скрутка СИЗ-1 2.5-4.5мм желтая</v>
      </c>
      <c r="E1192" s="7" t="str">
        <f>IF(Смета!D1174&gt;0,Смета!D1174,0)</f>
        <v>шт</v>
      </c>
      <c r="F1192" s="7">
        <f>IFERROR(IF(Дата_КС2=S$3,Смета!Q1174,0)+IF(Дата_КС2=S$4,Смета!T1174,0)+IF(Дата_КС2=S$5,Смета!W1174,0)+IF(Дата_КС2=S$6,Смета!Z1174,0)+IF(Дата_КС2=S$7,Смета!AC1174,0)+IF(Дата_КС2=S$8,Смета!AF1174,0)+IF(Дата_КС2=S$9,Смета!AI1174,0)+IF(Дата_КС2=S$10,Смета!AL1174,0)+IF(Дата_КС2=S$11,Смета!AO1174,0)+IF(Дата_КС2=S$12,Смета!AR1174,0)+IF(Дата_КС2=S$13,Смета!AU1174,0)+IF(Дата_КС2=S$14,Смета!AX1174,0),0)</f>
        <v>0</v>
      </c>
      <c r="G1192" s="7">
        <f>IF(Смета!E1174&gt;0,Смета!E1174,0)</f>
        <v>4.06</v>
      </c>
      <c r="H1192" s="7">
        <f>ROUND(F1192*G1192,2)</f>
        <v>0</v>
      </c>
      <c r="I1192">
        <f>IF(J1192=1,1,K1192)</f>
        <v>0</v>
      </c>
      <c r="K1192">
        <f>IF(AND(B1192&gt;0,B1192&lt;&gt;"ЗАГ"),1,IF(C1192=0,SUM(B1193:INDEX(B1193:B$2002,INDEX(MATCH("ЗАГ",B1193:B$2002&amp;"",),))),0))</f>
        <v>0</v>
      </c>
      <c r="R1192" s="7">
        <f>IFERROR(IF(F1192&gt;0,IF(IFERROR((Смета!H742*1),0)&gt;0,ROUND(F1192*G1192,2),0),0),0)</f>
        <v>0</v>
      </c>
      <c r="S1192" s="7">
        <f>IFERROR(IF(F1192&gt;0,IF(IFERROR((Смета!G1174*1),0)&gt;0,ROUND(F1192*G1192,2),0),0),0)</f>
        <v>0</v>
      </c>
    </row>
    <row r="1193" hidden="1">
      <c r="B1193">
        <f>IFERROR(IF(F1193&gt;0,MAX(B$26:B1192)+1,IF(AND(D1193&gt;0,C1193=0),"ЗАГ",0)),0)</f>
        <v>0</v>
      </c>
      <c r="C1193">
        <f>IF(Смета!B1175&gt;0,Смета!B1175,0)</f>
        <v>1039</v>
      </c>
      <c r="D1193" t="str">
        <f>IF(Смета!C1175&gt;0,Смета!C1175,0)</f>
        <v>Скрутка СИЗ-1 4-11мм красная</v>
      </c>
      <c r="E1193" s="7" t="str">
        <f>IF(Смета!D1175&gt;0,Смета!D1175,0)</f>
        <v>шт</v>
      </c>
      <c r="F1193" s="7">
        <f>IFERROR(IF(Дата_КС2=S$3,Смета!Q1175,0)+IF(Дата_КС2=S$4,Смета!T1175,0)+IF(Дата_КС2=S$5,Смета!W1175,0)+IF(Дата_КС2=S$6,Смета!Z1175,0)+IF(Дата_КС2=S$7,Смета!AC1175,0)+IF(Дата_КС2=S$8,Смета!AF1175,0)+IF(Дата_КС2=S$9,Смета!AI1175,0)+IF(Дата_КС2=S$10,Смета!AL1175,0)+IF(Дата_КС2=S$11,Смета!AO1175,0)+IF(Дата_КС2=S$12,Смета!AR1175,0)+IF(Дата_КС2=S$13,Смета!AU1175,0)+IF(Дата_КС2=S$14,Смета!AX1175,0),0)</f>
        <v>0</v>
      </c>
      <c r="G1193" s="7">
        <f>IF(Смета!E1175&gt;0,Смета!E1175,0)</f>
        <v>5.34</v>
      </c>
      <c r="H1193" s="7">
        <f>ROUND(F1193*G1193,2)</f>
        <v>0</v>
      </c>
      <c r="I1193">
        <f>IF(J1193=1,1,K1193)</f>
        <v>0</v>
      </c>
      <c r="K1193">
        <f>IF(AND(B1193&gt;0,B1193&lt;&gt;"ЗАГ"),1,IF(C1193=0,SUM(B1194:INDEX(B1194:B$2002,INDEX(MATCH("ЗАГ",B1194:B$2002&amp;"",),))),0))</f>
        <v>0</v>
      </c>
      <c r="R1193" s="7">
        <f>IFERROR(IF(F1193&gt;0,IF(IFERROR((Смета!H743*1),0)&gt;0,ROUND(F1193*G1193,2),0),0),0)</f>
        <v>0</v>
      </c>
      <c r="S1193" s="7">
        <f>IFERROR(IF(F1193&gt;0,IF(IFERROR((Смета!G1175*1),0)&gt;0,ROUND(F1193*G1193,2),0),0),0)</f>
        <v>0</v>
      </c>
    </row>
    <row r="1194" hidden="1">
      <c r="B1194">
        <f>IFERROR(IF(F1194&gt;0,MAX(B$26:B1193)+1,IF(AND(D1194&gt;0,C1194=0),"ЗАГ",0)),0)</f>
        <v>0</v>
      </c>
      <c r="C1194">
        <f>IF(Смета!B1176&gt;0,Смета!B1176,0)</f>
        <v>1040</v>
      </c>
      <c r="D1194" t="str">
        <f>IF(Смета!C1176&gt;0,Смета!C1176,0)</f>
        <v>Бирка кабельная У-134 квадрат 55х55 мм</v>
      </c>
      <c r="E1194" s="7" t="str">
        <f>IF(Смета!D1176&gt;0,Смета!D1176,0)</f>
        <v>шт</v>
      </c>
      <c r="F1194" s="7">
        <f>IFERROR(IF(Дата_КС2=S$3,Смета!Q1176,0)+IF(Дата_КС2=S$4,Смета!T1176,0)+IF(Дата_КС2=S$5,Смета!W1176,0)+IF(Дата_КС2=S$6,Смета!Z1176,0)+IF(Дата_КС2=S$7,Смета!AC1176,0)+IF(Дата_КС2=S$8,Смета!AF1176,0)+IF(Дата_КС2=S$9,Смета!AI1176,0)+IF(Дата_КС2=S$10,Смета!AL1176,0)+IF(Дата_КС2=S$11,Смета!AO1176,0)+IF(Дата_КС2=S$12,Смета!AR1176,0)+IF(Дата_КС2=S$13,Смета!AU1176,0)+IF(Дата_КС2=S$14,Смета!AX1176,0),0)</f>
        <v>0</v>
      </c>
      <c r="G1194" s="7">
        <f>IF(Смета!E1176&gt;0,Смета!E1176,0)</f>
        <v>2.46</v>
      </c>
      <c r="H1194" s="7">
        <f>ROUND(F1194*G1194,2)</f>
        <v>0</v>
      </c>
      <c r="I1194">
        <f>IF(J1194=1,1,K1194)</f>
        <v>0</v>
      </c>
      <c r="K1194">
        <f>IF(AND(B1194&gt;0,B1194&lt;&gt;"ЗАГ"),1,IF(C1194=0,SUM(B1195:INDEX(B1195:B$2002,INDEX(MATCH("ЗАГ",B1195:B$2002&amp;"",),))),0))</f>
        <v>0</v>
      </c>
      <c r="R1194" s="7">
        <f>IFERROR(IF(F1194&gt;0,IF(IFERROR((Смета!H744*1),0)&gt;0,ROUND(F1194*G1194,2),0),0),0)</f>
        <v>0</v>
      </c>
      <c r="S1194" s="7">
        <f>IFERROR(IF(F1194&gt;0,IF(IFERROR((Смета!G1176*1),0)&gt;0,ROUND(F1194*G1194,2),0),0),0)</f>
        <v>0</v>
      </c>
    </row>
    <row r="1195" hidden="1">
      <c r="B1195">
        <f>IFERROR(IF(F1195&gt;0,MAX(B$26:B1194)+1,IF(AND(D1195&gt;0,C1195=0),"ЗАГ",0)),0)</f>
        <v>0</v>
      </c>
      <c r="C1195">
        <f>IF(Смета!B1177&gt;0,Смета!B1177,0)</f>
        <v>1041</v>
      </c>
      <c r="D1195" t="str">
        <f>IF(Смета!C1177&gt;0,Смета!C1177,0)</f>
        <v>Коробка установочная 68мм (С3М2)</v>
      </c>
      <c r="E1195" s="7" t="str">
        <f>IF(Смета!D1177&gt;0,Смета!D1177,0)</f>
        <v>шт</v>
      </c>
      <c r="F1195" s="7">
        <f>IFERROR(IF(Дата_КС2=S$3,Смета!Q1177,0)+IF(Дата_КС2=S$4,Смета!T1177,0)+IF(Дата_КС2=S$5,Смета!W1177,0)+IF(Дата_КС2=S$6,Смета!Z1177,0)+IF(Дата_КС2=S$7,Смета!AC1177,0)+IF(Дата_КС2=S$8,Смета!AF1177,0)+IF(Дата_КС2=S$9,Смета!AI1177,0)+IF(Дата_КС2=S$10,Смета!AL1177,0)+IF(Дата_КС2=S$11,Смета!AO1177,0)+IF(Дата_КС2=S$12,Смета!AR1177,0)+IF(Дата_КС2=S$13,Смета!AU1177,0)+IF(Дата_КС2=S$14,Смета!AX1177,0),0)</f>
        <v>0</v>
      </c>
      <c r="G1195" s="7">
        <f>IF(Смета!E1177&gt;0,Смета!E1177,0)</f>
        <v>12.81</v>
      </c>
      <c r="H1195" s="7">
        <f>ROUND(F1195*G1195,2)</f>
        <v>0</v>
      </c>
      <c r="I1195">
        <f>IF(J1195=1,1,K1195)</f>
        <v>0</v>
      </c>
      <c r="K1195">
        <f>IF(AND(B1195&gt;0,B1195&lt;&gt;"ЗАГ"),1,IF(C1195=0,SUM(B1196:INDEX(B1196:B$2002,INDEX(MATCH("ЗАГ",B1196:B$2002&amp;"",),))),0))</f>
        <v>0</v>
      </c>
      <c r="R1195" s="7">
        <f>IFERROR(IF(F1195&gt;0,IF(IFERROR((Смета!H745*1),0)&gt;0,ROUND(F1195*G1195,2),0),0),0)</f>
        <v>0</v>
      </c>
      <c r="S1195" s="7">
        <f>IFERROR(IF(F1195&gt;0,IF(IFERROR((Смета!G1177*1),0)&gt;0,ROUND(F1195*G1195,2),0),0),0)</f>
        <v>0</v>
      </c>
    </row>
    <row r="1196" hidden="1" ht="30" customHeight="1">
      <c r="B1196">
        <f>IFERROR(IF(F1196&gt;0,MAX(B$26:B1195)+1,IF(AND(D1196&gt;0,C1196=0),"ЗАГ",0)),0)</f>
        <v>0</v>
      </c>
      <c r="C1196">
        <f>IF(Смета!B1178&gt;0,Смета!B1178,0)</f>
        <v>1042</v>
      </c>
      <c r="D1196" t="str">
        <f>IF(Смета!C1178&gt;0,Смета!C1178,0)</f>
        <v>Высверливание отверстия в кирпиче и вмазывание установочной коробки</v>
      </c>
      <c r="E1196" s="7" t="str">
        <f>IF(Смета!D1178&gt;0,Смета!D1178,0)</f>
        <v>шт</v>
      </c>
      <c r="F1196" s="7">
        <f>IFERROR(IF(Дата_КС2=S$3,Смета!Q1178,0)+IF(Дата_КС2=S$4,Смета!T1178,0)+IF(Дата_КС2=S$5,Смета!W1178,0)+IF(Дата_КС2=S$6,Смета!Z1178,0)+IF(Дата_КС2=S$7,Смета!AC1178,0)+IF(Дата_КС2=S$8,Смета!AF1178,0)+IF(Дата_КС2=S$9,Смета!AI1178,0)+IF(Дата_КС2=S$10,Смета!AL1178,0)+IF(Дата_КС2=S$11,Смета!AO1178,0)+IF(Дата_КС2=S$12,Смета!AR1178,0)+IF(Дата_КС2=S$13,Смета!AU1178,0)+IF(Дата_КС2=S$14,Смета!AX1178,0),0)</f>
        <v>0</v>
      </c>
      <c r="G1196" s="7">
        <f>IF(Смета!E1178&gt;0,Смета!E1178,0)</f>
        <v>320.25</v>
      </c>
      <c r="H1196" s="7">
        <f>ROUND(F1196*G1196,2)</f>
        <v>0</v>
      </c>
      <c r="I1196">
        <f>IF(J1196=1,1,K1196)</f>
        <v>0</v>
      </c>
      <c r="K1196">
        <f>IF(AND(B1196&gt;0,B1196&lt;&gt;"ЗАГ"),1,IF(C1196=0,SUM(B1197:INDEX(B1197:B$2002,INDEX(MATCH("ЗАГ",B1197:B$2002&amp;"",),))),0))</f>
        <v>0</v>
      </c>
      <c r="R1196" s="7">
        <f>IFERROR(IF(F1196&gt;0,IF(IFERROR((Смета!H746*1),0)&gt;0,ROUND(F1196*G1196,2),0),0),0)</f>
        <v>0</v>
      </c>
      <c r="S1196" s="7">
        <f>IFERROR(IF(F1196&gt;0,IF(IFERROR((Смета!G1178*1),0)&gt;0,ROUND(F1196*G1196,2),0),0),0)</f>
        <v>0</v>
      </c>
    </row>
    <row r="1197" hidden="1">
      <c r="B1197">
        <f>IFERROR(IF(F1197&gt;0,MAX(B$26:B1196)+1,IF(AND(D1197&gt;0,C1197=0),"ЗАГ",0)),0)</f>
        <v>0</v>
      </c>
      <c r="C1197">
        <f>IF(Смета!B1179&gt;0,Смета!B1179,0)</f>
        <v>1043</v>
      </c>
      <c r="D1197" t="str">
        <f>IF(Смета!C1179&gt;0,Смета!C1179,0)</f>
        <v>Крышка КОН-1М-04</v>
      </c>
      <c r="E1197" s="7" t="str">
        <f>IF(Смета!D1179&gt;0,Смета!D1179,0)</f>
        <v>шт</v>
      </c>
      <c r="F1197" s="7">
        <f>IFERROR(IF(Дата_КС2=S$3,Смета!Q1179,0)+IF(Дата_КС2=S$4,Смета!T1179,0)+IF(Дата_КС2=S$5,Смета!W1179,0)+IF(Дата_КС2=S$6,Смета!Z1179,0)+IF(Дата_КС2=S$7,Смета!AC1179,0)+IF(Дата_КС2=S$8,Смета!AF1179,0)+IF(Дата_КС2=S$9,Смета!AI1179,0)+IF(Дата_КС2=S$10,Смета!AL1179,0)+IF(Дата_КС2=S$11,Смета!AO1179,0)+IF(Дата_КС2=S$12,Смета!AR1179,0)+IF(Дата_КС2=S$13,Смета!AU1179,0)+IF(Дата_КС2=S$14,Смета!AX1179,0),0)</f>
        <v>0</v>
      </c>
      <c r="G1197" s="7">
        <f>IF(Смета!E1179&gt;0,Смета!E1179,0)</f>
        <v>58.21</v>
      </c>
      <c r="H1197" s="7">
        <f>ROUND(F1197*G1197,2)</f>
        <v>0</v>
      </c>
      <c r="I1197">
        <f>IF(J1197=1,1,K1197)</f>
        <v>0</v>
      </c>
      <c r="K1197">
        <f>IF(AND(B1197&gt;0,B1197&lt;&gt;"ЗАГ"),1,IF(C1197=0,SUM(B1198:INDEX(B1198:B$2002,INDEX(MATCH("ЗАГ",B1198:B$2002&amp;"",),))),0))</f>
        <v>0</v>
      </c>
      <c r="R1197" s="7">
        <f>IFERROR(IF(F1197&gt;0,IF(IFERROR((Смета!H747*1),0)&gt;0,ROUND(F1197*G1197,2),0),0),0)</f>
        <v>0</v>
      </c>
      <c r="S1197" s="7">
        <f>IFERROR(IF(F1197&gt;0,IF(IFERROR((Смета!G1179*1),0)&gt;0,ROUND(F1197*G1197,2),0),0),0)</f>
        <v>0</v>
      </c>
    </row>
    <row r="1198" hidden="1">
      <c r="B1198">
        <f>IFERROR(IF(F1198&gt;0,MAX(B$26:B1197)+1,IF(AND(D1198&gt;0,C1198=0),"ЗАГ",0)),0)</f>
        <v>0</v>
      </c>
      <c r="C1198">
        <f>IF(Смета!B1180&gt;0,Смета!B1180,0)</f>
        <v>1044</v>
      </c>
      <c r="D1198" t="str">
        <f>IF(Смета!C1180&gt;0,Смета!C1180,0)</f>
        <v>Монтаж крышки КОН-1М-04</v>
      </c>
      <c r="E1198" s="7" t="str">
        <f>IF(Смета!D1180&gt;0,Смета!D1180,0)</f>
        <v>шт</v>
      </c>
      <c r="F1198" s="7">
        <f>IFERROR(IF(Дата_КС2=S$3,Смета!Q1180,0)+IF(Дата_КС2=S$4,Смета!T1180,0)+IF(Дата_КС2=S$5,Смета!W1180,0)+IF(Дата_КС2=S$6,Смета!Z1180,0)+IF(Дата_КС2=S$7,Смета!AC1180,0)+IF(Дата_КС2=S$8,Смета!AF1180,0)+IF(Дата_КС2=S$9,Смета!AI1180,0)+IF(Дата_КС2=S$10,Смета!AL1180,0)+IF(Дата_КС2=S$11,Смета!AO1180,0)+IF(Дата_КС2=S$12,Смета!AR1180,0)+IF(Дата_КС2=S$13,Смета!AU1180,0)+IF(Дата_КС2=S$14,Смета!AX1180,0),0)</f>
        <v>0</v>
      </c>
      <c r="G1198" s="7">
        <f>IF(Смета!E1180&gt;0,Смета!E1180,0)</f>
        <v>80.06</v>
      </c>
      <c r="H1198" s="7">
        <f>ROUND(F1198*G1198,2)</f>
        <v>0</v>
      </c>
      <c r="I1198">
        <f>IF(J1198=1,1,K1198)</f>
        <v>0</v>
      </c>
      <c r="K1198">
        <f>IF(AND(B1198&gt;0,B1198&lt;&gt;"ЗАГ"),1,IF(C1198=0,SUM(B1199:INDEX(B1199:B$2002,INDEX(MATCH("ЗАГ",B1199:B$2002&amp;"",),))),0))</f>
        <v>0</v>
      </c>
      <c r="R1198" s="7">
        <f>IFERROR(IF(F1198&gt;0,IF(IFERROR((Смета!H748*1),0)&gt;0,ROUND(F1198*G1198,2),0),0),0)</f>
        <v>0</v>
      </c>
      <c r="S1198" s="7">
        <f>IFERROR(IF(F1198&gt;0,IF(IFERROR((Смета!G1180*1),0)&gt;0,ROUND(F1198*G1198,2),0),0),0)</f>
        <v>0</v>
      </c>
    </row>
    <row r="1199" hidden="1">
      <c r="B1199">
        <f>IFERROR(IF(F1199&gt;0,MAX(B$26:B1198)+1,IF(AND(D1199&gt;0,C1199=0),"ЗАГ",0)),0)</f>
        <v>0</v>
      </c>
      <c r="C1199">
        <f>IF(Смета!B1181&gt;0,Смета!B1181,0)</f>
        <v>1045</v>
      </c>
      <c r="D1199" t="str">
        <f>IF(Смета!C1181&gt;0,Смета!C1181,0)</f>
        <v>Подрозетник Ф65мм</v>
      </c>
      <c r="E1199" s="7" t="str">
        <f>IF(Смета!D1181&gt;0,Смета!D1181,0)</f>
        <v>шт</v>
      </c>
      <c r="F1199" s="7">
        <f>IFERROR(IF(Дата_КС2=S$3,Смета!Q1181,0)+IF(Дата_КС2=S$4,Смета!T1181,0)+IF(Дата_КС2=S$5,Смета!W1181,0)+IF(Дата_КС2=S$6,Смета!Z1181,0)+IF(Дата_КС2=S$7,Смета!AC1181,0)+IF(Дата_КС2=S$8,Смета!AF1181,0)+IF(Дата_КС2=S$9,Смета!AI1181,0)+IF(Дата_КС2=S$10,Смета!AL1181,0)+IF(Дата_КС2=S$11,Смета!AO1181,0)+IF(Дата_КС2=S$12,Смета!AR1181,0)+IF(Дата_КС2=S$13,Смета!AU1181,0)+IF(Дата_КС2=S$14,Смета!AX1181,0),0)</f>
        <v>0</v>
      </c>
      <c r="G1199" s="7">
        <f>IF(Смета!E1181&gt;0,Смета!E1181,0)</f>
        <v>53.38</v>
      </c>
      <c r="H1199" s="7">
        <f>ROUND(F1199*G1199,2)</f>
        <v>0</v>
      </c>
      <c r="I1199">
        <f>IF(J1199=1,1,K1199)</f>
        <v>0</v>
      </c>
      <c r="K1199">
        <f>IF(AND(B1199&gt;0,B1199&lt;&gt;"ЗАГ"),1,IF(C1199=0,SUM(B1200:INDEX(B1200:B$2002,INDEX(MATCH("ЗАГ",B1200:B$2002&amp;"",),))),0))</f>
        <v>0</v>
      </c>
      <c r="R1199" s="7">
        <f>IFERROR(IF(F1199&gt;0,IF(IFERROR((Смета!H749*1),0)&gt;0,ROUND(F1199*G1199,2),0),0),0)</f>
        <v>0</v>
      </c>
      <c r="S1199" s="7">
        <f>IFERROR(IF(F1199&gt;0,IF(IFERROR((Смета!G1181*1),0)&gt;0,ROUND(F1199*G1199,2),0),0),0)</f>
        <v>0</v>
      </c>
    </row>
    <row r="1200" hidden="1">
      <c r="B1200">
        <f>IFERROR(IF(F1200&gt;0,MAX(B$26:B1199)+1,IF(AND(D1200&gt;0,C1200=0),"ЗАГ",0)),0)</f>
        <v>0</v>
      </c>
      <c r="C1200">
        <f>IF(Смета!B1182&gt;0,Смета!B1182,0)</f>
        <v>1046</v>
      </c>
      <c r="D1200" t="str">
        <f>IF(Смета!C1182&gt;0,Смета!C1182,0)</f>
        <v>Подрозетник Ф100мм</v>
      </c>
      <c r="E1200" s="7" t="str">
        <f>IF(Смета!D1182&gt;0,Смета!D1182,0)</f>
        <v>шт</v>
      </c>
      <c r="F1200" s="7">
        <f>IFERROR(IF(Дата_КС2=S$3,Смета!Q1182,0)+IF(Дата_КС2=S$4,Смета!T1182,0)+IF(Дата_КС2=S$5,Смета!W1182,0)+IF(Дата_КС2=S$6,Смета!Z1182,0)+IF(Дата_КС2=S$7,Смета!AC1182,0)+IF(Дата_КС2=S$8,Смета!AF1182,0)+IF(Дата_КС2=S$9,Смета!AI1182,0)+IF(Дата_КС2=S$10,Смета!AL1182,0)+IF(Дата_КС2=S$11,Смета!AO1182,0)+IF(Дата_КС2=S$12,Смета!AR1182,0)+IF(Дата_КС2=S$13,Смета!AU1182,0)+IF(Дата_КС2=S$14,Смета!AX1182,0),0)</f>
        <v>0</v>
      </c>
      <c r="G1200" s="7">
        <f>IF(Смета!E1182&gt;0,Смета!E1182,0)</f>
        <v>64.05</v>
      </c>
      <c r="H1200" s="7">
        <f>ROUND(F1200*G1200,2)</f>
        <v>0</v>
      </c>
      <c r="I1200">
        <f>IF(J1200=1,1,K1200)</f>
        <v>0</v>
      </c>
      <c r="K1200">
        <f>IF(AND(B1200&gt;0,B1200&lt;&gt;"ЗАГ"),1,IF(C1200=0,SUM(B1201:INDEX(B1201:B$2002,INDEX(MATCH("ЗАГ",B1201:B$2002&amp;"",),))),0))</f>
        <v>0</v>
      </c>
      <c r="R1200" s="7">
        <f>IFERROR(IF(F1200&gt;0,IF(IFERROR((Смета!H750*1),0)&gt;0,ROUND(F1200*G1200,2),0),0),0)</f>
        <v>0</v>
      </c>
      <c r="S1200" s="7">
        <f>IFERROR(IF(F1200&gt;0,IF(IFERROR((Смета!G1182*1),0)&gt;0,ROUND(F1200*G1200,2),0),0),0)</f>
        <v>0</v>
      </c>
    </row>
    <row r="1201" hidden="1">
      <c r="B1201">
        <f>IFERROR(IF(F1201&gt;0,MAX(B$26:B1200)+1,IF(AND(D1201&gt;0,C1201=0),"ЗАГ",0)),0)</f>
        <v>0</v>
      </c>
      <c r="C1201">
        <f>IF(Смета!B1183&gt;0,Смета!B1183,0)</f>
        <v>1047</v>
      </c>
      <c r="D1201" t="str">
        <f>IF(Смета!C1183&gt;0,Смета!C1183,0)</f>
        <v>Монтаж подрозетника</v>
      </c>
      <c r="E1201" s="7" t="str">
        <f>IF(Смета!D1183&gt;0,Смета!D1183,0)</f>
        <v>шт</v>
      </c>
      <c r="F1201" s="7">
        <f>IFERROR(IF(Дата_КС2=S$3,Смета!Q1183,0)+IF(Дата_КС2=S$4,Смета!T1183,0)+IF(Дата_КС2=S$5,Смета!W1183,0)+IF(Дата_КС2=S$6,Смета!Z1183,0)+IF(Дата_КС2=S$7,Смета!AC1183,0)+IF(Дата_КС2=S$8,Смета!AF1183,0)+IF(Дата_КС2=S$9,Смета!AI1183,0)+IF(Дата_КС2=S$10,Смета!AL1183,0)+IF(Дата_КС2=S$11,Смета!AO1183,0)+IF(Дата_КС2=S$12,Смета!AR1183,0)+IF(Дата_КС2=S$13,Смета!AU1183,0)+IF(Дата_КС2=S$14,Смета!AX1183,0),0)</f>
        <v>0</v>
      </c>
      <c r="G1201" s="7">
        <f>IF(Смета!E1183&gt;0,Смета!E1183,0)</f>
        <v>80.06</v>
      </c>
      <c r="H1201" s="7">
        <f>ROUND(F1201*G1201,2)</f>
        <v>0</v>
      </c>
      <c r="I1201">
        <f>IF(J1201=1,1,K1201)</f>
        <v>0</v>
      </c>
      <c r="K1201">
        <f>IF(AND(B1201&gt;0,B1201&lt;&gt;"ЗАГ"),1,IF(C1201=0,SUM(B1202:INDEX(B1202:B$2002,INDEX(MATCH("ЗАГ",B1202:B$2002&amp;"",),))),0))</f>
        <v>0</v>
      </c>
      <c r="R1201" s="7">
        <f>IFERROR(IF(F1201&gt;0,IF(IFERROR((Смета!H751*1),0)&gt;0,ROUND(F1201*G1201,2),0),0),0)</f>
        <v>0</v>
      </c>
      <c r="S1201" s="7">
        <f>IFERROR(IF(F1201&gt;0,IF(IFERROR((Смета!G1183*1),0)&gt;0,ROUND(F1201*G1201,2),0),0),0)</f>
        <v>0</v>
      </c>
    </row>
    <row r="1202" hidden="1">
      <c r="B1202" t="str">
        <f>IFERROR(IF(F1202&gt;0,MAX(B$26:B1201)+1,IF(AND(D1202&gt;0,C1202=0),"ЗАГ",0)),0)</f>
        <v>ЗАГ</v>
      </c>
      <c r="C1202">
        <f>IF(Смета!B1184&gt;0,Смета!B1184,0)</f>
        <v>0</v>
      </c>
      <c r="D1202" t="str">
        <f>IF(Смета!C1184&gt;0,Смета!C1184,0)</f>
        <v>6. Материалы</v>
      </c>
      <c r="E1202" s="7">
        <f>IF(Смета!D1184&gt;0,Смета!D1184,0)</f>
        <v>0</v>
      </c>
      <c r="F1202" s="7">
        <f>IFERROR(IF(Дата_КС2=S$3,Смета!Q1184,0)+IF(Дата_КС2=S$4,Смета!T1184,0)+IF(Дата_КС2=S$5,Смета!W1184,0)+IF(Дата_КС2=S$6,Смета!Z1184,0)+IF(Дата_КС2=S$7,Смета!AC1184,0)+IF(Дата_КС2=S$8,Смета!AF1184,0)+IF(Дата_КС2=S$9,Смета!AI1184,0)+IF(Дата_КС2=S$10,Смета!AL1184,0)+IF(Дата_КС2=S$11,Смета!AO1184,0)+IF(Дата_КС2=S$12,Смета!AR1184,0)+IF(Дата_КС2=S$13,Смета!AU1184,0)+IF(Дата_КС2=S$14,Смета!AX1184,0),0)</f>
        <v>0</v>
      </c>
      <c r="G1202" s="7">
        <f>IF(Смета!E1184&gt;0,Смета!E1184,0)</f>
        <v>0</v>
      </c>
      <c r="H1202" s="7">
        <f>ROUND(F1202*G1202,2)</f>
        <v>0</v>
      </c>
      <c r="I1202">
        <f>IF(J1202=1,1,K1202)</f>
        <v>0</v>
      </c>
      <c r="K1202">
        <f>IF(AND(B1202&gt;0,B1202&lt;&gt;"ЗАГ"),1,IF(C1202=0,SUM(B1203:INDEX(B1203:B$2002,INDEX(MATCH("ЗАГ",B1203:B$2002&amp;"",),))),0))</f>
        <v>0</v>
      </c>
      <c r="R1202" s="7">
        <f>IFERROR(IF(F1202&gt;0,IF(IFERROR((Смета!H752*1),0)&gt;0,ROUND(F1202*G1202,2),0),0),0)</f>
        <v>0</v>
      </c>
      <c r="S1202" s="7">
        <f>IFERROR(IF(F1202&gt;0,IF(IFERROR((Смета!G1184*1),0)&gt;0,ROUND(F1202*G1202,2),0),0),0)</f>
        <v>0</v>
      </c>
    </row>
    <row r="1203" hidden="1">
      <c r="B1203">
        <f>IFERROR(IF(F1203&gt;0,MAX(B$26:B1202)+1,IF(AND(D1203&gt;0,C1203=0),"ЗАГ",0)),0)</f>
        <v>0</v>
      </c>
      <c r="C1203">
        <f>IF(Смета!B1185&gt;0,Смета!B1185,0)</f>
        <v>1048</v>
      </c>
      <c r="D1203" t="str">
        <f>IF(Смета!C1185&gt;0,Смета!C1185,0)</f>
        <v>Пена монтажная Roof Complect огнеупорная (890гр)</v>
      </c>
      <c r="E1203" s="7" t="str">
        <f>IF(Смета!D1185&gt;0,Смета!D1185,0)</f>
        <v>шт</v>
      </c>
      <c r="F1203" s="7">
        <f>IFERROR(IF(Дата_КС2=S$3,Смета!Q1185,0)+IF(Дата_КС2=S$4,Смета!T1185,0)+IF(Дата_КС2=S$5,Смета!W1185,0)+IF(Дата_КС2=S$6,Смета!Z1185,0)+IF(Дата_КС2=S$7,Смета!AC1185,0)+IF(Дата_КС2=S$8,Смета!AF1185,0)+IF(Дата_КС2=S$9,Смета!AI1185,0)+IF(Дата_КС2=S$10,Смета!AL1185,0)+IF(Дата_КС2=S$11,Смета!AO1185,0)+IF(Дата_КС2=S$12,Смета!AR1185,0)+IF(Дата_КС2=S$13,Смета!AU1185,0)+IF(Дата_КС2=S$14,Смета!AX1185,0),0)</f>
        <v>0</v>
      </c>
      <c r="G1203" s="7">
        <f>IF(Смета!E1185&gt;0,Смета!E1185,0)</f>
        <v>640.5</v>
      </c>
      <c r="H1203" s="7">
        <f>ROUND(F1203*G1203,2)</f>
        <v>0</v>
      </c>
      <c r="I1203">
        <f>IF(J1203=1,1,K1203)</f>
        <v>0</v>
      </c>
      <c r="K1203">
        <f>IF(AND(B1203&gt;0,B1203&lt;&gt;"ЗАГ"),1,IF(C1203=0,SUM(B1204:INDEX(B1204:B$2002,INDEX(MATCH("ЗАГ",B1204:B$2002&amp;"",),))),0))</f>
        <v>0</v>
      </c>
      <c r="R1203" s="7">
        <f>IFERROR(IF(F1203&gt;0,IF(IFERROR((Смета!H753*1),0)&gt;0,ROUND(F1203*G1203,2),0),0),0)</f>
        <v>0</v>
      </c>
      <c r="S1203" s="7">
        <f>IFERROR(IF(F1203&gt;0,IF(IFERROR((Смета!G1185*1),0)&gt;0,ROUND(F1203*G1203,2),0),0),0)</f>
        <v>0</v>
      </c>
    </row>
    <row r="1204" hidden="1">
      <c r="B1204">
        <f>IFERROR(IF(F1204&gt;0,MAX(B$26:B1203)+1,IF(AND(D1204&gt;0,C1204=0),"ЗАГ",0)),0)</f>
        <v>0</v>
      </c>
      <c r="C1204">
        <f>IF(Смета!B1186&gt;0,Смета!B1186,0)</f>
        <v>1049</v>
      </c>
      <c r="D1204" t="str">
        <f>IF(Смета!C1186&gt;0,Смета!C1186,0)</f>
        <v>Герметик огнезащитный ведро 10кг</v>
      </c>
      <c r="E1204" s="7" t="str">
        <f>IF(Смета!D1186&gt;0,Смета!D1186,0)</f>
        <v>шт</v>
      </c>
      <c r="F1204" s="7">
        <f>IFERROR(IF(Дата_КС2=S$3,Смета!Q1186,0)+IF(Дата_КС2=S$4,Смета!T1186,0)+IF(Дата_КС2=S$5,Смета!W1186,0)+IF(Дата_КС2=S$6,Смета!Z1186,0)+IF(Дата_КС2=S$7,Смета!AC1186,0)+IF(Дата_КС2=S$8,Смета!AF1186,0)+IF(Дата_КС2=S$9,Смета!AI1186,0)+IF(Дата_КС2=S$10,Смета!AL1186,0)+IF(Дата_КС2=S$11,Смета!AO1186,0)+IF(Дата_КС2=S$12,Смета!AR1186,0)+IF(Дата_КС2=S$13,Смета!AU1186,0)+IF(Дата_КС2=S$14,Смета!AX1186,0),0)</f>
        <v>0</v>
      </c>
      <c r="G1204" s="7">
        <f>IF(Смета!E1186&gt;0,Смета!E1186,0)</f>
        <v>2028.25</v>
      </c>
      <c r="H1204" s="7">
        <f>ROUND(F1204*G1204,2)</f>
        <v>0</v>
      </c>
      <c r="I1204">
        <f>IF(J1204=1,1,K1204)</f>
        <v>0</v>
      </c>
      <c r="K1204">
        <f>IF(AND(B1204&gt;0,B1204&lt;&gt;"ЗАГ"),1,IF(C1204=0,SUM(B1205:INDEX(B1205:B$2002,INDEX(MATCH("ЗАГ",B1205:B$2002&amp;"",),))),0))</f>
        <v>0</v>
      </c>
      <c r="R1204" s="7">
        <f>IFERROR(IF(F1204&gt;0,IF(IFERROR((Смета!H754*1),0)&gt;0,ROUND(F1204*G1204,2),0),0),0)</f>
        <v>0</v>
      </c>
      <c r="S1204" s="7">
        <f>IFERROR(IF(F1204&gt;0,IF(IFERROR((Смета!G1186*1),0)&gt;0,ROUND(F1204*G1204,2),0),0),0)</f>
        <v>0</v>
      </c>
    </row>
    <row r="1205" hidden="1">
      <c r="B1205">
        <f>IFERROR(IF(F1205&gt;0,MAX(B$26:B1204)+1,IF(AND(D1205&gt;0,C1205=0),"ЗАГ",0)),0)</f>
        <v>0</v>
      </c>
      <c r="C1205">
        <f>IF(Смета!B1187&gt;0,Смета!B1187,0)</f>
        <v>0</v>
      </c>
      <c r="D1205">
        <f>IF(Смета!C1187&gt;0,Смета!C1187,0)</f>
        <v>0</v>
      </c>
      <c r="E1205" s="7">
        <f>IF(Смета!D1187&gt;0,Смета!D1187,0)</f>
        <v>0</v>
      </c>
      <c r="F1205" s="7">
        <f>IFERROR(IF(Дата_КС2=S$3,Смета!Q1187,0)+IF(Дата_КС2=S$4,Смета!T1187,0)+IF(Дата_КС2=S$5,Смета!W1187,0)+IF(Дата_КС2=S$6,Смета!Z1187,0)+IF(Дата_КС2=S$7,Смета!AC1187,0)+IF(Дата_КС2=S$8,Смета!AF1187,0)+IF(Дата_КС2=S$9,Смета!AI1187,0)+IF(Дата_КС2=S$10,Смета!AL1187,0)+IF(Дата_КС2=S$11,Смета!AO1187,0)+IF(Дата_КС2=S$12,Смета!AR1187,0)+IF(Дата_КС2=S$13,Смета!AU1187,0)+IF(Дата_КС2=S$14,Смета!AX1187,0),0)</f>
        <v>0</v>
      </c>
      <c r="G1205" s="7">
        <f>IF(Смета!E1187&gt;0,Смета!E1187,0)</f>
        <v>0</v>
      </c>
      <c r="H1205" s="7">
        <f>ROUND(F1205*G1205,2)</f>
        <v>0</v>
      </c>
      <c r="I1205">
        <f>IF(J1205=1,1,K1205)</f>
        <v>0</v>
      </c>
      <c r="K1205">
        <f>IF(AND(B1205&gt;0,B1205&lt;&gt;"ЗАГ"),1,IF(C1205=0,SUM(B1206:INDEX(B1206:B$2002,INDEX(MATCH("ЗАГ",B1206:B$2002&amp;"",),))),0))</f>
        <v>0</v>
      </c>
      <c r="R1205" s="7">
        <f>IFERROR(IF(F1205&gt;0,IF(IFERROR((Смета!H755*1),0)&gt;0,ROUND(F1205*G1205,2),0),0),0)</f>
        <v>0</v>
      </c>
      <c r="S1205" s="7">
        <f>IFERROR(IF(F1205&gt;0,IF(IFERROR((Смета!G1187*1),0)&gt;0,ROUND(F1205*G1205,2),0),0),0)</f>
        <v>0</v>
      </c>
    </row>
    <row r="1206" hidden="1">
      <c r="B1206">
        <f>IFERROR(IF(F1206&gt;0,MAX(B$26:B1205)+1,IF(AND(D1206&gt;0,C1206=0),"ЗАГ",0)),0)</f>
        <v>0</v>
      </c>
      <c r="C1206">
        <f>IF(Смета!B1188&gt;0,Смета!B1188,0)</f>
        <v>0</v>
      </c>
      <c r="D1206">
        <f>IF(Смета!C1188&gt;0,Смета!C1188,0)</f>
        <v>0</v>
      </c>
      <c r="E1206" s="7">
        <f>IF(Смета!D1188&gt;0,Смета!D1188,0)</f>
        <v>0</v>
      </c>
      <c r="F1206" s="7">
        <f>IFERROR(IF(Дата_КС2=S$3,Смета!Q1188,0)+IF(Дата_КС2=S$4,Смета!T1188,0)+IF(Дата_КС2=S$5,Смета!W1188,0)+IF(Дата_КС2=S$6,Смета!Z1188,0)+IF(Дата_КС2=S$7,Смета!AC1188,0)+IF(Дата_КС2=S$8,Смета!AF1188,0)+IF(Дата_КС2=S$9,Смета!AI1188,0)+IF(Дата_КС2=S$10,Смета!AL1188,0)+IF(Дата_КС2=S$11,Смета!AO1188,0)+IF(Дата_КС2=S$12,Смета!AR1188,0)+IF(Дата_КС2=S$13,Смета!AU1188,0)+IF(Дата_КС2=S$14,Смета!AX1188,0),0)</f>
        <v>0</v>
      </c>
      <c r="G1206" s="7">
        <f>IF(Смета!E1188&gt;0,Смета!E1188,0)</f>
        <v>0</v>
      </c>
      <c r="H1206" s="7">
        <f>ROUND(F1206*G1206,2)</f>
        <v>0</v>
      </c>
      <c r="I1206">
        <f>IF(J1206=1,1,K1206)</f>
        <v>0</v>
      </c>
      <c r="K1206">
        <f>IF(AND(B1206&gt;0,B1206&lt;&gt;"ЗАГ"),1,IF(C1206=0,SUM(B1207:INDEX(B1207:B$2002,INDEX(MATCH("ЗАГ",B1207:B$2002&amp;"",),))),0))</f>
        <v>0</v>
      </c>
      <c r="R1206" s="7">
        <f>IFERROR(IF(F1206&gt;0,IF(IFERROR((Смета!H756*1),0)&gt;0,ROUND(F1206*G1206,2),0),0),0)</f>
        <v>0</v>
      </c>
      <c r="S1206" s="7">
        <f>IFERROR(IF(F1206&gt;0,IF(IFERROR((Смета!G1188*1),0)&gt;0,ROUND(F1206*G1206,2),0),0),0)</f>
        <v>0</v>
      </c>
    </row>
    <row r="1207" hidden="1">
      <c r="B1207">
        <f>IFERROR(IF(F1207&gt;0,MAX(B$26:B1206)+1,IF(AND(D1207&gt;0,C1207=0),"ЗАГ",0)),0)</f>
        <v>0</v>
      </c>
      <c r="C1207">
        <f>IF(Смета!B1189&gt;0,Смета!B1189,0)</f>
        <v>0</v>
      </c>
      <c r="D1207">
        <f>IF(Смета!C1189&gt;0,Смета!C1189,0)</f>
        <v>0</v>
      </c>
      <c r="E1207" s="7">
        <f>IF(Смета!D1189&gt;0,Смета!D1189,0)</f>
        <v>0</v>
      </c>
      <c r="F1207" s="7">
        <f>IFERROR(IF(Дата_КС2=S$3,Смета!Q1189,0)+IF(Дата_КС2=S$4,Смета!T1189,0)+IF(Дата_КС2=S$5,Смета!W1189,0)+IF(Дата_КС2=S$6,Смета!Z1189,0)+IF(Дата_КС2=S$7,Смета!AC1189,0)+IF(Дата_КС2=S$8,Смета!AF1189,0)+IF(Дата_КС2=S$9,Смета!AI1189,0)+IF(Дата_КС2=S$10,Смета!AL1189,0)+IF(Дата_КС2=S$11,Смета!AO1189,0)+IF(Дата_КС2=S$12,Смета!AR1189,0)+IF(Дата_КС2=S$13,Смета!AU1189,0)+IF(Дата_КС2=S$14,Смета!AX1189,0),0)</f>
        <v>0</v>
      </c>
      <c r="G1207" s="7">
        <f>IF(Смета!E1189&gt;0,Смета!E1189,0)</f>
        <v>0</v>
      </c>
      <c r="H1207" s="7">
        <f>ROUND(F1207*G1207,2)</f>
        <v>0</v>
      </c>
      <c r="I1207">
        <f>IF(J1207=1,1,K1207)</f>
        <v>0</v>
      </c>
      <c r="K1207">
        <f>IF(AND(B1207&gt;0,B1207&lt;&gt;"ЗАГ"),1,IF(C1207=0,SUM(B1208:INDEX(B1208:B$2002,INDEX(MATCH("ЗАГ",B1208:B$2002&amp;"",),))),0))</f>
        <v>0</v>
      </c>
      <c r="R1207" s="7">
        <f>IFERROR(IF(F1207&gt;0,IF(IFERROR((Смета!H757*1),0)&gt;0,ROUND(F1207*G1207,2),0),0),0)</f>
        <v>0</v>
      </c>
      <c r="S1207" s="7">
        <f>IFERROR(IF(F1207&gt;0,IF(IFERROR((Смета!G1189*1),0)&gt;0,ROUND(F1207*G1207,2),0),0),0)</f>
        <v>0</v>
      </c>
    </row>
    <row r="1208" hidden="1">
      <c r="B1208">
        <f>IFERROR(IF(F1208&gt;0,MAX(B$26:B1207)+1,IF(AND(D1208&gt;0,C1208=0),"ЗАГ",0)),0)</f>
        <v>0</v>
      </c>
      <c r="C1208">
        <f>IF(Смета!B1190&gt;0,Смета!B1190,0)</f>
        <v>0</v>
      </c>
      <c r="D1208">
        <f>IF(Смета!C1190&gt;0,Смета!C1190,0)</f>
        <v>0</v>
      </c>
      <c r="E1208" s="7">
        <f>IF(Смета!D1190&gt;0,Смета!D1190,0)</f>
        <v>0</v>
      </c>
      <c r="F1208" s="7">
        <f>IFERROR(IF(Дата_КС2=S$3,Смета!Q1190,0)+IF(Дата_КС2=S$4,Смета!T1190,0)+IF(Дата_КС2=S$5,Смета!W1190,0)+IF(Дата_КС2=S$6,Смета!Z1190,0)+IF(Дата_КС2=S$7,Смета!AC1190,0)+IF(Дата_КС2=S$8,Смета!AF1190,0)+IF(Дата_КС2=S$9,Смета!AI1190,0)+IF(Дата_КС2=S$10,Смета!AL1190,0)+IF(Дата_КС2=S$11,Смета!AO1190,0)+IF(Дата_КС2=S$12,Смета!AR1190,0)+IF(Дата_КС2=S$13,Смета!AU1190,0)+IF(Дата_КС2=S$14,Смета!AX1190,0),0)</f>
        <v>0</v>
      </c>
      <c r="G1208" s="7">
        <f>IF(Смета!E1190&gt;0,Смета!E1190,0)</f>
        <v>0</v>
      </c>
      <c r="H1208" s="7">
        <f>ROUND(F1208*G1208,2)</f>
        <v>0</v>
      </c>
      <c r="I1208">
        <f>IF(J1208=1,1,K1208)</f>
        <v>0</v>
      </c>
      <c r="K1208">
        <f>IF(AND(B1208&gt;0,B1208&lt;&gt;"ЗАГ"),1,IF(C1208=0,SUM(B1209:INDEX(B1209:B$2002,INDEX(MATCH("ЗАГ",B1209:B$2002&amp;"",),))),0))</f>
        <v>0</v>
      </c>
      <c r="R1208" s="7">
        <f>IFERROR(IF(F1208&gt;0,IF(IFERROR((Смета!H758*1),0)&gt;0,ROUND(F1208*G1208,2),0),0),0)</f>
        <v>0</v>
      </c>
      <c r="S1208" s="7">
        <f>IFERROR(IF(F1208&gt;0,IF(IFERROR((Смета!G1190*1),0)&gt;0,ROUND(F1208*G1208,2),0),0),0)</f>
        <v>0</v>
      </c>
    </row>
    <row r="1209" hidden="1">
      <c r="B1209">
        <f>IFERROR(IF(F1209&gt;0,MAX(B$26:B1208)+1,IF(AND(D1209&gt;0,C1209=0),"ЗАГ",0)),0)</f>
        <v>0</v>
      </c>
      <c r="C1209">
        <f>IF(Смета!B1191&gt;0,Смета!B1191,0)</f>
        <v>0</v>
      </c>
      <c r="D1209">
        <f>IF(Смета!C1191&gt;0,Смета!C1191,0)</f>
        <v>0</v>
      </c>
      <c r="E1209" s="7">
        <f>IF(Смета!D1191&gt;0,Смета!D1191,0)</f>
        <v>0</v>
      </c>
      <c r="F1209" s="7">
        <f>IFERROR(IF(Дата_КС2=S$3,Смета!Q1191,0)+IF(Дата_КС2=S$4,Смета!T1191,0)+IF(Дата_КС2=S$5,Смета!W1191,0)+IF(Дата_КС2=S$6,Смета!Z1191,0)+IF(Дата_КС2=S$7,Смета!AC1191,0)+IF(Дата_КС2=S$8,Смета!AF1191,0)+IF(Дата_КС2=S$9,Смета!AI1191,0)+IF(Дата_КС2=S$10,Смета!AL1191,0)+IF(Дата_КС2=S$11,Смета!AO1191,0)+IF(Дата_КС2=S$12,Смета!AR1191,0)+IF(Дата_КС2=S$13,Смета!AU1191,0)+IF(Дата_КС2=S$14,Смета!AX1191,0),0)</f>
        <v>0</v>
      </c>
      <c r="G1209" s="7">
        <f>IF(Смета!E1191&gt;0,Смета!E1191,0)</f>
        <v>0</v>
      </c>
      <c r="H1209" s="7">
        <f>ROUND(F1209*G1209,2)</f>
        <v>0</v>
      </c>
      <c r="I1209">
        <f>IF(J1209=1,1,K1209)</f>
        <v>0</v>
      </c>
      <c r="K1209">
        <f>IF(AND(B1209&gt;0,B1209&lt;&gt;"ЗАГ"),1,IF(C1209=0,SUM(B1210:INDEX(B1210:B$2002,INDEX(MATCH("ЗАГ",B1210:B$2002&amp;"",),))),0))</f>
        <v>0</v>
      </c>
      <c r="R1209" s="7">
        <f>IFERROR(IF(F1209&gt;0,IF(IFERROR((Смета!H759*1),0)&gt;0,ROUND(F1209*G1209,2),0),0),0)</f>
        <v>0</v>
      </c>
      <c r="S1209" s="7">
        <f>IFERROR(IF(F1209&gt;0,IF(IFERROR((Смета!G1191*1),0)&gt;0,ROUND(F1209*G1209,2),0),0),0)</f>
        <v>0</v>
      </c>
    </row>
    <row r="1210" hidden="1">
      <c r="B1210">
        <f>IFERROR(IF(F1210&gt;0,MAX(B$26:B1209)+1,IF(AND(D1210&gt;0,C1210=0),"ЗАГ",0)),0)</f>
        <v>0</v>
      </c>
      <c r="C1210">
        <f>IF(Смета!B1192&gt;0,Смета!B1192,0)</f>
        <v>0</v>
      </c>
      <c r="D1210">
        <f>IF(Смета!C1192&gt;0,Смета!C1192,0)</f>
        <v>0</v>
      </c>
      <c r="E1210" s="7">
        <f>IF(Смета!D1192&gt;0,Смета!D1192,0)</f>
        <v>0</v>
      </c>
      <c r="F1210" s="7">
        <f>IFERROR(IF(Дата_КС2=S$3,Смета!Q1192,0)+IF(Дата_КС2=S$4,Смета!T1192,0)+IF(Дата_КС2=S$5,Смета!W1192,0)+IF(Дата_КС2=S$6,Смета!Z1192,0)+IF(Дата_КС2=S$7,Смета!AC1192,0)+IF(Дата_КС2=S$8,Смета!AF1192,0)+IF(Дата_КС2=S$9,Смета!AI1192,0)+IF(Дата_КС2=S$10,Смета!AL1192,0)+IF(Дата_КС2=S$11,Смета!AO1192,0)+IF(Дата_КС2=S$12,Смета!AR1192,0)+IF(Дата_КС2=S$13,Смета!AU1192,0)+IF(Дата_КС2=S$14,Смета!AX1192,0),0)</f>
        <v>0</v>
      </c>
      <c r="G1210" s="7">
        <f>IF(Смета!E1192&gt;0,Смета!E1192,0)</f>
        <v>0</v>
      </c>
      <c r="H1210" s="7">
        <f>ROUND(F1210*G1210,2)</f>
        <v>0</v>
      </c>
      <c r="I1210">
        <f>IF(J1210=1,1,K1210)</f>
        <v>0</v>
      </c>
      <c r="K1210">
        <f>IF(AND(B1210&gt;0,B1210&lt;&gt;"ЗАГ"),1,IF(C1210=0,SUM(B1211:INDEX(B1211:B$2002,INDEX(MATCH("ЗАГ",B1211:B$2002&amp;"",),))),0))</f>
        <v>0</v>
      </c>
      <c r="R1210" s="7">
        <f>IFERROR(IF(F1210&gt;0,IF(IFERROR((Смета!H760*1),0)&gt;0,ROUND(F1210*G1210,2),0),0),0)</f>
        <v>0</v>
      </c>
      <c r="S1210" s="7">
        <f>IFERROR(IF(F1210&gt;0,IF(IFERROR((Смета!G1192*1),0)&gt;0,ROUND(F1210*G1210,2),0),0),0)</f>
        <v>0</v>
      </c>
    </row>
    <row r="1211" hidden="1">
      <c r="B1211">
        <f>IFERROR(IF(F1211&gt;0,MAX(B$26:B1210)+1,IF(AND(D1211&gt;0,C1211=0),"ЗАГ",0)),0)</f>
        <v>0</v>
      </c>
      <c r="C1211">
        <f>IF(Смета!B1193&gt;0,Смета!B1193,0)</f>
        <v>0</v>
      </c>
      <c r="D1211">
        <f>IF(Смета!C1193&gt;0,Смета!C1193,0)</f>
        <v>0</v>
      </c>
      <c r="E1211" s="7">
        <f>IF(Смета!D1193&gt;0,Смета!D1193,0)</f>
        <v>0</v>
      </c>
      <c r="F1211" s="7">
        <f>IFERROR(IF(Дата_КС2=S$3,Смета!Q1193,0)+IF(Дата_КС2=S$4,Смета!T1193,0)+IF(Дата_КС2=S$5,Смета!W1193,0)+IF(Дата_КС2=S$6,Смета!Z1193,0)+IF(Дата_КС2=S$7,Смета!AC1193,0)+IF(Дата_КС2=S$8,Смета!AF1193,0)+IF(Дата_КС2=S$9,Смета!AI1193,0)+IF(Дата_КС2=S$10,Смета!AL1193,0)+IF(Дата_КС2=S$11,Смета!AO1193,0)+IF(Дата_КС2=S$12,Смета!AR1193,0)+IF(Дата_КС2=S$13,Смета!AU1193,0)+IF(Дата_КС2=S$14,Смета!AX1193,0),0)</f>
        <v>0</v>
      </c>
      <c r="G1211" s="7">
        <f>IF(Смета!E1193&gt;0,Смета!E1193,0)</f>
        <v>0</v>
      </c>
      <c r="H1211" s="7">
        <f>ROUND(F1211*G1211,2)</f>
        <v>0</v>
      </c>
      <c r="I1211">
        <f>IF(J1211=1,1,K1211)</f>
        <v>0</v>
      </c>
      <c r="K1211">
        <f>IF(AND(B1211&gt;0,B1211&lt;&gt;"ЗАГ"),1,IF(C1211=0,SUM(B1212:INDEX(B1212:B$2002,INDEX(MATCH("ЗАГ",B1212:B$2002&amp;"",),))),0))</f>
        <v>0</v>
      </c>
      <c r="R1211" s="7">
        <f>IFERROR(IF(F1211&gt;0,IF(IFERROR((Смета!H761*1),0)&gt;0,ROUND(F1211*G1211,2),0),0),0)</f>
        <v>0</v>
      </c>
      <c r="S1211" s="7">
        <f>IFERROR(IF(F1211&gt;0,IF(IFERROR((Смета!G1193*1),0)&gt;0,ROUND(F1211*G1211,2),0),0),0)</f>
        <v>0</v>
      </c>
    </row>
    <row r="1212" hidden="1">
      <c r="B1212">
        <f>IFERROR(IF(F1212&gt;0,MAX(B$26:B1211)+1,IF(AND(D1212&gt;0,C1212=0),"ЗАГ",0)),0)</f>
        <v>0</v>
      </c>
      <c r="C1212">
        <f>IF(Смета!B1194&gt;0,Смета!B1194,0)</f>
        <v>0</v>
      </c>
      <c r="D1212">
        <f>IF(Смета!C1194&gt;0,Смета!C1194,0)</f>
        <v>0</v>
      </c>
      <c r="E1212" s="7">
        <f>IF(Смета!D1194&gt;0,Смета!D1194,0)</f>
        <v>0</v>
      </c>
      <c r="F1212" s="7">
        <f>IFERROR(IF(Дата_КС2=S$3,Смета!Q1194,0)+IF(Дата_КС2=S$4,Смета!T1194,0)+IF(Дата_КС2=S$5,Смета!W1194,0)+IF(Дата_КС2=S$6,Смета!Z1194,0)+IF(Дата_КС2=S$7,Смета!AC1194,0)+IF(Дата_КС2=S$8,Смета!AF1194,0)+IF(Дата_КС2=S$9,Смета!AI1194,0)+IF(Дата_КС2=S$10,Смета!AL1194,0)+IF(Дата_КС2=S$11,Смета!AO1194,0)+IF(Дата_КС2=S$12,Смета!AR1194,0)+IF(Дата_КС2=S$13,Смета!AU1194,0)+IF(Дата_КС2=S$14,Смета!AX1194,0),0)</f>
        <v>0</v>
      </c>
      <c r="G1212" s="7">
        <f>IF(Смета!E1194&gt;0,Смета!E1194,0)</f>
        <v>0</v>
      </c>
      <c r="H1212" s="7">
        <f>ROUND(F1212*G1212,2)</f>
        <v>0</v>
      </c>
      <c r="I1212">
        <f>IF(J1212=1,1,K1212)</f>
        <v>0</v>
      </c>
      <c r="K1212">
        <f>IF(AND(B1212&gt;0,B1212&lt;&gt;"ЗАГ"),1,IF(C1212=0,SUM(B1213:INDEX(B1213:B$2002,INDEX(MATCH("ЗАГ",B1213:B$2002&amp;"",),))),0))</f>
        <v>0</v>
      </c>
      <c r="R1212" s="7">
        <f>IFERROR(IF(F1212&gt;0,IF(IFERROR((Смета!H762*1),0)&gt;0,ROUND(F1212*G1212,2),0),0),0)</f>
        <v>0</v>
      </c>
      <c r="S1212" s="7">
        <f>IFERROR(IF(F1212&gt;0,IF(IFERROR((Смета!G1194*1),0)&gt;0,ROUND(F1212*G1212,2),0),0),0)</f>
        <v>0</v>
      </c>
    </row>
    <row r="1213" hidden="1">
      <c r="B1213">
        <f>IFERROR(IF(F1213&gt;0,MAX(B$26:B1212)+1,IF(AND(D1213&gt;0,C1213=0),"ЗАГ",0)),0)</f>
        <v>0</v>
      </c>
      <c r="C1213">
        <f>IF(Смета!B1195&gt;0,Смета!B1195,0)</f>
        <v>0</v>
      </c>
      <c r="D1213">
        <f>IF(Смета!C1195&gt;0,Смета!C1195,0)</f>
        <v>0</v>
      </c>
      <c r="E1213" s="7">
        <f>IF(Смета!D1195&gt;0,Смета!D1195,0)</f>
        <v>0</v>
      </c>
      <c r="F1213" s="7">
        <f>IFERROR(IF(Дата_КС2=S$3,Смета!Q1195,0)+IF(Дата_КС2=S$4,Смета!T1195,0)+IF(Дата_КС2=S$5,Смета!W1195,0)+IF(Дата_КС2=S$6,Смета!Z1195,0)+IF(Дата_КС2=S$7,Смета!AC1195,0)+IF(Дата_КС2=S$8,Смета!AF1195,0)+IF(Дата_КС2=S$9,Смета!AI1195,0)+IF(Дата_КС2=S$10,Смета!AL1195,0)+IF(Дата_КС2=S$11,Смета!AO1195,0)+IF(Дата_КС2=S$12,Смета!AR1195,0)+IF(Дата_КС2=S$13,Смета!AU1195,0)+IF(Дата_КС2=S$14,Смета!AX1195,0),0)</f>
        <v>0</v>
      </c>
      <c r="G1213" s="7">
        <f>IF(Смета!E1195&gt;0,Смета!E1195,0)</f>
        <v>0</v>
      </c>
      <c r="H1213" s="7">
        <f>ROUND(F1213*G1213,2)</f>
        <v>0</v>
      </c>
      <c r="I1213">
        <f>IF(J1213=1,1,K1213)</f>
        <v>0</v>
      </c>
      <c r="K1213">
        <f>IF(AND(B1213&gt;0,B1213&lt;&gt;"ЗАГ"),1,IF(C1213=0,SUM(B1214:INDEX(B1214:B$2002,INDEX(MATCH("ЗАГ",B1214:B$2002&amp;"",),))),0))</f>
        <v>0</v>
      </c>
      <c r="R1213" s="7">
        <f>IFERROR(IF(F1213&gt;0,IF(IFERROR((Смета!H763*1),0)&gt;0,ROUND(F1213*G1213,2),0),0),0)</f>
        <v>0</v>
      </c>
      <c r="S1213" s="7">
        <f>IFERROR(IF(F1213&gt;0,IF(IFERROR((Смета!G1195*1),0)&gt;0,ROUND(F1213*G1213,2),0),0),0)</f>
        <v>0</v>
      </c>
    </row>
    <row r="1214" hidden="1">
      <c r="B1214">
        <f>IFERROR(IF(F1214&gt;0,MAX(B$26:B1213)+1,IF(AND(D1214&gt;0,C1214=0),"ЗАГ",0)),0)</f>
        <v>0</v>
      </c>
      <c r="C1214">
        <f>IF(Смета!B1196&gt;0,Смета!B1196,0)</f>
        <v>0</v>
      </c>
      <c r="D1214">
        <f>IF(Смета!C1196&gt;0,Смета!C1196,0)</f>
        <v>0</v>
      </c>
      <c r="E1214" s="7">
        <f>IF(Смета!D1196&gt;0,Смета!D1196,0)</f>
        <v>0</v>
      </c>
      <c r="F1214" s="7">
        <f>IFERROR(IF(Дата_КС2=S$3,Смета!Q1196,0)+IF(Дата_КС2=S$4,Смета!T1196,0)+IF(Дата_КС2=S$5,Смета!W1196,0)+IF(Дата_КС2=S$6,Смета!Z1196,0)+IF(Дата_КС2=S$7,Смета!AC1196,0)+IF(Дата_КС2=S$8,Смета!AF1196,0)+IF(Дата_КС2=S$9,Смета!AI1196,0)+IF(Дата_КС2=S$10,Смета!AL1196,0)+IF(Дата_КС2=S$11,Смета!AO1196,0)+IF(Дата_КС2=S$12,Смета!AR1196,0)+IF(Дата_КС2=S$13,Смета!AU1196,0)+IF(Дата_КС2=S$14,Смета!AX1196,0),0)</f>
        <v>0</v>
      </c>
      <c r="G1214" s="7">
        <f>IF(Смета!E1196&gt;0,Смета!E1196,0)</f>
        <v>0</v>
      </c>
      <c r="H1214" s="7">
        <f>ROUND(F1214*G1214,2)</f>
        <v>0</v>
      </c>
      <c r="I1214">
        <f>IF(J1214=1,1,K1214)</f>
        <v>0</v>
      </c>
      <c r="K1214">
        <f>IF(AND(B1214&gt;0,B1214&lt;&gt;"ЗАГ"),1,IF(C1214=0,SUM(B1215:INDEX(B1215:B$2002,INDEX(MATCH("ЗАГ",B1215:B$2002&amp;"",),))),0))</f>
        <v>0</v>
      </c>
      <c r="R1214" s="7">
        <f>IFERROR(IF(F1214&gt;0,IF(IFERROR((Смета!H764*1),0)&gt;0,ROUND(F1214*G1214,2),0),0),0)</f>
        <v>0</v>
      </c>
      <c r="S1214" s="7">
        <f>IFERROR(IF(F1214&gt;0,IF(IFERROR((Смета!G1196*1),0)&gt;0,ROUND(F1214*G1214,2),0),0),0)</f>
        <v>0</v>
      </c>
    </row>
    <row r="1215" hidden="1">
      <c r="B1215">
        <f>IFERROR(IF(F1215&gt;0,MAX(B$26:B1214)+1,IF(AND(D1215&gt;0,C1215=0),"ЗАГ",0)),0)</f>
        <v>0</v>
      </c>
      <c r="C1215">
        <f>IF(Смета!B1197&gt;0,Смета!B1197,0)</f>
        <v>0</v>
      </c>
      <c r="D1215">
        <f>IF(Смета!C1197&gt;0,Смета!C1197,0)</f>
        <v>0</v>
      </c>
      <c r="E1215" s="7">
        <f>IF(Смета!D1197&gt;0,Смета!D1197,0)</f>
        <v>0</v>
      </c>
      <c r="F1215" s="7">
        <f>IFERROR(IF(Дата_КС2=S$3,Смета!Q1197,0)+IF(Дата_КС2=S$4,Смета!T1197,0)+IF(Дата_КС2=S$5,Смета!W1197,0)+IF(Дата_КС2=S$6,Смета!Z1197,0)+IF(Дата_КС2=S$7,Смета!AC1197,0)+IF(Дата_КС2=S$8,Смета!AF1197,0)+IF(Дата_КС2=S$9,Смета!AI1197,0)+IF(Дата_КС2=S$10,Смета!AL1197,0)+IF(Дата_КС2=S$11,Смета!AO1197,0)+IF(Дата_КС2=S$12,Смета!AR1197,0)+IF(Дата_КС2=S$13,Смета!AU1197,0)+IF(Дата_КС2=S$14,Смета!AX1197,0),0)</f>
        <v>0</v>
      </c>
      <c r="G1215" s="7">
        <f>IF(Смета!E1197&gt;0,Смета!E1197,0)</f>
        <v>0</v>
      </c>
      <c r="H1215" s="7">
        <f>ROUND(F1215*G1215,2)</f>
        <v>0</v>
      </c>
      <c r="I1215">
        <f>IF(J1215=1,1,K1215)</f>
        <v>0</v>
      </c>
      <c r="K1215">
        <f>IF(AND(B1215&gt;0,B1215&lt;&gt;"ЗАГ"),1,IF(C1215=0,SUM(B1216:INDEX(B1216:B$2002,INDEX(MATCH("ЗАГ",B1216:B$2002&amp;"",),))),0))</f>
        <v>0</v>
      </c>
      <c r="R1215" s="7">
        <f>IFERROR(IF(F1215&gt;0,IF(IFERROR((Смета!H765*1),0)&gt;0,ROUND(F1215*G1215,2),0),0),0)</f>
        <v>0</v>
      </c>
      <c r="S1215" s="7">
        <f>IFERROR(IF(F1215&gt;0,IF(IFERROR((Смета!G1197*1),0)&gt;0,ROUND(F1215*G1215,2),0),0),0)</f>
        <v>0</v>
      </c>
    </row>
    <row r="1216" hidden="1">
      <c r="B1216">
        <f>IFERROR(IF(F1216&gt;0,MAX(B$26:B1215)+1,IF(AND(D1216&gt;0,C1216=0),"ЗАГ",0)),0)</f>
        <v>0</v>
      </c>
      <c r="C1216">
        <f>IF(Смета!B1198&gt;0,Смета!B1198,0)</f>
        <v>0</v>
      </c>
      <c r="D1216">
        <f>IF(Смета!C1198&gt;0,Смета!C1198,0)</f>
        <v>0</v>
      </c>
      <c r="E1216" s="7">
        <f>IF(Смета!D1198&gt;0,Смета!D1198,0)</f>
        <v>0</v>
      </c>
      <c r="F1216" s="7">
        <f>IFERROR(IF(Дата_КС2=S$3,Смета!Q1198,0)+IF(Дата_КС2=S$4,Смета!T1198,0)+IF(Дата_КС2=S$5,Смета!W1198,0)+IF(Дата_КС2=S$6,Смета!Z1198,0)+IF(Дата_КС2=S$7,Смета!AC1198,0)+IF(Дата_КС2=S$8,Смета!AF1198,0)+IF(Дата_КС2=S$9,Смета!AI1198,0)+IF(Дата_КС2=S$10,Смета!AL1198,0)+IF(Дата_КС2=S$11,Смета!AO1198,0)+IF(Дата_КС2=S$12,Смета!AR1198,0)+IF(Дата_КС2=S$13,Смета!AU1198,0)+IF(Дата_КС2=S$14,Смета!AX1198,0),0)</f>
        <v>0</v>
      </c>
      <c r="G1216" s="7">
        <f>IF(Смета!E1198&gt;0,Смета!E1198,0)</f>
        <v>0</v>
      </c>
      <c r="H1216" s="7">
        <f>ROUND(F1216*G1216,2)</f>
        <v>0</v>
      </c>
      <c r="I1216">
        <f>IF(J1216=1,1,K1216)</f>
        <v>0</v>
      </c>
      <c r="K1216">
        <f>IF(AND(B1216&gt;0,B1216&lt;&gt;"ЗАГ"),1,IF(C1216=0,SUM(B1217:INDEX(B1217:B$2002,INDEX(MATCH("ЗАГ",B1217:B$2002&amp;"",),))),0))</f>
        <v>0</v>
      </c>
      <c r="R1216" s="7">
        <f>IFERROR(IF(F1216&gt;0,IF(IFERROR((Смета!H766*1),0)&gt;0,ROUND(F1216*G1216,2),0),0),0)</f>
        <v>0</v>
      </c>
      <c r="S1216" s="7">
        <f>IFERROR(IF(F1216&gt;0,IF(IFERROR((Смета!G1198*1),0)&gt;0,ROUND(F1216*G1216,2),0),0),0)</f>
        <v>0</v>
      </c>
    </row>
    <row r="1217" hidden="1">
      <c r="B1217">
        <f>IFERROR(IF(F1217&gt;0,MAX(B$26:B1216)+1,IF(AND(D1217&gt;0,C1217=0),"ЗАГ",0)),0)</f>
        <v>0</v>
      </c>
      <c r="C1217">
        <f>IF(Смета!B1199&gt;0,Смета!B1199,0)</f>
        <v>0</v>
      </c>
      <c r="D1217">
        <f>IF(Смета!C1199&gt;0,Смета!C1199,0)</f>
        <v>0</v>
      </c>
      <c r="E1217" s="7">
        <f>IF(Смета!D1199&gt;0,Смета!D1199,0)</f>
        <v>0</v>
      </c>
      <c r="F1217" s="7">
        <f>IFERROR(IF(Дата_КС2=S$3,Смета!Q1199,0)+IF(Дата_КС2=S$4,Смета!T1199,0)+IF(Дата_КС2=S$5,Смета!W1199,0)+IF(Дата_КС2=S$6,Смета!Z1199,0)+IF(Дата_КС2=S$7,Смета!AC1199,0)+IF(Дата_КС2=S$8,Смета!AF1199,0)+IF(Дата_КС2=S$9,Смета!AI1199,0)+IF(Дата_КС2=S$10,Смета!AL1199,0)+IF(Дата_КС2=S$11,Смета!AO1199,0)+IF(Дата_КС2=S$12,Смета!AR1199,0)+IF(Дата_КС2=S$13,Смета!AU1199,0)+IF(Дата_КС2=S$14,Смета!AX1199,0),0)</f>
        <v>0</v>
      </c>
      <c r="G1217" s="7">
        <f>IF(Смета!E1199&gt;0,Смета!E1199,0)</f>
        <v>0</v>
      </c>
      <c r="H1217" s="7">
        <f>ROUND(F1217*G1217,2)</f>
        <v>0</v>
      </c>
      <c r="I1217">
        <f>IF(J1217=1,1,K1217)</f>
        <v>0</v>
      </c>
      <c r="K1217">
        <f>IF(AND(B1217&gt;0,B1217&lt;&gt;"ЗАГ"),1,IF(C1217=0,SUM(B1218:INDEX(B1218:B$2002,INDEX(MATCH("ЗАГ",B1218:B$2002&amp;"",),))),0))</f>
        <v>0</v>
      </c>
      <c r="R1217" s="7">
        <f>IFERROR(IF(F1217&gt;0,IF(IFERROR((Смета!H767*1),0)&gt;0,ROUND(F1217*G1217,2),0),0),0)</f>
        <v>0</v>
      </c>
      <c r="S1217" s="7">
        <f>IFERROR(IF(F1217&gt;0,IF(IFERROR((Смета!G1199*1),0)&gt;0,ROUND(F1217*G1217,2),0),0),0)</f>
        <v>0</v>
      </c>
    </row>
    <row r="1218" hidden="1">
      <c r="B1218">
        <f>IFERROR(IF(F1218&gt;0,MAX(B$26:B1217)+1,IF(AND(D1218&gt;0,C1218=0),"ЗАГ",0)),0)</f>
        <v>0</v>
      </c>
      <c r="C1218">
        <f>IF(Смета!B1200&gt;0,Смета!B1200,0)</f>
        <v>0</v>
      </c>
      <c r="D1218">
        <f>IF(Смета!C1200&gt;0,Смета!C1200,0)</f>
        <v>0</v>
      </c>
      <c r="E1218" s="7">
        <f>IF(Смета!D1200&gt;0,Смета!D1200,0)</f>
        <v>0</v>
      </c>
      <c r="F1218" s="7">
        <f>IFERROR(IF(Дата_КС2=S$3,Смета!Q1200,0)+IF(Дата_КС2=S$4,Смета!T1200,0)+IF(Дата_КС2=S$5,Смета!W1200,0)+IF(Дата_КС2=S$6,Смета!Z1200,0)+IF(Дата_КС2=S$7,Смета!AC1200,0)+IF(Дата_КС2=S$8,Смета!AF1200,0)+IF(Дата_КС2=S$9,Смета!AI1200,0)+IF(Дата_КС2=S$10,Смета!AL1200,0)+IF(Дата_КС2=S$11,Смета!AO1200,0)+IF(Дата_КС2=S$12,Смета!AR1200,0)+IF(Дата_КС2=S$13,Смета!AU1200,0)+IF(Дата_КС2=S$14,Смета!AX1200,0),0)</f>
        <v>0</v>
      </c>
      <c r="G1218" s="7">
        <f>IF(Смета!E1200&gt;0,Смета!E1200,0)</f>
        <v>0</v>
      </c>
      <c r="H1218" s="7">
        <f>ROUND(F1218*G1218,2)</f>
        <v>0</v>
      </c>
      <c r="I1218">
        <f>IF(J1218=1,1,K1218)</f>
        <v>0</v>
      </c>
      <c r="K1218">
        <f>IF(AND(B1218&gt;0,B1218&lt;&gt;"ЗАГ"),1,IF(C1218=0,SUM(B1219:INDEX(B1219:B$2002,INDEX(MATCH("ЗАГ",B1219:B$2002&amp;"",),))),0))</f>
        <v>0</v>
      </c>
      <c r="R1218" s="7">
        <f>IFERROR(IF(F1218&gt;0,IF(IFERROR((Смета!H768*1),0)&gt;0,ROUND(F1218*G1218,2),0),0),0)</f>
        <v>0</v>
      </c>
      <c r="S1218" s="7">
        <f>IFERROR(IF(F1218&gt;0,IF(IFERROR((Смета!G1200*1),0)&gt;0,ROUND(F1218*G1218,2),0),0),0)</f>
        <v>0</v>
      </c>
    </row>
    <row r="1219" hidden="1">
      <c r="B1219">
        <f>IFERROR(IF(F1219&gt;0,MAX(B$26:B1218)+1,IF(AND(D1219&gt;0,C1219=0),"ЗАГ",0)),0)</f>
        <v>0</v>
      </c>
      <c r="C1219">
        <f>IF(Смета!B1201&gt;0,Смета!B1201,0)</f>
        <v>0</v>
      </c>
      <c r="D1219">
        <f>IF(Смета!C1201&gt;0,Смета!C1201,0)</f>
        <v>0</v>
      </c>
      <c r="E1219" s="7">
        <f>IF(Смета!D1201&gt;0,Смета!D1201,0)</f>
        <v>0</v>
      </c>
      <c r="F1219" s="7">
        <f>IFERROR(IF(Дата_КС2=S$3,Смета!Q1201,0)+IF(Дата_КС2=S$4,Смета!T1201,0)+IF(Дата_КС2=S$5,Смета!W1201,0)+IF(Дата_КС2=S$6,Смета!Z1201,0)+IF(Дата_КС2=S$7,Смета!AC1201,0)+IF(Дата_КС2=S$8,Смета!AF1201,0)+IF(Дата_КС2=S$9,Смета!AI1201,0)+IF(Дата_КС2=S$10,Смета!AL1201,0)+IF(Дата_КС2=S$11,Смета!AO1201,0)+IF(Дата_КС2=S$12,Смета!AR1201,0)+IF(Дата_КС2=S$13,Смета!AU1201,0)+IF(Дата_КС2=S$14,Смета!AX1201,0),0)</f>
        <v>0</v>
      </c>
      <c r="G1219" s="7">
        <f>IF(Смета!E1201&gt;0,Смета!E1201,0)</f>
        <v>0</v>
      </c>
      <c r="H1219" s="7">
        <f>ROUND(F1219*G1219,2)</f>
        <v>0</v>
      </c>
      <c r="I1219">
        <f>IF(J1219=1,1,K1219)</f>
        <v>0</v>
      </c>
      <c r="K1219">
        <f>IF(AND(B1219&gt;0,B1219&lt;&gt;"ЗАГ"),1,IF(C1219=0,SUM(B1220:INDEX(B1220:B$2002,INDEX(MATCH("ЗАГ",B1220:B$2002&amp;"",),))),0))</f>
        <v>0</v>
      </c>
      <c r="R1219" s="7">
        <f>IFERROR(IF(F1219&gt;0,IF(IFERROR((Смета!H769*1),0)&gt;0,ROUND(F1219*G1219,2),0),0),0)</f>
        <v>0</v>
      </c>
      <c r="S1219" s="7">
        <f>IFERROR(IF(F1219&gt;0,IF(IFERROR((Смета!G1201*1),0)&gt;0,ROUND(F1219*G1219,2),0),0),0)</f>
        <v>0</v>
      </c>
    </row>
    <row r="1220" hidden="1">
      <c r="B1220">
        <f>IFERROR(IF(F1220&gt;0,MAX(B$26:B1219)+1,IF(AND(D1220&gt;0,C1220=0),"ЗАГ",0)),0)</f>
        <v>0</v>
      </c>
      <c r="C1220">
        <f>IF(Смета!B1202&gt;0,Смета!B1202,0)</f>
        <v>0</v>
      </c>
      <c r="D1220">
        <f>IF(Смета!C1202&gt;0,Смета!C1202,0)</f>
        <v>0</v>
      </c>
      <c r="E1220" s="7">
        <f>IF(Смета!D1202&gt;0,Смета!D1202,0)</f>
        <v>0</v>
      </c>
      <c r="F1220" s="7">
        <f>IFERROR(IF(Дата_КС2=S$3,Смета!Q1202,0)+IF(Дата_КС2=S$4,Смета!T1202,0)+IF(Дата_КС2=S$5,Смета!W1202,0)+IF(Дата_КС2=S$6,Смета!Z1202,0)+IF(Дата_КС2=S$7,Смета!AC1202,0)+IF(Дата_КС2=S$8,Смета!AF1202,0)+IF(Дата_КС2=S$9,Смета!AI1202,0)+IF(Дата_КС2=S$10,Смета!AL1202,0)+IF(Дата_КС2=S$11,Смета!AO1202,0)+IF(Дата_КС2=S$12,Смета!AR1202,0)+IF(Дата_КС2=S$13,Смета!AU1202,0)+IF(Дата_КС2=S$14,Смета!AX1202,0),0)</f>
        <v>0</v>
      </c>
      <c r="G1220" s="7">
        <f>IF(Смета!E1202&gt;0,Смета!E1202,0)</f>
        <v>0</v>
      </c>
      <c r="H1220" s="7">
        <f>ROUND(F1220*G1220,2)</f>
        <v>0</v>
      </c>
      <c r="I1220">
        <f>IF(J1220=1,1,K1220)</f>
        <v>0</v>
      </c>
      <c r="K1220">
        <f>IF(AND(B1220&gt;0,B1220&lt;&gt;"ЗАГ"),1,IF(C1220=0,SUM(B1221:INDEX(B1221:B$2002,INDEX(MATCH("ЗАГ",B1221:B$2002&amp;"",),))),0))</f>
        <v>0</v>
      </c>
      <c r="R1220" s="7">
        <f>IFERROR(IF(F1220&gt;0,IF(IFERROR((Смета!H770*1),0)&gt;0,ROUND(F1220*G1220,2),0),0),0)</f>
        <v>0</v>
      </c>
      <c r="S1220" s="7">
        <f>IFERROR(IF(F1220&gt;0,IF(IFERROR((Смета!G1202*1),0)&gt;0,ROUND(F1220*G1220,2),0),0),0)</f>
        <v>0</v>
      </c>
    </row>
    <row r="1221" hidden="1">
      <c r="B1221">
        <f>IFERROR(IF(F1221&gt;0,MAX(B$26:B1220)+1,IF(AND(D1221&gt;0,C1221=0),"ЗАГ",0)),0)</f>
        <v>0</v>
      </c>
      <c r="C1221">
        <f>IF(Смета!B1203&gt;0,Смета!B1203,0)</f>
        <v>0</v>
      </c>
      <c r="D1221">
        <f>IF(Смета!C1203&gt;0,Смета!C1203,0)</f>
        <v>0</v>
      </c>
      <c r="E1221" s="7">
        <f>IF(Смета!D1203&gt;0,Смета!D1203,0)</f>
        <v>0</v>
      </c>
      <c r="F1221" s="7">
        <f>IFERROR(IF(Дата_КС2=S$3,Смета!Q1203,0)+IF(Дата_КС2=S$4,Смета!T1203,0)+IF(Дата_КС2=S$5,Смета!W1203,0)+IF(Дата_КС2=S$6,Смета!Z1203,0)+IF(Дата_КС2=S$7,Смета!AC1203,0)+IF(Дата_КС2=S$8,Смета!AF1203,0)+IF(Дата_КС2=S$9,Смета!AI1203,0)+IF(Дата_КС2=S$10,Смета!AL1203,0)+IF(Дата_КС2=S$11,Смета!AO1203,0)+IF(Дата_КС2=S$12,Смета!AR1203,0)+IF(Дата_КС2=S$13,Смета!AU1203,0)+IF(Дата_КС2=S$14,Смета!AX1203,0),0)</f>
        <v>0</v>
      </c>
      <c r="G1221" s="7">
        <f>IF(Смета!E1203&gt;0,Смета!E1203,0)</f>
        <v>0</v>
      </c>
      <c r="H1221" s="7">
        <f>ROUND(F1221*G1221,2)</f>
        <v>0</v>
      </c>
      <c r="I1221">
        <f>IF(J1221=1,1,K1221)</f>
        <v>0</v>
      </c>
      <c r="K1221">
        <f>IF(AND(B1221&gt;0,B1221&lt;&gt;"ЗАГ"),1,IF(C1221=0,SUM(B1222:INDEX(B1222:B$2002,INDEX(MATCH("ЗАГ",B1222:B$2002&amp;"",),))),0))</f>
        <v>0</v>
      </c>
      <c r="R1221" s="7">
        <f>IFERROR(IF(F1221&gt;0,IF(IFERROR((Смета!H771*1),0)&gt;0,ROUND(F1221*G1221,2),0),0),0)</f>
        <v>0</v>
      </c>
      <c r="S1221" s="7">
        <f>IFERROR(IF(F1221&gt;0,IF(IFERROR((Смета!G1203*1),0)&gt;0,ROUND(F1221*G1221,2),0),0),0)</f>
        <v>0</v>
      </c>
    </row>
    <row r="1222" hidden="1">
      <c r="B1222">
        <f>IFERROR(IF(F1222&gt;0,MAX(B$26:B1221)+1,IF(AND(D1222&gt;0,C1222=0),"ЗАГ",0)),0)</f>
        <v>0</v>
      </c>
      <c r="C1222">
        <f>IF(Смета!B1204&gt;0,Смета!B1204,0)</f>
        <v>0</v>
      </c>
      <c r="D1222">
        <f>IF(Смета!C1204&gt;0,Смета!C1204,0)</f>
        <v>0</v>
      </c>
      <c r="E1222" s="7">
        <f>IF(Смета!D1204&gt;0,Смета!D1204,0)</f>
        <v>0</v>
      </c>
      <c r="F1222" s="7">
        <f>IFERROR(IF(Дата_КС2=S$3,Смета!Q1204,0)+IF(Дата_КС2=S$4,Смета!T1204,0)+IF(Дата_КС2=S$5,Смета!W1204,0)+IF(Дата_КС2=S$6,Смета!Z1204,0)+IF(Дата_КС2=S$7,Смета!AC1204,0)+IF(Дата_КС2=S$8,Смета!AF1204,0)+IF(Дата_КС2=S$9,Смета!AI1204,0)+IF(Дата_КС2=S$10,Смета!AL1204,0)+IF(Дата_КС2=S$11,Смета!AO1204,0)+IF(Дата_КС2=S$12,Смета!AR1204,0)+IF(Дата_КС2=S$13,Смета!AU1204,0)+IF(Дата_КС2=S$14,Смета!AX1204,0),0)</f>
        <v>0</v>
      </c>
      <c r="G1222" s="7">
        <f>IF(Смета!E1204&gt;0,Смета!E1204,0)</f>
        <v>0</v>
      </c>
      <c r="H1222" s="7">
        <f>ROUND(F1222*G1222,2)</f>
        <v>0</v>
      </c>
      <c r="I1222">
        <f>IF(J1222=1,1,K1222)</f>
        <v>0</v>
      </c>
      <c r="K1222">
        <f>IF(AND(B1222&gt;0,B1222&lt;&gt;"ЗАГ"),1,IF(C1222=0,SUM(B1223:INDEX(B1223:B$2002,INDEX(MATCH("ЗАГ",B1223:B$2002&amp;"",),))),0))</f>
        <v>0</v>
      </c>
      <c r="R1222" s="7">
        <f>IFERROR(IF(F1222&gt;0,IF(IFERROR((Смета!H772*1),0)&gt;0,ROUND(F1222*G1222,2),0),0),0)</f>
        <v>0</v>
      </c>
      <c r="S1222" s="7">
        <f>IFERROR(IF(F1222&gt;0,IF(IFERROR((Смета!G1204*1),0)&gt;0,ROUND(F1222*G1222,2),0),0),0)</f>
        <v>0</v>
      </c>
    </row>
    <row r="1223" hidden="1">
      <c r="B1223">
        <f>IFERROR(IF(F1223&gt;0,MAX(B$26:B1222)+1,IF(AND(D1223&gt;0,C1223=0),"ЗАГ",0)),0)</f>
        <v>0</v>
      </c>
      <c r="C1223">
        <f>IF(Смета!B1205&gt;0,Смета!B1205,0)</f>
        <v>0</v>
      </c>
      <c r="D1223">
        <f>IF(Смета!C1205&gt;0,Смета!C1205,0)</f>
        <v>0</v>
      </c>
      <c r="E1223" s="7">
        <f>IF(Смета!D1205&gt;0,Смета!D1205,0)</f>
        <v>0</v>
      </c>
      <c r="F1223" s="7">
        <f>IFERROR(IF(Дата_КС2=S$3,Смета!Q1205,0)+IF(Дата_КС2=S$4,Смета!T1205,0)+IF(Дата_КС2=S$5,Смета!W1205,0)+IF(Дата_КС2=S$6,Смета!Z1205,0)+IF(Дата_КС2=S$7,Смета!AC1205,0)+IF(Дата_КС2=S$8,Смета!AF1205,0)+IF(Дата_КС2=S$9,Смета!AI1205,0)+IF(Дата_КС2=S$10,Смета!AL1205,0)+IF(Дата_КС2=S$11,Смета!AO1205,0)+IF(Дата_КС2=S$12,Смета!AR1205,0)+IF(Дата_КС2=S$13,Смета!AU1205,0)+IF(Дата_КС2=S$14,Смета!AX1205,0),0)</f>
        <v>0</v>
      </c>
      <c r="G1223" s="7">
        <f>IF(Смета!E1205&gt;0,Смета!E1205,0)</f>
        <v>0</v>
      </c>
      <c r="H1223" s="7">
        <f>ROUND(F1223*G1223,2)</f>
        <v>0</v>
      </c>
      <c r="I1223">
        <f>IF(J1223=1,1,K1223)</f>
        <v>0</v>
      </c>
      <c r="K1223">
        <f>IF(AND(B1223&gt;0,B1223&lt;&gt;"ЗАГ"),1,IF(C1223=0,SUM(B1224:INDEX(B1224:B$2002,INDEX(MATCH("ЗАГ",B1224:B$2002&amp;"",),))),0))</f>
        <v>0</v>
      </c>
      <c r="R1223" s="7">
        <f>IFERROR(IF(F1223&gt;0,IF(IFERROR((Смета!H773*1),0)&gt;0,ROUND(F1223*G1223,2),0),0),0)</f>
        <v>0</v>
      </c>
      <c r="S1223" s="7">
        <f>IFERROR(IF(F1223&gt;0,IF(IFERROR((Смета!G1205*1),0)&gt;0,ROUND(F1223*G1223,2),0),0),0)</f>
        <v>0</v>
      </c>
    </row>
    <row r="1224" hidden="1">
      <c r="B1224">
        <f>IFERROR(IF(F1224&gt;0,MAX(B$26:B1223)+1,IF(AND(D1224&gt;0,C1224=0),"ЗАГ",0)),0)</f>
        <v>0</v>
      </c>
      <c r="C1224">
        <f>IF(Смета!B1206&gt;0,Смета!B1206,0)</f>
        <v>0</v>
      </c>
      <c r="D1224">
        <f>IF(Смета!C1206&gt;0,Смета!C1206,0)</f>
        <v>0</v>
      </c>
      <c r="E1224" s="7">
        <f>IF(Смета!D1206&gt;0,Смета!D1206,0)</f>
        <v>0</v>
      </c>
      <c r="F1224" s="7">
        <f>IFERROR(IF(Дата_КС2=S$3,Смета!Q1206,0)+IF(Дата_КС2=S$4,Смета!T1206,0)+IF(Дата_КС2=S$5,Смета!W1206,0)+IF(Дата_КС2=S$6,Смета!Z1206,0)+IF(Дата_КС2=S$7,Смета!AC1206,0)+IF(Дата_КС2=S$8,Смета!AF1206,0)+IF(Дата_КС2=S$9,Смета!AI1206,0)+IF(Дата_КС2=S$10,Смета!AL1206,0)+IF(Дата_КС2=S$11,Смета!AO1206,0)+IF(Дата_КС2=S$12,Смета!AR1206,0)+IF(Дата_КС2=S$13,Смета!AU1206,0)+IF(Дата_КС2=S$14,Смета!AX1206,0),0)</f>
        <v>0</v>
      </c>
      <c r="G1224" s="7">
        <f>IF(Смета!E1206&gt;0,Смета!E1206,0)</f>
        <v>0</v>
      </c>
      <c r="H1224" s="7">
        <f>ROUND(F1224*G1224,2)</f>
        <v>0</v>
      </c>
      <c r="I1224">
        <f>IF(J1224=1,1,K1224)</f>
        <v>0</v>
      </c>
      <c r="K1224">
        <f>IF(AND(B1224&gt;0,B1224&lt;&gt;"ЗАГ"),1,IF(C1224=0,SUM(B1225:INDEX(B1225:B$2002,INDEX(MATCH("ЗАГ",B1225:B$2002&amp;"",),))),0))</f>
        <v>0</v>
      </c>
      <c r="R1224" s="7">
        <f>IFERROR(IF(F1224&gt;0,IF(IFERROR((Смета!H774*1),0)&gt;0,ROUND(F1224*G1224,2),0),0),0)</f>
        <v>0</v>
      </c>
      <c r="S1224" s="7">
        <f>IFERROR(IF(F1224&gt;0,IF(IFERROR((Смета!G1206*1),0)&gt;0,ROUND(F1224*G1224,2),0),0),0)</f>
        <v>0</v>
      </c>
    </row>
    <row r="1225" hidden="1">
      <c r="B1225">
        <f>IFERROR(IF(F1225&gt;0,MAX(B$26:B1224)+1,IF(AND(D1225&gt;0,C1225=0),"ЗАГ",0)),0)</f>
        <v>0</v>
      </c>
      <c r="C1225">
        <f>IF(Смета!B1207&gt;0,Смета!B1207,0)</f>
        <v>0</v>
      </c>
      <c r="D1225">
        <f>IF(Смета!C1207&gt;0,Смета!C1207,0)</f>
        <v>0</v>
      </c>
      <c r="E1225" s="7">
        <f>IF(Смета!D1207&gt;0,Смета!D1207,0)</f>
        <v>0</v>
      </c>
      <c r="F1225" s="7">
        <f>IFERROR(IF(Дата_КС2=S$3,Смета!Q1207,0)+IF(Дата_КС2=S$4,Смета!T1207,0)+IF(Дата_КС2=S$5,Смета!W1207,0)+IF(Дата_КС2=S$6,Смета!Z1207,0)+IF(Дата_КС2=S$7,Смета!AC1207,0)+IF(Дата_КС2=S$8,Смета!AF1207,0)+IF(Дата_КС2=S$9,Смета!AI1207,0)+IF(Дата_КС2=S$10,Смета!AL1207,0)+IF(Дата_КС2=S$11,Смета!AO1207,0)+IF(Дата_КС2=S$12,Смета!AR1207,0)+IF(Дата_КС2=S$13,Смета!AU1207,0)+IF(Дата_КС2=S$14,Смета!AX1207,0),0)</f>
        <v>0</v>
      </c>
      <c r="G1225" s="7">
        <f>IF(Смета!E1207&gt;0,Смета!E1207,0)</f>
        <v>0</v>
      </c>
      <c r="H1225" s="7">
        <f>ROUND(F1225*G1225,2)</f>
        <v>0</v>
      </c>
      <c r="I1225">
        <f>IF(J1225=1,1,K1225)</f>
        <v>0</v>
      </c>
      <c r="K1225">
        <f>IF(AND(B1225&gt;0,B1225&lt;&gt;"ЗАГ"),1,IF(C1225=0,SUM(B1226:INDEX(B1226:B$2002,INDEX(MATCH("ЗАГ",B1226:B$2002&amp;"",),))),0))</f>
        <v>0</v>
      </c>
      <c r="R1225" s="7">
        <f>IFERROR(IF(F1225&gt;0,IF(IFERROR((Смета!H775*1),0)&gt;0,ROUND(F1225*G1225,2),0),0),0)</f>
        <v>0</v>
      </c>
      <c r="S1225" s="7">
        <f>IFERROR(IF(F1225&gt;0,IF(IFERROR((Смета!G1207*1),0)&gt;0,ROUND(F1225*G1225,2),0),0),0)</f>
        <v>0</v>
      </c>
    </row>
    <row r="1226" hidden="1">
      <c r="B1226">
        <f>IFERROR(IF(F1226&gt;0,MAX(B$26:B1225)+1,IF(AND(D1226&gt;0,C1226=0),"ЗАГ",0)),0)</f>
        <v>0</v>
      </c>
      <c r="C1226">
        <f>IF(Смета!B1208&gt;0,Смета!B1208,0)</f>
        <v>0</v>
      </c>
      <c r="D1226">
        <f>IF(Смета!C1208&gt;0,Смета!C1208,0)</f>
        <v>0</v>
      </c>
      <c r="E1226" s="7">
        <f>IF(Смета!D1208&gt;0,Смета!D1208,0)</f>
        <v>0</v>
      </c>
      <c r="F1226" s="7">
        <f>IFERROR(IF(Дата_КС2=S$3,Смета!Q1208,0)+IF(Дата_КС2=S$4,Смета!T1208,0)+IF(Дата_КС2=S$5,Смета!W1208,0)+IF(Дата_КС2=S$6,Смета!Z1208,0)+IF(Дата_КС2=S$7,Смета!AC1208,0)+IF(Дата_КС2=S$8,Смета!AF1208,0)+IF(Дата_КС2=S$9,Смета!AI1208,0)+IF(Дата_КС2=S$10,Смета!AL1208,0)+IF(Дата_КС2=S$11,Смета!AO1208,0)+IF(Дата_КС2=S$12,Смета!AR1208,0)+IF(Дата_КС2=S$13,Смета!AU1208,0)+IF(Дата_КС2=S$14,Смета!AX1208,0),0)</f>
        <v>0</v>
      </c>
      <c r="G1226" s="7">
        <f>IF(Смета!E1208&gt;0,Смета!E1208,0)</f>
        <v>0</v>
      </c>
      <c r="H1226" s="7">
        <f>ROUND(F1226*G1226,2)</f>
        <v>0</v>
      </c>
      <c r="I1226">
        <f>IF(J1226=1,1,K1226)</f>
        <v>0</v>
      </c>
      <c r="K1226">
        <f>IF(AND(B1226&gt;0,B1226&lt;&gt;"ЗАГ"),1,IF(C1226=0,SUM(B1227:INDEX(B1227:B$2002,INDEX(MATCH("ЗАГ",B1227:B$2002&amp;"",),))),0))</f>
        <v>0</v>
      </c>
      <c r="R1226" s="7">
        <f>IFERROR(IF(F1226&gt;0,IF(IFERROR((Смета!H776*1),0)&gt;0,ROUND(F1226*G1226,2),0),0),0)</f>
        <v>0</v>
      </c>
      <c r="S1226" s="7">
        <f>IFERROR(IF(F1226&gt;0,IF(IFERROR((Смета!G1208*1),0)&gt;0,ROUND(F1226*G1226,2),0),0),0)</f>
        <v>0</v>
      </c>
    </row>
    <row r="1227" hidden="1">
      <c r="B1227">
        <f>IFERROR(IF(F1227&gt;0,MAX(B$26:B1226)+1,IF(AND(D1227&gt;0,C1227=0),"ЗАГ",0)),0)</f>
        <v>0</v>
      </c>
      <c r="C1227">
        <f>IF(Смета!B1209&gt;0,Смета!B1209,0)</f>
        <v>0</v>
      </c>
      <c r="D1227">
        <f>IF(Смета!C1209&gt;0,Смета!C1209,0)</f>
        <v>0</v>
      </c>
      <c r="E1227" s="7">
        <f>IF(Смета!D1209&gt;0,Смета!D1209,0)</f>
        <v>0</v>
      </c>
      <c r="F1227" s="7">
        <f>IFERROR(IF(Дата_КС2=S$3,Смета!Q1209,0)+IF(Дата_КС2=S$4,Смета!T1209,0)+IF(Дата_КС2=S$5,Смета!W1209,0)+IF(Дата_КС2=S$6,Смета!Z1209,0)+IF(Дата_КС2=S$7,Смета!AC1209,0)+IF(Дата_КС2=S$8,Смета!AF1209,0)+IF(Дата_КС2=S$9,Смета!AI1209,0)+IF(Дата_КС2=S$10,Смета!AL1209,0)+IF(Дата_КС2=S$11,Смета!AO1209,0)+IF(Дата_КС2=S$12,Смета!AR1209,0)+IF(Дата_КС2=S$13,Смета!AU1209,0)+IF(Дата_КС2=S$14,Смета!AX1209,0),0)</f>
        <v>0</v>
      </c>
      <c r="G1227" s="7">
        <f>IF(Смета!E1209&gt;0,Смета!E1209,0)</f>
        <v>0</v>
      </c>
      <c r="H1227" s="7">
        <f>ROUND(F1227*G1227,2)</f>
        <v>0</v>
      </c>
      <c r="I1227">
        <f>IF(J1227=1,1,K1227)</f>
        <v>0</v>
      </c>
      <c r="K1227">
        <f>IF(AND(B1227&gt;0,B1227&lt;&gt;"ЗАГ"),1,IF(C1227=0,SUM(B1228:INDEX(B1228:B$2002,INDEX(MATCH("ЗАГ",B1228:B$2002&amp;"",),))),0))</f>
        <v>0</v>
      </c>
      <c r="R1227" s="7">
        <f>IFERROR(IF(F1227&gt;0,IF(IFERROR((Смета!H777*1),0)&gt;0,ROUND(F1227*G1227,2),0),0),0)</f>
        <v>0</v>
      </c>
      <c r="S1227" s="7">
        <f>IFERROR(IF(F1227&gt;0,IF(IFERROR((Смета!G1209*1),0)&gt;0,ROUND(F1227*G1227,2),0),0),0)</f>
        <v>0</v>
      </c>
    </row>
    <row r="1228" hidden="1">
      <c r="B1228">
        <f>IFERROR(IF(F1228&gt;0,MAX(B$26:B1227)+1,IF(AND(D1228&gt;0,C1228=0),"ЗАГ",0)),0)</f>
        <v>0</v>
      </c>
      <c r="C1228">
        <f>IF(Смета!B1210&gt;0,Смета!B1210,0)</f>
        <v>0</v>
      </c>
      <c r="D1228">
        <f>IF(Смета!C1210&gt;0,Смета!C1210,0)</f>
        <v>0</v>
      </c>
      <c r="E1228" s="7">
        <f>IF(Смета!D1210&gt;0,Смета!D1210,0)</f>
        <v>0</v>
      </c>
      <c r="F1228" s="7">
        <f>IFERROR(IF(Дата_КС2=S$3,Смета!Q1210,0)+IF(Дата_КС2=S$4,Смета!T1210,0)+IF(Дата_КС2=S$5,Смета!W1210,0)+IF(Дата_КС2=S$6,Смета!Z1210,0)+IF(Дата_КС2=S$7,Смета!AC1210,0)+IF(Дата_КС2=S$8,Смета!AF1210,0)+IF(Дата_КС2=S$9,Смета!AI1210,0)+IF(Дата_КС2=S$10,Смета!AL1210,0)+IF(Дата_КС2=S$11,Смета!AO1210,0)+IF(Дата_КС2=S$12,Смета!AR1210,0)+IF(Дата_КС2=S$13,Смета!AU1210,0)+IF(Дата_КС2=S$14,Смета!AX1210,0),0)</f>
        <v>0</v>
      </c>
      <c r="G1228" s="7">
        <f>IF(Смета!E1210&gt;0,Смета!E1210,0)</f>
        <v>0</v>
      </c>
      <c r="H1228" s="7">
        <f>ROUND(F1228*G1228,2)</f>
        <v>0</v>
      </c>
      <c r="I1228">
        <f>IF(J1228=1,1,K1228)</f>
        <v>0</v>
      </c>
      <c r="K1228">
        <f>IF(AND(B1228&gt;0,B1228&lt;&gt;"ЗАГ"),1,IF(C1228=0,SUM(B1229:INDEX(B1229:B$2002,INDEX(MATCH("ЗАГ",B1229:B$2002&amp;"",),))),0))</f>
        <v>0</v>
      </c>
      <c r="R1228" s="7">
        <f>IFERROR(IF(F1228&gt;0,IF(IFERROR((Смета!H778*1),0)&gt;0,ROUND(F1228*G1228,2),0),0),0)</f>
        <v>0</v>
      </c>
      <c r="S1228" s="7">
        <f>IFERROR(IF(F1228&gt;0,IF(IFERROR((Смета!G1210*1),0)&gt;0,ROUND(F1228*G1228,2),0),0),0)</f>
        <v>0</v>
      </c>
    </row>
    <row r="1229" hidden="1">
      <c r="B1229">
        <f>IFERROR(IF(F1229&gt;0,MAX(B$26:B1228)+1,IF(AND(D1229&gt;0,C1229=0),"ЗАГ",0)),0)</f>
        <v>0</v>
      </c>
      <c r="C1229">
        <f>IF(Смета!B1211&gt;0,Смета!B1211,0)</f>
        <v>0</v>
      </c>
      <c r="D1229">
        <f>IF(Смета!C1211&gt;0,Смета!C1211,0)</f>
        <v>0</v>
      </c>
      <c r="E1229" s="7">
        <f>IF(Смета!D1211&gt;0,Смета!D1211,0)</f>
        <v>0</v>
      </c>
      <c r="F1229" s="7">
        <f>IFERROR(IF(Дата_КС2=S$3,Смета!Q1211,0)+IF(Дата_КС2=S$4,Смета!T1211,0)+IF(Дата_КС2=S$5,Смета!W1211,0)+IF(Дата_КС2=S$6,Смета!Z1211,0)+IF(Дата_КС2=S$7,Смета!AC1211,0)+IF(Дата_КС2=S$8,Смета!AF1211,0)+IF(Дата_КС2=S$9,Смета!AI1211,0)+IF(Дата_КС2=S$10,Смета!AL1211,0)+IF(Дата_КС2=S$11,Смета!AO1211,0)+IF(Дата_КС2=S$12,Смета!AR1211,0)+IF(Дата_КС2=S$13,Смета!AU1211,0)+IF(Дата_КС2=S$14,Смета!AX1211,0),0)</f>
        <v>0</v>
      </c>
      <c r="G1229" s="7">
        <f>IF(Смета!E1211&gt;0,Смета!E1211,0)</f>
        <v>0</v>
      </c>
      <c r="H1229" s="7">
        <f>ROUND(F1229*G1229,2)</f>
        <v>0</v>
      </c>
      <c r="I1229">
        <f>IF(J1229=1,1,K1229)</f>
        <v>0</v>
      </c>
      <c r="K1229">
        <f>IF(AND(B1229&gt;0,B1229&lt;&gt;"ЗАГ"),1,IF(C1229=0,SUM(B1230:INDEX(B1230:B$2002,INDEX(MATCH("ЗАГ",B1230:B$2002&amp;"",),))),0))</f>
        <v>0</v>
      </c>
      <c r="R1229" s="7">
        <f>IFERROR(IF(F1229&gt;0,IF(IFERROR((Смета!H779*1),0)&gt;0,ROUND(F1229*G1229,2),0),0),0)</f>
        <v>0</v>
      </c>
      <c r="S1229" s="7">
        <f>IFERROR(IF(F1229&gt;0,IF(IFERROR((Смета!G1211*1),0)&gt;0,ROUND(F1229*G1229,2),0),0),0)</f>
        <v>0</v>
      </c>
    </row>
    <row r="1230" hidden="1">
      <c r="B1230">
        <f>IFERROR(IF(F1230&gt;0,MAX(B$26:B1229)+1,IF(AND(D1230&gt;0,C1230=0),"ЗАГ",0)),0)</f>
        <v>0</v>
      </c>
      <c r="C1230">
        <f>IF(Смета!B1212&gt;0,Смета!B1212,0)</f>
        <v>0</v>
      </c>
      <c r="D1230">
        <f>IF(Смета!C1212&gt;0,Смета!C1212,0)</f>
        <v>0</v>
      </c>
      <c r="E1230" s="7">
        <f>IF(Смета!D1212&gt;0,Смета!D1212,0)</f>
        <v>0</v>
      </c>
      <c r="F1230" s="7">
        <f>IFERROR(IF(Дата_КС2=S$3,Смета!Q1212,0)+IF(Дата_КС2=S$4,Смета!T1212,0)+IF(Дата_КС2=S$5,Смета!W1212,0)+IF(Дата_КС2=S$6,Смета!Z1212,0)+IF(Дата_КС2=S$7,Смета!AC1212,0)+IF(Дата_КС2=S$8,Смета!AF1212,0)+IF(Дата_КС2=S$9,Смета!AI1212,0)+IF(Дата_КС2=S$10,Смета!AL1212,0)+IF(Дата_КС2=S$11,Смета!AO1212,0)+IF(Дата_КС2=S$12,Смета!AR1212,0)+IF(Дата_КС2=S$13,Смета!AU1212,0)+IF(Дата_КС2=S$14,Смета!AX1212,0),0)</f>
        <v>0</v>
      </c>
      <c r="G1230" s="7">
        <f>IF(Смета!E1212&gt;0,Смета!E1212,0)</f>
        <v>0</v>
      </c>
      <c r="H1230" s="7">
        <f>ROUND(F1230*G1230,2)</f>
        <v>0</v>
      </c>
      <c r="I1230">
        <f>IF(J1230=1,1,K1230)</f>
        <v>0</v>
      </c>
      <c r="K1230">
        <f>IF(AND(B1230&gt;0,B1230&lt;&gt;"ЗАГ"),1,IF(C1230=0,SUM(B1231:INDEX(B1231:B$2002,INDEX(MATCH("ЗАГ",B1231:B$2002&amp;"",),))),0))</f>
        <v>0</v>
      </c>
      <c r="R1230" s="7">
        <f>IFERROR(IF(F1230&gt;0,IF(IFERROR((Смета!H780*1),0)&gt;0,ROUND(F1230*G1230,2),0),0),0)</f>
        <v>0</v>
      </c>
      <c r="S1230" s="7">
        <f>IFERROR(IF(F1230&gt;0,IF(IFERROR((Смета!G1212*1),0)&gt;0,ROUND(F1230*G1230,2),0),0),0)</f>
        <v>0</v>
      </c>
    </row>
    <row r="1231" hidden="1">
      <c r="B1231">
        <f>IFERROR(IF(F1231&gt;0,MAX(B$26:B1230)+1,IF(AND(D1231&gt;0,C1231=0),"ЗАГ",0)),0)</f>
        <v>0</v>
      </c>
      <c r="C1231">
        <f>IF(Смета!B1213&gt;0,Смета!B1213,0)</f>
        <v>0</v>
      </c>
      <c r="D1231">
        <f>IF(Смета!C1213&gt;0,Смета!C1213,0)</f>
        <v>0</v>
      </c>
      <c r="E1231" s="7">
        <f>IF(Смета!D1213&gt;0,Смета!D1213,0)</f>
        <v>0</v>
      </c>
      <c r="F1231" s="7">
        <f>IFERROR(IF(Дата_КС2=S$3,Смета!Q1213,0)+IF(Дата_КС2=S$4,Смета!T1213,0)+IF(Дата_КС2=S$5,Смета!W1213,0)+IF(Дата_КС2=S$6,Смета!Z1213,0)+IF(Дата_КС2=S$7,Смета!AC1213,0)+IF(Дата_КС2=S$8,Смета!AF1213,0)+IF(Дата_КС2=S$9,Смета!AI1213,0)+IF(Дата_КС2=S$10,Смета!AL1213,0)+IF(Дата_КС2=S$11,Смета!AO1213,0)+IF(Дата_КС2=S$12,Смета!AR1213,0)+IF(Дата_КС2=S$13,Смета!AU1213,0)+IF(Дата_КС2=S$14,Смета!AX1213,0),0)</f>
        <v>0</v>
      </c>
      <c r="G1231" s="7">
        <f>IF(Смета!E1213&gt;0,Смета!E1213,0)</f>
        <v>0</v>
      </c>
      <c r="H1231" s="7">
        <f>ROUND(F1231*G1231,2)</f>
        <v>0</v>
      </c>
      <c r="I1231">
        <f>IF(J1231=1,1,K1231)</f>
        <v>0</v>
      </c>
      <c r="K1231">
        <f>IF(AND(B1231&gt;0,B1231&lt;&gt;"ЗАГ"),1,IF(C1231=0,SUM(B1232:INDEX(B1232:B$2002,INDEX(MATCH("ЗАГ",B1232:B$2002&amp;"",),))),0))</f>
        <v>0</v>
      </c>
      <c r="R1231" s="7">
        <f>IFERROR(IF(F1231&gt;0,IF(IFERROR((Смета!H781*1),0)&gt;0,ROUND(F1231*G1231,2),0),0),0)</f>
        <v>0</v>
      </c>
      <c r="S1231" s="7">
        <f>IFERROR(IF(F1231&gt;0,IF(IFERROR((Смета!G1213*1),0)&gt;0,ROUND(F1231*G1231,2),0),0),0)</f>
        <v>0</v>
      </c>
    </row>
    <row r="1232" hidden="1">
      <c r="B1232">
        <f>IFERROR(IF(F1232&gt;0,MAX(B$26:B1231)+1,IF(AND(D1232&gt;0,C1232=0),"ЗАГ",0)),0)</f>
        <v>0</v>
      </c>
      <c r="C1232">
        <f>IF(Смета!B1214&gt;0,Смета!B1214,0)</f>
        <v>0</v>
      </c>
      <c r="D1232">
        <f>IF(Смета!C1214&gt;0,Смета!C1214,0)</f>
        <v>0</v>
      </c>
      <c r="E1232" s="7">
        <f>IF(Смета!D1214&gt;0,Смета!D1214,0)</f>
        <v>0</v>
      </c>
      <c r="F1232" s="7">
        <f>IFERROR(IF(Дата_КС2=S$3,Смета!Q1214,0)+IF(Дата_КС2=S$4,Смета!T1214,0)+IF(Дата_КС2=S$5,Смета!W1214,0)+IF(Дата_КС2=S$6,Смета!Z1214,0)+IF(Дата_КС2=S$7,Смета!AC1214,0)+IF(Дата_КС2=S$8,Смета!AF1214,0)+IF(Дата_КС2=S$9,Смета!AI1214,0)+IF(Дата_КС2=S$10,Смета!AL1214,0)+IF(Дата_КС2=S$11,Смета!AO1214,0)+IF(Дата_КС2=S$12,Смета!AR1214,0)+IF(Дата_КС2=S$13,Смета!AU1214,0)+IF(Дата_КС2=S$14,Смета!AX1214,0),0)</f>
        <v>0</v>
      </c>
      <c r="G1232" s="7">
        <f>IF(Смета!E1214&gt;0,Смета!E1214,0)</f>
        <v>0</v>
      </c>
      <c r="H1232" s="7">
        <f>ROUND(F1232*G1232,2)</f>
        <v>0</v>
      </c>
      <c r="I1232">
        <f>IF(J1232=1,1,K1232)</f>
        <v>0</v>
      </c>
      <c r="K1232">
        <f>IF(AND(B1232&gt;0,B1232&lt;&gt;"ЗАГ"),1,IF(C1232=0,SUM(B1233:INDEX(B1233:B$2002,INDEX(MATCH("ЗАГ",B1233:B$2002&amp;"",),))),0))</f>
        <v>0</v>
      </c>
      <c r="R1232" s="7">
        <f>IFERROR(IF(F1232&gt;0,IF(IFERROR((Смета!H782*1),0)&gt;0,ROUND(F1232*G1232,2),0),0),0)</f>
        <v>0</v>
      </c>
      <c r="S1232" s="7">
        <f>IFERROR(IF(F1232&gt;0,IF(IFERROR((Смета!G1214*1),0)&gt;0,ROUND(F1232*G1232,2),0),0),0)</f>
        <v>0</v>
      </c>
    </row>
    <row r="1233" hidden="1">
      <c r="B1233">
        <f>IFERROR(IF(F1233&gt;0,MAX(B$26:B1232)+1,IF(AND(D1233&gt;0,C1233=0),"ЗАГ",0)),0)</f>
        <v>0</v>
      </c>
      <c r="C1233">
        <f>IF(Смета!B1215&gt;0,Смета!B1215,0)</f>
        <v>0</v>
      </c>
      <c r="D1233">
        <f>IF(Смета!C1215&gt;0,Смета!C1215,0)</f>
        <v>0</v>
      </c>
      <c r="E1233" s="7">
        <f>IF(Смета!D1215&gt;0,Смета!D1215,0)</f>
        <v>0</v>
      </c>
      <c r="F1233" s="7">
        <f>IFERROR(IF(Дата_КС2=S$3,Смета!Q1215,0)+IF(Дата_КС2=S$4,Смета!T1215,0)+IF(Дата_КС2=S$5,Смета!W1215,0)+IF(Дата_КС2=S$6,Смета!Z1215,0)+IF(Дата_КС2=S$7,Смета!AC1215,0)+IF(Дата_КС2=S$8,Смета!AF1215,0)+IF(Дата_КС2=S$9,Смета!AI1215,0)+IF(Дата_КС2=S$10,Смета!AL1215,0)+IF(Дата_КС2=S$11,Смета!AO1215,0)+IF(Дата_КС2=S$12,Смета!AR1215,0)+IF(Дата_КС2=S$13,Смета!AU1215,0)+IF(Дата_КС2=S$14,Смета!AX1215,0),0)</f>
        <v>0</v>
      </c>
      <c r="G1233" s="7">
        <f>IF(Смета!E1215&gt;0,Смета!E1215,0)</f>
        <v>0</v>
      </c>
      <c r="H1233" s="7">
        <f>ROUND(F1233*G1233,2)</f>
        <v>0</v>
      </c>
      <c r="I1233">
        <f>IF(J1233=1,1,K1233)</f>
        <v>0</v>
      </c>
      <c r="K1233">
        <f>IF(AND(B1233&gt;0,B1233&lt;&gt;"ЗАГ"),1,IF(C1233=0,SUM(B1234:INDEX(B1234:B$2002,INDEX(MATCH("ЗАГ",B1234:B$2002&amp;"",),))),0))</f>
        <v>0</v>
      </c>
      <c r="R1233" s="7">
        <f>IFERROR(IF(F1233&gt;0,IF(IFERROR((Смета!H783*1),0)&gt;0,ROUND(F1233*G1233,2),0),0),0)</f>
        <v>0</v>
      </c>
      <c r="S1233" s="7">
        <f>IFERROR(IF(F1233&gt;0,IF(IFERROR((Смета!G1215*1),0)&gt;0,ROUND(F1233*G1233,2),0),0),0)</f>
        <v>0</v>
      </c>
    </row>
    <row r="1234" hidden="1">
      <c r="B1234">
        <f>IFERROR(IF(F1234&gt;0,MAX(B$26:B1233)+1,IF(AND(D1234&gt;0,C1234=0),"ЗАГ",0)),0)</f>
        <v>0</v>
      </c>
      <c r="C1234">
        <f>IF(Смета!B1216&gt;0,Смета!B1216,0)</f>
        <v>0</v>
      </c>
      <c r="D1234">
        <f>IF(Смета!C1216&gt;0,Смета!C1216,0)</f>
        <v>0</v>
      </c>
      <c r="E1234" s="7">
        <f>IF(Смета!D1216&gt;0,Смета!D1216,0)</f>
        <v>0</v>
      </c>
      <c r="F1234" s="7">
        <f>IFERROR(IF(Дата_КС2=S$3,Смета!Q1216,0)+IF(Дата_КС2=S$4,Смета!T1216,0)+IF(Дата_КС2=S$5,Смета!W1216,0)+IF(Дата_КС2=S$6,Смета!Z1216,0)+IF(Дата_КС2=S$7,Смета!AC1216,0)+IF(Дата_КС2=S$8,Смета!AF1216,0)+IF(Дата_КС2=S$9,Смета!AI1216,0)+IF(Дата_КС2=S$10,Смета!AL1216,0)+IF(Дата_КС2=S$11,Смета!AO1216,0)+IF(Дата_КС2=S$12,Смета!AR1216,0)+IF(Дата_КС2=S$13,Смета!AU1216,0)+IF(Дата_КС2=S$14,Смета!AX1216,0),0)</f>
        <v>0</v>
      </c>
      <c r="G1234" s="7">
        <f>IF(Смета!E1216&gt;0,Смета!E1216,0)</f>
        <v>0</v>
      </c>
      <c r="H1234" s="7">
        <f>ROUND(F1234*G1234,2)</f>
        <v>0</v>
      </c>
      <c r="I1234">
        <f>IF(J1234=1,1,K1234)</f>
        <v>0</v>
      </c>
      <c r="K1234">
        <f>IF(AND(B1234&gt;0,B1234&lt;&gt;"ЗАГ"),1,IF(C1234=0,SUM(B1235:INDEX(B1235:B$2002,INDEX(MATCH("ЗАГ",B1235:B$2002&amp;"",),))),0))</f>
        <v>0</v>
      </c>
      <c r="R1234" s="7">
        <f>IFERROR(IF(F1234&gt;0,IF(IFERROR((Смета!H784*1),0)&gt;0,ROUND(F1234*G1234,2),0),0),0)</f>
        <v>0</v>
      </c>
      <c r="S1234" s="7">
        <f>IFERROR(IF(F1234&gt;0,IF(IFERROR((Смета!G1216*1),0)&gt;0,ROUND(F1234*G1234,2),0),0),0)</f>
        <v>0</v>
      </c>
    </row>
    <row r="1235" hidden="1">
      <c r="B1235">
        <f>IFERROR(IF(F1235&gt;0,MAX(B$26:B1234)+1,IF(AND(D1235&gt;0,C1235=0),"ЗАГ",0)),0)</f>
        <v>0</v>
      </c>
      <c r="C1235">
        <f>IF(Смета!B1217&gt;0,Смета!B1217,0)</f>
        <v>0</v>
      </c>
      <c r="D1235">
        <f>IF(Смета!C1217&gt;0,Смета!C1217,0)</f>
        <v>0</v>
      </c>
      <c r="E1235" s="7">
        <f>IF(Смета!D1217&gt;0,Смета!D1217,0)</f>
        <v>0</v>
      </c>
      <c r="F1235" s="7">
        <f>IFERROR(IF(Дата_КС2=S$3,Смета!Q1217,0)+IF(Дата_КС2=S$4,Смета!T1217,0)+IF(Дата_КС2=S$5,Смета!W1217,0)+IF(Дата_КС2=S$6,Смета!Z1217,0)+IF(Дата_КС2=S$7,Смета!AC1217,0)+IF(Дата_КС2=S$8,Смета!AF1217,0)+IF(Дата_КС2=S$9,Смета!AI1217,0)+IF(Дата_КС2=S$10,Смета!AL1217,0)+IF(Дата_КС2=S$11,Смета!AO1217,0)+IF(Дата_КС2=S$12,Смета!AR1217,0)+IF(Дата_КС2=S$13,Смета!AU1217,0)+IF(Дата_КС2=S$14,Смета!AX1217,0),0)</f>
        <v>0</v>
      </c>
      <c r="G1235" s="7">
        <f>IF(Смета!E1217&gt;0,Смета!E1217,0)</f>
        <v>0</v>
      </c>
      <c r="H1235" s="7">
        <f>ROUND(F1235*G1235,2)</f>
        <v>0</v>
      </c>
      <c r="I1235">
        <f>IF(J1235=1,1,K1235)</f>
        <v>0</v>
      </c>
      <c r="K1235">
        <f>IF(AND(B1235&gt;0,B1235&lt;&gt;"ЗАГ"),1,IF(C1235=0,SUM(B1236:INDEX(B1236:B$2002,INDEX(MATCH("ЗАГ",B1236:B$2002&amp;"",),))),0))</f>
        <v>0</v>
      </c>
      <c r="R1235" s="7">
        <f>IFERROR(IF(F1235&gt;0,IF(IFERROR((Смета!H785*1),0)&gt;0,ROUND(F1235*G1235,2),0),0),0)</f>
        <v>0</v>
      </c>
      <c r="S1235" s="7">
        <f>IFERROR(IF(F1235&gt;0,IF(IFERROR((Смета!G1217*1),0)&gt;0,ROUND(F1235*G1235,2),0),0),0)</f>
        <v>0</v>
      </c>
    </row>
    <row r="1236" hidden="1">
      <c r="B1236">
        <f>IFERROR(IF(F1236&gt;0,MAX(B$26:B1235)+1,IF(AND(D1236&gt;0,C1236=0),"ЗАГ",0)),0)</f>
        <v>0</v>
      </c>
      <c r="C1236">
        <f>IF(Смета!B1218&gt;0,Смета!B1218,0)</f>
        <v>0</v>
      </c>
      <c r="D1236">
        <f>IF(Смета!C1218&gt;0,Смета!C1218,0)</f>
        <v>0</v>
      </c>
      <c r="E1236" s="7">
        <f>IF(Смета!D1218&gt;0,Смета!D1218,0)</f>
        <v>0</v>
      </c>
      <c r="F1236" s="7">
        <f>IFERROR(IF(Дата_КС2=S$3,Смета!Q1218,0)+IF(Дата_КС2=S$4,Смета!T1218,0)+IF(Дата_КС2=S$5,Смета!W1218,0)+IF(Дата_КС2=S$6,Смета!Z1218,0)+IF(Дата_КС2=S$7,Смета!AC1218,0)+IF(Дата_КС2=S$8,Смета!AF1218,0)+IF(Дата_КС2=S$9,Смета!AI1218,0)+IF(Дата_КС2=S$10,Смета!AL1218,0)+IF(Дата_КС2=S$11,Смета!AO1218,0)+IF(Дата_КС2=S$12,Смета!AR1218,0)+IF(Дата_КС2=S$13,Смета!AU1218,0)+IF(Дата_КС2=S$14,Смета!AX1218,0),0)</f>
        <v>0</v>
      </c>
      <c r="G1236" s="7">
        <f>IF(Смета!E1218&gt;0,Смета!E1218,0)</f>
        <v>0</v>
      </c>
      <c r="H1236" s="7">
        <f>ROUND(F1236*G1236,2)</f>
        <v>0</v>
      </c>
      <c r="I1236">
        <f>IF(J1236=1,1,K1236)</f>
        <v>0</v>
      </c>
      <c r="K1236">
        <f>IF(AND(B1236&gt;0,B1236&lt;&gt;"ЗАГ"),1,IF(C1236=0,SUM(B1237:INDEX(B1237:B$2002,INDEX(MATCH("ЗАГ",B1237:B$2002&amp;"",),))),0))</f>
        <v>0</v>
      </c>
      <c r="R1236" s="7">
        <f>IFERROR(IF(F1236&gt;0,IF(IFERROR((Смета!H786*1),0)&gt;0,ROUND(F1236*G1236,2),0),0),0)</f>
        <v>0</v>
      </c>
      <c r="S1236" s="7">
        <f>IFERROR(IF(F1236&gt;0,IF(IFERROR((Смета!G1218*1),0)&gt;0,ROUND(F1236*G1236,2),0),0),0)</f>
        <v>0</v>
      </c>
    </row>
    <row r="1237" hidden="1">
      <c r="B1237">
        <f>IFERROR(IF(F1237&gt;0,MAX(B$26:B1236)+1,IF(AND(D1237&gt;0,C1237=0),"ЗАГ",0)),0)</f>
        <v>0</v>
      </c>
      <c r="C1237">
        <f>IF(Смета!B1219&gt;0,Смета!B1219,0)</f>
        <v>0</v>
      </c>
      <c r="D1237">
        <f>IF(Смета!C1219&gt;0,Смета!C1219,0)</f>
        <v>0</v>
      </c>
      <c r="E1237" s="7">
        <f>IF(Смета!D1219&gt;0,Смета!D1219,0)</f>
        <v>0</v>
      </c>
      <c r="F1237" s="7">
        <f>IFERROR(IF(Дата_КС2=S$3,Смета!Q1219,0)+IF(Дата_КС2=S$4,Смета!T1219,0)+IF(Дата_КС2=S$5,Смета!W1219,0)+IF(Дата_КС2=S$6,Смета!Z1219,0)+IF(Дата_КС2=S$7,Смета!AC1219,0)+IF(Дата_КС2=S$8,Смета!AF1219,0)+IF(Дата_КС2=S$9,Смета!AI1219,0)+IF(Дата_КС2=S$10,Смета!AL1219,0)+IF(Дата_КС2=S$11,Смета!AO1219,0)+IF(Дата_КС2=S$12,Смета!AR1219,0)+IF(Дата_КС2=S$13,Смета!AU1219,0)+IF(Дата_КС2=S$14,Смета!AX1219,0),0)</f>
        <v>0</v>
      </c>
      <c r="G1237" s="7">
        <f>IF(Смета!E1219&gt;0,Смета!E1219,0)</f>
        <v>0</v>
      </c>
      <c r="H1237" s="7">
        <f>ROUND(F1237*G1237,2)</f>
        <v>0</v>
      </c>
      <c r="I1237">
        <f>IF(J1237=1,1,K1237)</f>
        <v>0</v>
      </c>
      <c r="K1237">
        <f>IF(AND(B1237&gt;0,B1237&lt;&gt;"ЗАГ"),1,IF(C1237=0,SUM(B1238:INDEX(B1238:B$2002,INDEX(MATCH("ЗАГ",B1238:B$2002&amp;"",),))),0))</f>
        <v>0</v>
      </c>
      <c r="R1237" s="7">
        <f>IFERROR(IF(F1237&gt;0,IF(IFERROR((Смета!H787*1),0)&gt;0,ROUND(F1237*G1237,2),0),0),0)</f>
        <v>0</v>
      </c>
      <c r="S1237" s="7">
        <f>IFERROR(IF(F1237&gt;0,IF(IFERROR((Смета!G1219*1),0)&gt;0,ROUND(F1237*G1237,2),0),0),0)</f>
        <v>0</v>
      </c>
    </row>
    <row r="1238" hidden="1">
      <c r="B1238">
        <f>IFERROR(IF(F1238&gt;0,MAX(B$26:B1237)+1,IF(AND(D1238&gt;0,C1238=0),"ЗАГ",0)),0)</f>
        <v>0</v>
      </c>
      <c r="C1238">
        <f>IF(Смета!B1220&gt;0,Смета!B1220,0)</f>
        <v>0</v>
      </c>
      <c r="D1238">
        <f>IF(Смета!C1220&gt;0,Смета!C1220,0)</f>
        <v>0</v>
      </c>
      <c r="E1238" s="7">
        <f>IF(Смета!D1220&gt;0,Смета!D1220,0)</f>
        <v>0</v>
      </c>
      <c r="F1238" s="7">
        <f>IFERROR(IF(Дата_КС2=S$3,Смета!Q1220,0)+IF(Дата_КС2=S$4,Смета!T1220,0)+IF(Дата_КС2=S$5,Смета!W1220,0)+IF(Дата_КС2=S$6,Смета!Z1220,0)+IF(Дата_КС2=S$7,Смета!AC1220,0)+IF(Дата_КС2=S$8,Смета!AF1220,0)+IF(Дата_КС2=S$9,Смета!AI1220,0)+IF(Дата_КС2=S$10,Смета!AL1220,0)+IF(Дата_КС2=S$11,Смета!AO1220,0)+IF(Дата_КС2=S$12,Смета!AR1220,0)+IF(Дата_КС2=S$13,Смета!AU1220,0)+IF(Дата_КС2=S$14,Смета!AX1220,0),0)</f>
        <v>0</v>
      </c>
      <c r="G1238" s="7">
        <f>IF(Смета!E1220&gt;0,Смета!E1220,0)</f>
        <v>0</v>
      </c>
      <c r="H1238" s="7">
        <f>ROUND(F1238*G1238,2)</f>
        <v>0</v>
      </c>
      <c r="I1238">
        <f>IF(J1238=1,1,K1238)</f>
        <v>0</v>
      </c>
      <c r="K1238">
        <f>IF(AND(B1238&gt;0,B1238&lt;&gt;"ЗАГ"),1,IF(C1238=0,SUM(B1239:INDEX(B1239:B$2002,INDEX(MATCH("ЗАГ",B1239:B$2002&amp;"",),))),0))</f>
        <v>0</v>
      </c>
      <c r="R1238" s="7">
        <f>IFERROR(IF(F1238&gt;0,IF(IFERROR((Смета!H788*1),0)&gt;0,ROUND(F1238*G1238,2),0),0),0)</f>
        <v>0</v>
      </c>
      <c r="S1238" s="7">
        <f>IFERROR(IF(F1238&gt;0,IF(IFERROR((Смета!G1220*1),0)&gt;0,ROUND(F1238*G1238,2),0),0),0)</f>
        <v>0</v>
      </c>
    </row>
    <row r="1239" hidden="1">
      <c r="B1239">
        <f>IFERROR(IF(F1239&gt;0,MAX(B$26:B1238)+1,IF(AND(D1239&gt;0,C1239=0),"ЗАГ",0)),0)</f>
        <v>0</v>
      </c>
      <c r="C1239">
        <f>IF(Смета!B1221&gt;0,Смета!B1221,0)</f>
        <v>0</v>
      </c>
      <c r="D1239">
        <f>IF(Смета!C1221&gt;0,Смета!C1221,0)</f>
        <v>0</v>
      </c>
      <c r="E1239" s="7">
        <f>IF(Смета!D1221&gt;0,Смета!D1221,0)</f>
        <v>0</v>
      </c>
      <c r="F1239" s="7">
        <f>IFERROR(IF(Дата_КС2=S$3,Смета!Q1221,0)+IF(Дата_КС2=S$4,Смета!T1221,0)+IF(Дата_КС2=S$5,Смета!W1221,0)+IF(Дата_КС2=S$6,Смета!Z1221,0)+IF(Дата_КС2=S$7,Смета!AC1221,0)+IF(Дата_КС2=S$8,Смета!AF1221,0)+IF(Дата_КС2=S$9,Смета!AI1221,0)+IF(Дата_КС2=S$10,Смета!AL1221,0)+IF(Дата_КС2=S$11,Смета!AO1221,0)+IF(Дата_КС2=S$12,Смета!AR1221,0)+IF(Дата_КС2=S$13,Смета!AU1221,0)+IF(Дата_КС2=S$14,Смета!AX1221,0),0)</f>
        <v>0</v>
      </c>
      <c r="G1239" s="7">
        <f>IF(Смета!E1221&gt;0,Смета!E1221,0)</f>
        <v>0</v>
      </c>
      <c r="H1239" s="7">
        <f>ROUND(F1239*G1239,2)</f>
        <v>0</v>
      </c>
      <c r="I1239">
        <f>IF(J1239=1,1,K1239)</f>
        <v>0</v>
      </c>
      <c r="K1239">
        <f>IF(AND(B1239&gt;0,B1239&lt;&gt;"ЗАГ"),1,IF(C1239=0,SUM(B1240:INDEX(B1240:B$2002,INDEX(MATCH("ЗАГ",B1240:B$2002&amp;"",),))),0))</f>
        <v>0</v>
      </c>
      <c r="R1239" s="7">
        <f>IFERROR(IF(F1239&gt;0,IF(IFERROR((Смета!H789*1),0)&gt;0,ROUND(F1239*G1239,2),0),0),0)</f>
        <v>0</v>
      </c>
      <c r="S1239" s="7">
        <f>IFERROR(IF(F1239&gt;0,IF(IFERROR((Смета!G1221*1),0)&gt;0,ROUND(F1239*G1239,2),0),0),0)</f>
        <v>0</v>
      </c>
    </row>
    <row r="1240" hidden="1">
      <c r="B1240">
        <f>IFERROR(IF(F1240&gt;0,MAX(B$26:B1239)+1,IF(AND(D1240&gt;0,C1240=0),"ЗАГ",0)),0)</f>
        <v>0</v>
      </c>
      <c r="C1240">
        <f>IF(Смета!B1222&gt;0,Смета!B1222,0)</f>
        <v>0</v>
      </c>
      <c r="D1240">
        <f>IF(Смета!C1222&gt;0,Смета!C1222,0)</f>
        <v>0</v>
      </c>
      <c r="E1240" s="7">
        <f>IF(Смета!D1222&gt;0,Смета!D1222,0)</f>
        <v>0</v>
      </c>
      <c r="F1240" s="7">
        <f>IFERROR(IF(Дата_КС2=S$3,Смета!Q1222,0)+IF(Дата_КС2=S$4,Смета!T1222,0)+IF(Дата_КС2=S$5,Смета!W1222,0)+IF(Дата_КС2=S$6,Смета!Z1222,0)+IF(Дата_КС2=S$7,Смета!AC1222,0)+IF(Дата_КС2=S$8,Смета!AF1222,0)+IF(Дата_КС2=S$9,Смета!AI1222,0)+IF(Дата_КС2=S$10,Смета!AL1222,0)+IF(Дата_КС2=S$11,Смета!AO1222,0)+IF(Дата_КС2=S$12,Смета!AR1222,0)+IF(Дата_КС2=S$13,Смета!AU1222,0)+IF(Дата_КС2=S$14,Смета!AX1222,0),0)</f>
        <v>0</v>
      </c>
      <c r="G1240" s="7">
        <f>IF(Смета!E1222&gt;0,Смета!E1222,0)</f>
        <v>0</v>
      </c>
      <c r="H1240" s="7">
        <f>ROUND(F1240*G1240,2)</f>
        <v>0</v>
      </c>
      <c r="I1240">
        <f>IF(J1240=1,1,K1240)</f>
        <v>0</v>
      </c>
      <c r="K1240">
        <f>IF(AND(B1240&gt;0,B1240&lt;&gt;"ЗАГ"),1,IF(C1240=0,SUM(B1241:INDEX(B1241:B$2002,INDEX(MATCH("ЗАГ",B1241:B$2002&amp;"",),))),0))</f>
        <v>0</v>
      </c>
      <c r="R1240" s="7">
        <f>IFERROR(IF(F1240&gt;0,IF(IFERROR((Смета!H790*1),0)&gt;0,ROUND(F1240*G1240,2),0),0),0)</f>
        <v>0</v>
      </c>
      <c r="S1240" s="7">
        <f>IFERROR(IF(F1240&gt;0,IF(IFERROR((Смета!G1222*1),0)&gt;0,ROUND(F1240*G1240,2),0),0),0)</f>
        <v>0</v>
      </c>
    </row>
    <row r="1241" hidden="1">
      <c r="B1241">
        <f>IFERROR(IF(F1241&gt;0,MAX(B$26:B1240)+1,IF(AND(D1241&gt;0,C1241=0),"ЗАГ",0)),0)</f>
        <v>0</v>
      </c>
      <c r="C1241">
        <f>IF(Смета!B1223&gt;0,Смета!B1223,0)</f>
        <v>0</v>
      </c>
      <c r="D1241">
        <f>IF(Смета!C1223&gt;0,Смета!C1223,0)</f>
        <v>0</v>
      </c>
      <c r="E1241" s="7">
        <f>IF(Смета!D1223&gt;0,Смета!D1223,0)</f>
        <v>0</v>
      </c>
      <c r="F1241" s="7">
        <f>IFERROR(IF(Дата_КС2=S$3,Смета!Q1223,0)+IF(Дата_КС2=S$4,Смета!T1223,0)+IF(Дата_КС2=S$5,Смета!W1223,0)+IF(Дата_КС2=S$6,Смета!Z1223,0)+IF(Дата_КС2=S$7,Смета!AC1223,0)+IF(Дата_КС2=S$8,Смета!AF1223,0)+IF(Дата_КС2=S$9,Смета!AI1223,0)+IF(Дата_КС2=S$10,Смета!AL1223,0)+IF(Дата_КС2=S$11,Смета!AO1223,0)+IF(Дата_КС2=S$12,Смета!AR1223,0)+IF(Дата_КС2=S$13,Смета!AU1223,0)+IF(Дата_КС2=S$14,Смета!AX1223,0),0)</f>
        <v>0</v>
      </c>
      <c r="G1241" s="7">
        <f>IF(Смета!E1223&gt;0,Смета!E1223,0)</f>
        <v>0</v>
      </c>
      <c r="H1241" s="7">
        <f>ROUND(F1241*G1241,2)</f>
        <v>0</v>
      </c>
      <c r="I1241">
        <f>IF(J1241=1,1,K1241)</f>
        <v>0</v>
      </c>
      <c r="K1241">
        <f>IF(AND(B1241&gt;0,B1241&lt;&gt;"ЗАГ"),1,IF(C1241=0,SUM(B1242:INDEX(B1242:B$2002,INDEX(MATCH("ЗАГ",B1242:B$2002&amp;"",),))),0))</f>
        <v>0</v>
      </c>
      <c r="R1241" s="7">
        <f>IFERROR(IF(F1241&gt;0,IF(IFERROR((Смета!H791*1),0)&gt;0,ROUND(F1241*G1241,2),0),0),0)</f>
        <v>0</v>
      </c>
      <c r="S1241" s="7">
        <f>IFERROR(IF(F1241&gt;0,IF(IFERROR((Смета!G1223*1),0)&gt;0,ROUND(F1241*G1241,2),0),0),0)</f>
        <v>0</v>
      </c>
    </row>
    <row r="1242" hidden="1">
      <c r="B1242">
        <f>IFERROR(IF(F1242&gt;0,MAX(B$26:B1241)+1,IF(AND(D1242&gt;0,C1242=0),"ЗАГ",0)),0)</f>
        <v>0</v>
      </c>
      <c r="C1242">
        <f>IF(Смета!B1224&gt;0,Смета!B1224,0)</f>
        <v>0</v>
      </c>
      <c r="D1242">
        <f>IF(Смета!C1224&gt;0,Смета!C1224,0)</f>
        <v>0</v>
      </c>
      <c r="E1242" s="7">
        <f>IF(Смета!D1224&gt;0,Смета!D1224,0)</f>
        <v>0</v>
      </c>
      <c r="F1242" s="7">
        <f>IFERROR(IF(Дата_КС2=S$3,Смета!Q1224,0)+IF(Дата_КС2=S$4,Смета!T1224,0)+IF(Дата_КС2=S$5,Смета!W1224,0)+IF(Дата_КС2=S$6,Смета!Z1224,0)+IF(Дата_КС2=S$7,Смета!AC1224,0)+IF(Дата_КС2=S$8,Смета!AF1224,0)+IF(Дата_КС2=S$9,Смета!AI1224,0)+IF(Дата_КС2=S$10,Смета!AL1224,0)+IF(Дата_КС2=S$11,Смета!AO1224,0)+IF(Дата_КС2=S$12,Смета!AR1224,0)+IF(Дата_КС2=S$13,Смета!AU1224,0)+IF(Дата_КС2=S$14,Смета!AX1224,0),0)</f>
        <v>0</v>
      </c>
      <c r="G1242" s="7">
        <f>IF(Смета!E1224&gt;0,Смета!E1224,0)</f>
        <v>0</v>
      </c>
      <c r="H1242" s="7">
        <f>ROUND(F1242*G1242,2)</f>
        <v>0</v>
      </c>
      <c r="I1242">
        <f>IF(J1242=1,1,K1242)</f>
        <v>0</v>
      </c>
      <c r="K1242">
        <f>IF(AND(B1242&gt;0,B1242&lt;&gt;"ЗАГ"),1,IF(C1242=0,SUM(B1243:INDEX(B1243:B$2002,INDEX(MATCH("ЗАГ",B1243:B$2002&amp;"",),))),0))</f>
        <v>0</v>
      </c>
      <c r="R1242" s="7">
        <f>IFERROR(IF(F1242&gt;0,IF(IFERROR((Смета!H792*1),0)&gt;0,ROUND(F1242*G1242,2),0),0),0)</f>
        <v>0</v>
      </c>
      <c r="S1242" s="7">
        <f>IFERROR(IF(F1242&gt;0,IF(IFERROR((Смета!G1224*1),0)&gt;0,ROUND(F1242*G1242,2),0),0),0)</f>
        <v>0</v>
      </c>
    </row>
    <row r="1243" hidden="1">
      <c r="B1243">
        <f>IFERROR(IF(F1243&gt;0,MAX(B$26:B1242)+1,IF(AND(D1243&gt;0,C1243=0),"ЗАГ",0)),0)</f>
        <v>0</v>
      </c>
      <c r="C1243">
        <f>IF(Смета!B1225&gt;0,Смета!B1225,0)</f>
        <v>0</v>
      </c>
      <c r="D1243">
        <f>IF(Смета!C1225&gt;0,Смета!C1225,0)</f>
        <v>0</v>
      </c>
      <c r="E1243" s="7">
        <f>IF(Смета!D1225&gt;0,Смета!D1225,0)</f>
        <v>0</v>
      </c>
      <c r="F1243" s="7">
        <f>IFERROR(IF(Дата_КС2=S$3,Смета!Q1225,0)+IF(Дата_КС2=S$4,Смета!T1225,0)+IF(Дата_КС2=S$5,Смета!W1225,0)+IF(Дата_КС2=S$6,Смета!Z1225,0)+IF(Дата_КС2=S$7,Смета!AC1225,0)+IF(Дата_КС2=S$8,Смета!AF1225,0)+IF(Дата_КС2=S$9,Смета!AI1225,0)+IF(Дата_КС2=S$10,Смета!AL1225,0)+IF(Дата_КС2=S$11,Смета!AO1225,0)+IF(Дата_КС2=S$12,Смета!AR1225,0)+IF(Дата_КС2=S$13,Смета!AU1225,0)+IF(Дата_КС2=S$14,Смета!AX1225,0),0)</f>
        <v>0</v>
      </c>
      <c r="G1243" s="7">
        <f>IF(Смета!E1225&gt;0,Смета!E1225,0)</f>
        <v>0</v>
      </c>
      <c r="H1243" s="7">
        <f>ROUND(F1243*G1243,2)</f>
        <v>0</v>
      </c>
      <c r="I1243">
        <f>IF(J1243=1,1,K1243)</f>
        <v>0</v>
      </c>
      <c r="K1243">
        <f>IF(AND(B1243&gt;0,B1243&lt;&gt;"ЗАГ"),1,IF(C1243=0,SUM(B1244:INDEX(B1244:B$2002,INDEX(MATCH("ЗАГ",B1244:B$2002&amp;"",),))),0))</f>
        <v>0</v>
      </c>
      <c r="R1243" s="7">
        <f>IFERROR(IF(F1243&gt;0,IF(IFERROR((Смета!H793*1),0)&gt;0,ROUND(F1243*G1243,2),0),0),0)</f>
        <v>0</v>
      </c>
      <c r="S1243" s="7">
        <f>IFERROR(IF(F1243&gt;0,IF(IFERROR((Смета!G1225*1),0)&gt;0,ROUND(F1243*G1243,2),0),0),0)</f>
        <v>0</v>
      </c>
    </row>
    <row r="1244" hidden="1">
      <c r="B1244">
        <f>IFERROR(IF(F1244&gt;0,MAX(B$26:B1243)+1,IF(AND(D1244&gt;0,C1244=0),"ЗАГ",0)),0)</f>
        <v>0</v>
      </c>
      <c r="C1244">
        <f>IF(Смета!B1226&gt;0,Смета!B1226,0)</f>
        <v>0</v>
      </c>
      <c r="D1244">
        <f>IF(Смета!C1226&gt;0,Смета!C1226,0)</f>
        <v>0</v>
      </c>
      <c r="E1244" s="7">
        <f>IF(Смета!D1226&gt;0,Смета!D1226,0)</f>
        <v>0</v>
      </c>
      <c r="F1244" s="7">
        <f>IFERROR(IF(Дата_КС2=S$3,Смета!Q1226,0)+IF(Дата_КС2=S$4,Смета!T1226,0)+IF(Дата_КС2=S$5,Смета!W1226,0)+IF(Дата_КС2=S$6,Смета!Z1226,0)+IF(Дата_КС2=S$7,Смета!AC1226,0)+IF(Дата_КС2=S$8,Смета!AF1226,0)+IF(Дата_КС2=S$9,Смета!AI1226,0)+IF(Дата_КС2=S$10,Смета!AL1226,0)+IF(Дата_КС2=S$11,Смета!AO1226,0)+IF(Дата_КС2=S$12,Смета!AR1226,0)+IF(Дата_КС2=S$13,Смета!AU1226,0)+IF(Дата_КС2=S$14,Смета!AX1226,0),0)</f>
        <v>0</v>
      </c>
      <c r="G1244" s="7">
        <f>IF(Смета!E1226&gt;0,Смета!E1226,0)</f>
        <v>0</v>
      </c>
      <c r="H1244" s="7">
        <f>ROUND(F1244*G1244,2)</f>
        <v>0</v>
      </c>
      <c r="I1244">
        <f>IF(J1244=1,1,K1244)</f>
        <v>0</v>
      </c>
      <c r="K1244">
        <f>IF(AND(B1244&gt;0,B1244&lt;&gt;"ЗАГ"),1,IF(C1244=0,SUM(B1245:INDEX(B1245:B$2002,INDEX(MATCH("ЗАГ",B1245:B$2002&amp;"",),))),0))</f>
        <v>0</v>
      </c>
      <c r="R1244" s="7">
        <f>IFERROR(IF(F1244&gt;0,IF(IFERROR((Смета!H794*1),0)&gt;0,ROUND(F1244*G1244,2),0),0),0)</f>
        <v>0</v>
      </c>
      <c r="S1244" s="7">
        <f>IFERROR(IF(F1244&gt;0,IF(IFERROR((Смета!G1226*1),0)&gt;0,ROUND(F1244*G1244,2),0),0),0)</f>
        <v>0</v>
      </c>
    </row>
    <row r="1245" hidden="1">
      <c r="B1245">
        <f>IFERROR(IF(F1245&gt;0,MAX(B$26:B1244)+1,IF(AND(D1245&gt;0,C1245=0),"ЗАГ",0)),0)</f>
        <v>0</v>
      </c>
      <c r="C1245">
        <f>IF(Смета!B1227&gt;0,Смета!B1227,0)</f>
        <v>0</v>
      </c>
      <c r="D1245">
        <f>IF(Смета!C1227&gt;0,Смета!C1227,0)</f>
        <v>0</v>
      </c>
      <c r="E1245" s="7">
        <f>IF(Смета!D1227&gt;0,Смета!D1227,0)</f>
        <v>0</v>
      </c>
      <c r="F1245" s="7">
        <f>IFERROR(IF(Дата_КС2=S$3,Смета!Q1227,0)+IF(Дата_КС2=S$4,Смета!T1227,0)+IF(Дата_КС2=S$5,Смета!W1227,0)+IF(Дата_КС2=S$6,Смета!Z1227,0)+IF(Дата_КС2=S$7,Смета!AC1227,0)+IF(Дата_КС2=S$8,Смета!AF1227,0)+IF(Дата_КС2=S$9,Смета!AI1227,0)+IF(Дата_КС2=S$10,Смета!AL1227,0)+IF(Дата_КС2=S$11,Смета!AO1227,0)+IF(Дата_КС2=S$12,Смета!AR1227,0)+IF(Дата_КС2=S$13,Смета!AU1227,0)+IF(Дата_КС2=S$14,Смета!AX1227,0),0)</f>
        <v>0</v>
      </c>
      <c r="G1245" s="7">
        <f>IF(Смета!E1227&gt;0,Смета!E1227,0)</f>
        <v>0</v>
      </c>
      <c r="H1245" s="7">
        <f>ROUND(F1245*G1245,2)</f>
        <v>0</v>
      </c>
      <c r="I1245">
        <f>IF(J1245=1,1,K1245)</f>
        <v>0</v>
      </c>
      <c r="K1245">
        <f>IF(AND(B1245&gt;0,B1245&lt;&gt;"ЗАГ"),1,IF(C1245=0,SUM(B1246:INDEX(B1246:B$2002,INDEX(MATCH("ЗАГ",B1246:B$2002&amp;"",),))),0))</f>
        <v>0</v>
      </c>
      <c r="R1245" s="7">
        <f>IFERROR(IF(F1245&gt;0,IF(IFERROR((Смета!H795*1),0)&gt;0,ROUND(F1245*G1245,2),0),0),0)</f>
        <v>0</v>
      </c>
      <c r="S1245" s="7">
        <f>IFERROR(IF(F1245&gt;0,IF(IFERROR((Смета!G1227*1),0)&gt;0,ROUND(F1245*G1245,2),0),0),0)</f>
        <v>0</v>
      </c>
    </row>
    <row r="1246" hidden="1">
      <c r="B1246">
        <f>IFERROR(IF(F1246&gt;0,MAX(B$26:B1245)+1,IF(AND(D1246&gt;0,C1246=0),"ЗАГ",0)),0)</f>
        <v>0</v>
      </c>
      <c r="C1246">
        <f>IF(Смета!B1228&gt;0,Смета!B1228,0)</f>
        <v>0</v>
      </c>
      <c r="D1246">
        <f>IF(Смета!C1228&gt;0,Смета!C1228,0)</f>
        <v>0</v>
      </c>
      <c r="E1246" s="7">
        <f>IF(Смета!D1228&gt;0,Смета!D1228,0)</f>
        <v>0</v>
      </c>
      <c r="F1246" s="7">
        <f>IFERROR(IF(Дата_КС2=S$3,Смета!Q1228,0)+IF(Дата_КС2=S$4,Смета!T1228,0)+IF(Дата_КС2=S$5,Смета!W1228,0)+IF(Дата_КС2=S$6,Смета!Z1228,0)+IF(Дата_КС2=S$7,Смета!AC1228,0)+IF(Дата_КС2=S$8,Смета!AF1228,0)+IF(Дата_КС2=S$9,Смета!AI1228,0)+IF(Дата_КС2=S$10,Смета!AL1228,0)+IF(Дата_КС2=S$11,Смета!AO1228,0)+IF(Дата_КС2=S$12,Смета!AR1228,0)+IF(Дата_КС2=S$13,Смета!AU1228,0)+IF(Дата_КС2=S$14,Смета!AX1228,0),0)</f>
        <v>0</v>
      </c>
      <c r="G1246" s="7">
        <f>IF(Смета!E1228&gt;0,Смета!E1228,0)</f>
        <v>0</v>
      </c>
      <c r="H1246" s="7">
        <f>ROUND(F1246*G1246,2)</f>
        <v>0</v>
      </c>
      <c r="I1246">
        <f>IF(J1246=1,1,K1246)</f>
        <v>0</v>
      </c>
      <c r="K1246">
        <f>IF(AND(B1246&gt;0,B1246&lt;&gt;"ЗАГ"),1,IF(C1246=0,SUM(B1247:INDEX(B1247:B$2002,INDEX(MATCH("ЗАГ",B1247:B$2002&amp;"",),))),0))</f>
        <v>0</v>
      </c>
      <c r="R1246" s="7">
        <f>IFERROR(IF(F1246&gt;0,IF(IFERROR((Смета!H796*1),0)&gt;0,ROUND(F1246*G1246,2),0),0),0)</f>
        <v>0</v>
      </c>
      <c r="S1246" s="7">
        <f>IFERROR(IF(F1246&gt;0,IF(IFERROR((Смета!G1228*1),0)&gt;0,ROUND(F1246*G1246,2),0),0),0)</f>
        <v>0</v>
      </c>
    </row>
    <row r="1247" hidden="1">
      <c r="B1247">
        <f>IFERROR(IF(F1247&gt;0,MAX(B$26:B1246)+1,IF(AND(D1247&gt;0,C1247=0),"ЗАГ",0)),0)</f>
        <v>0</v>
      </c>
      <c r="C1247">
        <f>IF(Смета!B1229&gt;0,Смета!B1229,0)</f>
        <v>0</v>
      </c>
      <c r="D1247">
        <f>IF(Смета!C1229&gt;0,Смета!C1229,0)</f>
        <v>0</v>
      </c>
      <c r="E1247" s="7">
        <f>IF(Смета!D1229&gt;0,Смета!D1229,0)</f>
        <v>0</v>
      </c>
      <c r="F1247" s="7">
        <f>IFERROR(IF(Дата_КС2=S$3,Смета!Q1229,0)+IF(Дата_КС2=S$4,Смета!T1229,0)+IF(Дата_КС2=S$5,Смета!W1229,0)+IF(Дата_КС2=S$6,Смета!Z1229,0)+IF(Дата_КС2=S$7,Смета!AC1229,0)+IF(Дата_КС2=S$8,Смета!AF1229,0)+IF(Дата_КС2=S$9,Смета!AI1229,0)+IF(Дата_КС2=S$10,Смета!AL1229,0)+IF(Дата_КС2=S$11,Смета!AO1229,0)+IF(Дата_КС2=S$12,Смета!AR1229,0)+IF(Дата_КС2=S$13,Смета!AU1229,0)+IF(Дата_КС2=S$14,Смета!AX1229,0),0)</f>
        <v>0</v>
      </c>
      <c r="G1247" s="7">
        <f>IF(Смета!E1229&gt;0,Смета!E1229,0)</f>
        <v>0</v>
      </c>
      <c r="H1247" s="7">
        <f>ROUND(F1247*G1247,2)</f>
        <v>0</v>
      </c>
      <c r="I1247">
        <f>IF(J1247=1,1,K1247)</f>
        <v>0</v>
      </c>
      <c r="K1247">
        <f>IF(AND(B1247&gt;0,B1247&lt;&gt;"ЗАГ"),1,IF(C1247=0,SUM(B1248:INDEX(B1248:B$2002,INDEX(MATCH("ЗАГ",B1248:B$2002&amp;"",),))),0))</f>
        <v>0</v>
      </c>
      <c r="R1247" s="7">
        <f>IFERROR(IF(F1247&gt;0,IF(IFERROR((Смета!H797*1),0)&gt;0,ROUND(F1247*G1247,2),0),0),0)</f>
        <v>0</v>
      </c>
      <c r="S1247" s="7">
        <f>IFERROR(IF(F1247&gt;0,IF(IFERROR((Смета!G1229*1),0)&gt;0,ROUND(F1247*G1247,2),0),0),0)</f>
        <v>0</v>
      </c>
    </row>
    <row r="1248" hidden="1">
      <c r="B1248">
        <f>IFERROR(IF(F1248&gt;0,MAX(B$26:B1247)+1,IF(AND(D1248&gt;0,C1248=0),"ЗАГ",0)),0)</f>
        <v>0</v>
      </c>
      <c r="C1248">
        <f>IF(Смета!B1230&gt;0,Смета!B1230,0)</f>
        <v>0</v>
      </c>
      <c r="D1248">
        <f>IF(Смета!C1230&gt;0,Смета!C1230,0)</f>
        <v>0</v>
      </c>
      <c r="E1248" s="7">
        <f>IF(Смета!D1230&gt;0,Смета!D1230,0)</f>
        <v>0</v>
      </c>
      <c r="F1248" s="7">
        <f>IFERROR(IF(Дата_КС2=S$3,Смета!Q1230,0)+IF(Дата_КС2=S$4,Смета!T1230,0)+IF(Дата_КС2=S$5,Смета!W1230,0)+IF(Дата_КС2=S$6,Смета!Z1230,0)+IF(Дата_КС2=S$7,Смета!AC1230,0)+IF(Дата_КС2=S$8,Смета!AF1230,0)+IF(Дата_КС2=S$9,Смета!AI1230,0)+IF(Дата_КС2=S$10,Смета!AL1230,0)+IF(Дата_КС2=S$11,Смета!AO1230,0)+IF(Дата_КС2=S$12,Смета!AR1230,0)+IF(Дата_КС2=S$13,Смета!AU1230,0)+IF(Дата_КС2=S$14,Смета!AX1230,0),0)</f>
        <v>0</v>
      </c>
      <c r="G1248" s="7">
        <f>IF(Смета!E1230&gt;0,Смета!E1230,0)</f>
        <v>0</v>
      </c>
      <c r="H1248" s="7">
        <f>ROUND(F1248*G1248,2)</f>
        <v>0</v>
      </c>
      <c r="I1248">
        <f>IF(J1248=1,1,K1248)</f>
        <v>0</v>
      </c>
      <c r="K1248">
        <f>IF(AND(B1248&gt;0,B1248&lt;&gt;"ЗАГ"),1,IF(C1248=0,SUM(B1249:INDEX(B1249:B$2002,INDEX(MATCH("ЗАГ",B1249:B$2002&amp;"",),))),0))</f>
        <v>0</v>
      </c>
      <c r="R1248" s="7">
        <f>IFERROR(IF(F1248&gt;0,IF(IFERROR((Смета!H798*1),0)&gt;0,ROUND(F1248*G1248,2),0),0),0)</f>
        <v>0</v>
      </c>
      <c r="S1248" s="7">
        <f>IFERROR(IF(F1248&gt;0,IF(IFERROR((Смета!G1230*1),0)&gt;0,ROUND(F1248*G1248,2),0),0),0)</f>
        <v>0</v>
      </c>
    </row>
    <row r="1249" hidden="1">
      <c r="B1249">
        <f>IFERROR(IF(F1249&gt;0,MAX(B$26:B1248)+1,IF(AND(D1249&gt;0,C1249=0),"ЗАГ",0)),0)</f>
        <v>0</v>
      </c>
      <c r="C1249">
        <f>IF(Смета!B1231&gt;0,Смета!B1231,0)</f>
        <v>0</v>
      </c>
      <c r="D1249">
        <f>IF(Смета!C1231&gt;0,Смета!C1231,0)</f>
        <v>0</v>
      </c>
      <c r="E1249" s="7">
        <f>IF(Смета!D1231&gt;0,Смета!D1231,0)</f>
        <v>0</v>
      </c>
      <c r="F1249" s="7">
        <f>IFERROR(IF(Дата_КС2=S$3,Смета!Q1231,0)+IF(Дата_КС2=S$4,Смета!T1231,0)+IF(Дата_КС2=S$5,Смета!W1231,0)+IF(Дата_КС2=S$6,Смета!Z1231,0)+IF(Дата_КС2=S$7,Смета!AC1231,0)+IF(Дата_КС2=S$8,Смета!AF1231,0)+IF(Дата_КС2=S$9,Смета!AI1231,0)+IF(Дата_КС2=S$10,Смета!AL1231,0)+IF(Дата_КС2=S$11,Смета!AO1231,0)+IF(Дата_КС2=S$12,Смета!AR1231,0)+IF(Дата_КС2=S$13,Смета!AU1231,0)+IF(Дата_КС2=S$14,Смета!AX1231,0),0)</f>
        <v>0</v>
      </c>
      <c r="G1249" s="7">
        <f>IF(Смета!E1231&gt;0,Смета!E1231,0)</f>
        <v>0</v>
      </c>
      <c r="H1249" s="7">
        <f>ROUND(F1249*G1249,2)</f>
        <v>0</v>
      </c>
      <c r="I1249">
        <f>IF(J1249=1,1,K1249)</f>
        <v>0</v>
      </c>
      <c r="K1249">
        <f>IF(AND(B1249&gt;0,B1249&lt;&gt;"ЗАГ"),1,IF(C1249=0,SUM(B1250:INDEX(B1250:B$2002,INDEX(MATCH("ЗАГ",B1250:B$2002&amp;"",),))),0))</f>
        <v>0</v>
      </c>
      <c r="R1249" s="7">
        <f>IFERROR(IF(F1249&gt;0,IF(IFERROR((Смета!H799*1),0)&gt;0,ROUND(F1249*G1249,2),0),0),0)</f>
        <v>0</v>
      </c>
      <c r="S1249" s="7">
        <f>IFERROR(IF(F1249&gt;0,IF(IFERROR((Смета!G1231*1),0)&gt;0,ROUND(F1249*G1249,2),0),0),0)</f>
        <v>0</v>
      </c>
    </row>
    <row r="1250" hidden="1">
      <c r="B1250">
        <f>IFERROR(IF(F1250&gt;0,MAX(B$26:B1249)+1,IF(AND(D1250&gt;0,C1250=0),"ЗАГ",0)),0)</f>
        <v>0</v>
      </c>
      <c r="C1250">
        <f>IF(Смета!B1232&gt;0,Смета!B1232,0)</f>
        <v>0</v>
      </c>
      <c r="D1250">
        <f>IF(Смета!C1232&gt;0,Смета!C1232,0)</f>
        <v>0</v>
      </c>
      <c r="E1250" s="7">
        <f>IF(Смета!D1232&gt;0,Смета!D1232,0)</f>
        <v>0</v>
      </c>
      <c r="F1250" s="7">
        <f>IFERROR(IF(Дата_КС2=S$3,Смета!Q1232,0)+IF(Дата_КС2=S$4,Смета!T1232,0)+IF(Дата_КС2=S$5,Смета!W1232,0)+IF(Дата_КС2=S$6,Смета!Z1232,0)+IF(Дата_КС2=S$7,Смета!AC1232,0)+IF(Дата_КС2=S$8,Смета!AF1232,0)+IF(Дата_КС2=S$9,Смета!AI1232,0)+IF(Дата_КС2=S$10,Смета!AL1232,0)+IF(Дата_КС2=S$11,Смета!AO1232,0)+IF(Дата_КС2=S$12,Смета!AR1232,0)+IF(Дата_КС2=S$13,Смета!AU1232,0)+IF(Дата_КС2=S$14,Смета!AX1232,0),0)</f>
        <v>0</v>
      </c>
      <c r="G1250" s="7">
        <f>IF(Смета!E1232&gt;0,Смета!E1232,0)</f>
        <v>0</v>
      </c>
      <c r="H1250" s="7">
        <f>ROUND(F1250*G1250,2)</f>
        <v>0</v>
      </c>
      <c r="I1250">
        <f>IF(J1250=1,1,K1250)</f>
        <v>0</v>
      </c>
      <c r="K1250">
        <f>IF(AND(B1250&gt;0,B1250&lt;&gt;"ЗАГ"),1,IF(C1250=0,SUM(B1251:INDEX(B1251:B$2002,INDEX(MATCH("ЗАГ",B1251:B$2002&amp;"",),))),0))</f>
        <v>0</v>
      </c>
      <c r="R1250" s="7">
        <f>IFERROR(IF(F1250&gt;0,IF(IFERROR((Смета!H800*1),0)&gt;0,ROUND(F1250*G1250,2),0),0),0)</f>
        <v>0</v>
      </c>
      <c r="S1250" s="7">
        <f>IFERROR(IF(F1250&gt;0,IF(IFERROR((Смета!G1232*1),0)&gt;0,ROUND(F1250*G1250,2),0),0),0)</f>
        <v>0</v>
      </c>
    </row>
    <row r="1251" hidden="1">
      <c r="B1251">
        <f>IFERROR(IF(F1251&gt;0,MAX(B$26:B1250)+1,IF(AND(D1251&gt;0,C1251=0),"ЗАГ",0)),0)</f>
        <v>0</v>
      </c>
      <c r="C1251">
        <f>IF(Смета!B1233&gt;0,Смета!B1233,0)</f>
        <v>0</v>
      </c>
      <c r="D1251">
        <f>IF(Смета!C1233&gt;0,Смета!C1233,0)</f>
        <v>0</v>
      </c>
      <c r="E1251" s="7">
        <f>IF(Смета!D1233&gt;0,Смета!D1233,0)</f>
        <v>0</v>
      </c>
      <c r="F1251" s="7">
        <f>IFERROR(IF(Дата_КС2=S$3,Смета!Q1233,0)+IF(Дата_КС2=S$4,Смета!T1233,0)+IF(Дата_КС2=S$5,Смета!W1233,0)+IF(Дата_КС2=S$6,Смета!Z1233,0)+IF(Дата_КС2=S$7,Смета!AC1233,0)+IF(Дата_КС2=S$8,Смета!AF1233,0)+IF(Дата_КС2=S$9,Смета!AI1233,0)+IF(Дата_КС2=S$10,Смета!AL1233,0)+IF(Дата_КС2=S$11,Смета!AO1233,0)+IF(Дата_КС2=S$12,Смета!AR1233,0)+IF(Дата_КС2=S$13,Смета!AU1233,0)+IF(Дата_КС2=S$14,Смета!AX1233,0),0)</f>
        <v>0</v>
      </c>
      <c r="G1251" s="7">
        <f>IF(Смета!E1233&gt;0,Смета!E1233,0)</f>
        <v>0</v>
      </c>
      <c r="H1251" s="7">
        <f>ROUND(F1251*G1251,2)</f>
        <v>0</v>
      </c>
      <c r="I1251">
        <f>IF(J1251=1,1,K1251)</f>
        <v>0</v>
      </c>
      <c r="K1251">
        <f>IF(AND(B1251&gt;0,B1251&lt;&gt;"ЗАГ"),1,IF(C1251=0,SUM(B1252:INDEX(B1252:B$2002,INDEX(MATCH("ЗАГ",B1252:B$2002&amp;"",),))),0))</f>
        <v>0</v>
      </c>
      <c r="R1251" s="7">
        <f>IFERROR(IF(F1251&gt;0,IF(IFERROR((Смета!H801*1),0)&gt;0,ROUND(F1251*G1251,2),0),0),0)</f>
        <v>0</v>
      </c>
      <c r="S1251" s="7">
        <f>IFERROR(IF(F1251&gt;0,IF(IFERROR((Смета!G1233*1),0)&gt;0,ROUND(F1251*G1251,2),0),0),0)</f>
        <v>0</v>
      </c>
    </row>
    <row r="1252" hidden="1">
      <c r="B1252">
        <f>IFERROR(IF(F1252&gt;0,MAX(B$26:B1251)+1,IF(AND(D1252&gt;0,C1252=0),"ЗАГ",0)),0)</f>
        <v>0</v>
      </c>
      <c r="C1252">
        <f>IF(Смета!B1234&gt;0,Смета!B1234,0)</f>
        <v>0</v>
      </c>
      <c r="D1252">
        <f>IF(Смета!C1234&gt;0,Смета!C1234,0)</f>
        <v>0</v>
      </c>
      <c r="E1252" s="7">
        <f>IF(Смета!D1234&gt;0,Смета!D1234,0)</f>
        <v>0</v>
      </c>
      <c r="F1252" s="7">
        <f>IFERROR(IF(Дата_КС2=S$3,Смета!Q1234,0)+IF(Дата_КС2=S$4,Смета!T1234,0)+IF(Дата_КС2=S$5,Смета!W1234,0)+IF(Дата_КС2=S$6,Смета!Z1234,0)+IF(Дата_КС2=S$7,Смета!AC1234,0)+IF(Дата_КС2=S$8,Смета!AF1234,0)+IF(Дата_КС2=S$9,Смета!AI1234,0)+IF(Дата_КС2=S$10,Смета!AL1234,0)+IF(Дата_КС2=S$11,Смета!AO1234,0)+IF(Дата_КС2=S$12,Смета!AR1234,0)+IF(Дата_КС2=S$13,Смета!AU1234,0)+IF(Дата_КС2=S$14,Смета!AX1234,0),0)</f>
        <v>0</v>
      </c>
      <c r="G1252" s="7">
        <f>IF(Смета!E1234&gt;0,Смета!E1234,0)</f>
        <v>0</v>
      </c>
      <c r="H1252" s="7">
        <f>ROUND(F1252*G1252,2)</f>
        <v>0</v>
      </c>
      <c r="I1252">
        <f>IF(J1252=1,1,K1252)</f>
        <v>0</v>
      </c>
      <c r="K1252">
        <f>IF(AND(B1252&gt;0,B1252&lt;&gt;"ЗАГ"),1,IF(C1252=0,SUM(B1253:INDEX(B1253:B$2002,INDEX(MATCH("ЗАГ",B1253:B$2002&amp;"",),))),0))</f>
        <v>0</v>
      </c>
      <c r="R1252" s="7">
        <f>IFERROR(IF(F1252&gt;0,IF(IFERROR((Смета!H802*1),0)&gt;0,ROUND(F1252*G1252,2),0),0),0)</f>
        <v>0</v>
      </c>
      <c r="S1252" s="7">
        <f>IFERROR(IF(F1252&gt;0,IF(IFERROR((Смета!G1234*1),0)&gt;0,ROUND(F1252*G1252,2),0),0),0)</f>
        <v>0</v>
      </c>
    </row>
    <row r="1253" hidden="1">
      <c r="B1253">
        <f>IFERROR(IF(F1253&gt;0,MAX(B$26:B1252)+1,IF(AND(D1253&gt;0,C1253=0),"ЗАГ",0)),0)</f>
        <v>0</v>
      </c>
      <c r="C1253">
        <f>IF(Смета!B1235&gt;0,Смета!B1235,0)</f>
        <v>0</v>
      </c>
      <c r="D1253">
        <f>IF(Смета!C1235&gt;0,Смета!C1235,0)</f>
        <v>0</v>
      </c>
      <c r="E1253" s="7">
        <f>IF(Смета!D1235&gt;0,Смета!D1235,0)</f>
        <v>0</v>
      </c>
      <c r="F1253" s="7">
        <f>IFERROR(IF(Дата_КС2=S$3,Смета!Q1235,0)+IF(Дата_КС2=S$4,Смета!T1235,0)+IF(Дата_КС2=S$5,Смета!W1235,0)+IF(Дата_КС2=S$6,Смета!Z1235,0)+IF(Дата_КС2=S$7,Смета!AC1235,0)+IF(Дата_КС2=S$8,Смета!AF1235,0)+IF(Дата_КС2=S$9,Смета!AI1235,0)+IF(Дата_КС2=S$10,Смета!AL1235,0)+IF(Дата_КС2=S$11,Смета!AO1235,0)+IF(Дата_КС2=S$12,Смета!AR1235,0)+IF(Дата_КС2=S$13,Смета!AU1235,0)+IF(Дата_КС2=S$14,Смета!AX1235,0),0)</f>
        <v>0</v>
      </c>
      <c r="G1253" s="7">
        <f>IF(Смета!E1235&gt;0,Смета!E1235,0)</f>
        <v>0</v>
      </c>
      <c r="H1253" s="7">
        <f>ROUND(F1253*G1253,2)</f>
        <v>0</v>
      </c>
      <c r="I1253">
        <f>IF(J1253=1,1,K1253)</f>
        <v>0</v>
      </c>
      <c r="K1253">
        <f>IF(AND(B1253&gt;0,B1253&lt;&gt;"ЗАГ"),1,IF(C1253=0,SUM(B1254:INDEX(B1254:B$2002,INDEX(MATCH("ЗАГ",B1254:B$2002&amp;"",),))),0))</f>
        <v>0</v>
      </c>
      <c r="R1253" s="7">
        <f>IFERROR(IF(F1253&gt;0,IF(IFERROR((Смета!H803*1),0)&gt;0,ROUND(F1253*G1253,2),0),0),0)</f>
        <v>0</v>
      </c>
      <c r="S1253" s="7">
        <f>IFERROR(IF(F1253&gt;0,IF(IFERROR((Смета!G1235*1),0)&gt;0,ROUND(F1253*G1253,2),0),0),0)</f>
        <v>0</v>
      </c>
    </row>
    <row r="1254" hidden="1">
      <c r="B1254">
        <f>IFERROR(IF(F1254&gt;0,MAX(B$26:B1253)+1,IF(AND(D1254&gt;0,C1254=0),"ЗАГ",0)),0)</f>
        <v>0</v>
      </c>
      <c r="C1254">
        <f>IF(Смета!B1236&gt;0,Смета!B1236,0)</f>
        <v>0</v>
      </c>
      <c r="D1254">
        <f>IF(Смета!C1236&gt;0,Смета!C1236,0)</f>
        <v>0</v>
      </c>
      <c r="E1254" s="7">
        <f>IF(Смета!D1236&gt;0,Смета!D1236,0)</f>
        <v>0</v>
      </c>
      <c r="F1254" s="7">
        <f>IFERROR(IF(Дата_КС2=S$3,Смета!Q1236,0)+IF(Дата_КС2=S$4,Смета!T1236,0)+IF(Дата_КС2=S$5,Смета!W1236,0)+IF(Дата_КС2=S$6,Смета!Z1236,0)+IF(Дата_КС2=S$7,Смета!AC1236,0)+IF(Дата_КС2=S$8,Смета!AF1236,0)+IF(Дата_КС2=S$9,Смета!AI1236,0)+IF(Дата_КС2=S$10,Смета!AL1236,0)+IF(Дата_КС2=S$11,Смета!AO1236,0)+IF(Дата_КС2=S$12,Смета!AR1236,0)+IF(Дата_КС2=S$13,Смета!AU1236,0)+IF(Дата_КС2=S$14,Смета!AX1236,0),0)</f>
        <v>0</v>
      </c>
      <c r="G1254" s="7">
        <f>IF(Смета!E1236&gt;0,Смета!E1236,0)</f>
        <v>0</v>
      </c>
      <c r="H1254" s="7">
        <f>ROUND(F1254*G1254,2)</f>
        <v>0</v>
      </c>
      <c r="I1254">
        <f>IF(J1254=1,1,K1254)</f>
        <v>0</v>
      </c>
      <c r="K1254">
        <f>IF(AND(B1254&gt;0,B1254&lt;&gt;"ЗАГ"),1,IF(C1254=0,SUM(B1255:INDEX(B1255:B$2002,INDEX(MATCH("ЗАГ",B1255:B$2002&amp;"",),))),0))</f>
        <v>0</v>
      </c>
      <c r="R1254" s="7">
        <f>IFERROR(IF(F1254&gt;0,IF(IFERROR((Смета!H804*1),0)&gt;0,ROUND(F1254*G1254,2),0),0),0)</f>
        <v>0</v>
      </c>
      <c r="S1254" s="7">
        <f>IFERROR(IF(F1254&gt;0,IF(IFERROR((Смета!G1236*1),0)&gt;0,ROUND(F1254*G1254,2),0),0),0)</f>
        <v>0</v>
      </c>
    </row>
    <row r="1255" hidden="1">
      <c r="B1255">
        <f>IFERROR(IF(F1255&gt;0,MAX(B$26:B1254)+1,IF(AND(D1255&gt;0,C1255=0),"ЗАГ",0)),0)</f>
        <v>0</v>
      </c>
      <c r="C1255">
        <f>IF(Смета!B1237&gt;0,Смета!B1237,0)</f>
        <v>0</v>
      </c>
      <c r="D1255">
        <f>IF(Смета!C1237&gt;0,Смета!C1237,0)</f>
        <v>0</v>
      </c>
      <c r="E1255" s="7">
        <f>IF(Смета!D1237&gt;0,Смета!D1237,0)</f>
        <v>0</v>
      </c>
      <c r="F1255" s="7">
        <f>IFERROR(IF(Дата_КС2=S$3,Смета!Q1237,0)+IF(Дата_КС2=S$4,Смета!T1237,0)+IF(Дата_КС2=S$5,Смета!W1237,0)+IF(Дата_КС2=S$6,Смета!Z1237,0)+IF(Дата_КС2=S$7,Смета!AC1237,0)+IF(Дата_КС2=S$8,Смета!AF1237,0)+IF(Дата_КС2=S$9,Смета!AI1237,0)+IF(Дата_КС2=S$10,Смета!AL1237,0)+IF(Дата_КС2=S$11,Смета!AO1237,0)+IF(Дата_КС2=S$12,Смета!AR1237,0)+IF(Дата_КС2=S$13,Смета!AU1237,0)+IF(Дата_КС2=S$14,Смета!AX1237,0),0)</f>
        <v>0</v>
      </c>
      <c r="G1255" s="7">
        <f>IF(Смета!E1237&gt;0,Смета!E1237,0)</f>
        <v>0</v>
      </c>
      <c r="H1255" s="7">
        <f>ROUND(F1255*G1255,2)</f>
        <v>0</v>
      </c>
      <c r="I1255">
        <f>IF(J1255=1,1,K1255)</f>
        <v>0</v>
      </c>
      <c r="K1255">
        <f>IF(AND(B1255&gt;0,B1255&lt;&gt;"ЗАГ"),1,IF(C1255=0,SUM(B1256:INDEX(B1256:B$2002,INDEX(MATCH("ЗАГ",B1256:B$2002&amp;"",),))),0))</f>
        <v>0</v>
      </c>
      <c r="R1255" s="7">
        <f>IFERROR(IF(F1255&gt;0,IF(IFERROR((Смета!H805*1),0)&gt;0,ROUND(F1255*G1255,2),0),0),0)</f>
        <v>0</v>
      </c>
      <c r="S1255" s="7">
        <f>IFERROR(IF(F1255&gt;0,IF(IFERROR((Смета!G1237*1),0)&gt;0,ROUND(F1255*G1255,2),0),0),0)</f>
        <v>0</v>
      </c>
    </row>
    <row r="1256" hidden="1">
      <c r="B1256">
        <f>IFERROR(IF(F1256&gt;0,MAX(B$26:B1255)+1,IF(AND(D1256&gt;0,C1256=0),"ЗАГ",0)),0)</f>
        <v>0</v>
      </c>
      <c r="C1256">
        <f>IF(Смета!B1238&gt;0,Смета!B1238,0)</f>
        <v>0</v>
      </c>
      <c r="D1256">
        <f>IF(Смета!C1238&gt;0,Смета!C1238,0)</f>
        <v>0</v>
      </c>
      <c r="E1256" s="7">
        <f>IF(Смета!D1238&gt;0,Смета!D1238,0)</f>
        <v>0</v>
      </c>
      <c r="F1256" s="7">
        <f>IFERROR(IF(Дата_КС2=S$3,Смета!Q1238,0)+IF(Дата_КС2=S$4,Смета!T1238,0)+IF(Дата_КС2=S$5,Смета!W1238,0)+IF(Дата_КС2=S$6,Смета!Z1238,0)+IF(Дата_КС2=S$7,Смета!AC1238,0)+IF(Дата_КС2=S$8,Смета!AF1238,0)+IF(Дата_КС2=S$9,Смета!AI1238,0)+IF(Дата_КС2=S$10,Смета!AL1238,0)+IF(Дата_КС2=S$11,Смета!AO1238,0)+IF(Дата_КС2=S$12,Смета!AR1238,0)+IF(Дата_КС2=S$13,Смета!AU1238,0)+IF(Дата_КС2=S$14,Смета!AX1238,0),0)</f>
        <v>0</v>
      </c>
      <c r="G1256" s="7">
        <f>IF(Смета!E1238&gt;0,Смета!E1238,0)</f>
        <v>0</v>
      </c>
      <c r="H1256" s="7">
        <f>ROUND(F1256*G1256,2)</f>
        <v>0</v>
      </c>
      <c r="I1256">
        <f>IF(J1256=1,1,K1256)</f>
        <v>0</v>
      </c>
      <c r="K1256">
        <f>IF(AND(B1256&gt;0,B1256&lt;&gt;"ЗАГ"),1,IF(C1256=0,SUM(B1257:INDEX(B1257:B$2002,INDEX(MATCH("ЗАГ",B1257:B$2002&amp;"",),))),0))</f>
        <v>0</v>
      </c>
      <c r="R1256" s="7">
        <f>IFERROR(IF(F1256&gt;0,IF(IFERROR((Смета!H806*1),0)&gt;0,ROUND(F1256*G1256,2),0),0),0)</f>
        <v>0</v>
      </c>
      <c r="S1256" s="7">
        <f>IFERROR(IF(F1256&gt;0,IF(IFERROR((Смета!G1238*1),0)&gt;0,ROUND(F1256*G1256,2),0),0),0)</f>
        <v>0</v>
      </c>
    </row>
    <row r="1257" hidden="1">
      <c r="B1257">
        <f>IFERROR(IF(F1257&gt;0,MAX(B$26:B1256)+1,IF(AND(D1257&gt;0,C1257=0),"ЗАГ",0)),0)</f>
        <v>0</v>
      </c>
      <c r="C1257">
        <f>IF(Смета!B1239&gt;0,Смета!B1239,0)</f>
        <v>0</v>
      </c>
      <c r="D1257">
        <f>IF(Смета!C1239&gt;0,Смета!C1239,0)</f>
        <v>0</v>
      </c>
      <c r="E1257" s="7">
        <f>IF(Смета!D1239&gt;0,Смета!D1239,0)</f>
        <v>0</v>
      </c>
      <c r="F1257" s="7">
        <f>IFERROR(IF(Дата_КС2=S$3,Смета!Q1239,0)+IF(Дата_КС2=S$4,Смета!T1239,0)+IF(Дата_КС2=S$5,Смета!W1239,0)+IF(Дата_КС2=S$6,Смета!Z1239,0)+IF(Дата_КС2=S$7,Смета!AC1239,0)+IF(Дата_КС2=S$8,Смета!AF1239,0)+IF(Дата_КС2=S$9,Смета!AI1239,0)+IF(Дата_КС2=S$10,Смета!AL1239,0)+IF(Дата_КС2=S$11,Смета!AO1239,0)+IF(Дата_КС2=S$12,Смета!AR1239,0)+IF(Дата_КС2=S$13,Смета!AU1239,0)+IF(Дата_КС2=S$14,Смета!AX1239,0),0)</f>
        <v>0</v>
      </c>
      <c r="G1257" s="7">
        <f>IF(Смета!E1239&gt;0,Смета!E1239,0)</f>
        <v>0</v>
      </c>
      <c r="H1257" s="7">
        <f>ROUND(F1257*G1257,2)</f>
        <v>0</v>
      </c>
      <c r="I1257">
        <f>IF(J1257=1,1,K1257)</f>
        <v>0</v>
      </c>
      <c r="K1257">
        <f>IF(AND(B1257&gt;0,B1257&lt;&gt;"ЗАГ"),1,IF(C1257=0,SUM(B1258:INDEX(B1258:B$2002,INDEX(MATCH("ЗАГ",B1258:B$2002&amp;"",),))),0))</f>
        <v>0</v>
      </c>
      <c r="R1257" s="7">
        <f>IFERROR(IF(F1257&gt;0,IF(IFERROR((Смета!H807*1),0)&gt;0,ROUND(F1257*G1257,2),0),0),0)</f>
        <v>0</v>
      </c>
      <c r="S1257" s="7">
        <f>IFERROR(IF(F1257&gt;0,IF(IFERROR((Смета!G1239*1),0)&gt;0,ROUND(F1257*G1257,2),0),0),0)</f>
        <v>0</v>
      </c>
    </row>
    <row r="1258" hidden="1">
      <c r="B1258">
        <f>IFERROR(IF(F1258&gt;0,MAX(B$26:B1257)+1,IF(AND(D1258&gt;0,C1258=0),"ЗАГ",0)),0)</f>
        <v>0</v>
      </c>
      <c r="C1258">
        <f>IF(Смета!B1240&gt;0,Смета!B1240,0)</f>
        <v>0</v>
      </c>
      <c r="D1258">
        <f>IF(Смета!C1240&gt;0,Смета!C1240,0)</f>
        <v>0</v>
      </c>
      <c r="E1258" s="7">
        <f>IF(Смета!D1240&gt;0,Смета!D1240,0)</f>
        <v>0</v>
      </c>
      <c r="F1258" s="7">
        <f>IFERROR(IF(Дата_КС2=S$3,Смета!Q1240,0)+IF(Дата_КС2=S$4,Смета!T1240,0)+IF(Дата_КС2=S$5,Смета!W1240,0)+IF(Дата_КС2=S$6,Смета!Z1240,0)+IF(Дата_КС2=S$7,Смета!AC1240,0)+IF(Дата_КС2=S$8,Смета!AF1240,0)+IF(Дата_КС2=S$9,Смета!AI1240,0)+IF(Дата_КС2=S$10,Смета!AL1240,0)+IF(Дата_КС2=S$11,Смета!AO1240,0)+IF(Дата_КС2=S$12,Смета!AR1240,0)+IF(Дата_КС2=S$13,Смета!AU1240,0)+IF(Дата_КС2=S$14,Смета!AX1240,0),0)</f>
        <v>0</v>
      </c>
      <c r="G1258" s="7">
        <f>IF(Смета!E1240&gt;0,Смета!E1240,0)</f>
        <v>0</v>
      </c>
      <c r="H1258" s="7">
        <f>ROUND(F1258*G1258,2)</f>
        <v>0</v>
      </c>
      <c r="I1258">
        <f>IF(J1258=1,1,K1258)</f>
        <v>0</v>
      </c>
      <c r="K1258">
        <f>IF(AND(B1258&gt;0,B1258&lt;&gt;"ЗАГ"),1,IF(C1258=0,SUM(B1259:INDEX(B1259:B$2002,INDEX(MATCH("ЗАГ",B1259:B$2002&amp;"",),))),0))</f>
        <v>0</v>
      </c>
      <c r="R1258" s="7">
        <f>IFERROR(IF(F1258&gt;0,IF(IFERROR((Смета!H808*1),0)&gt;0,ROUND(F1258*G1258,2),0),0),0)</f>
        <v>0</v>
      </c>
      <c r="S1258" s="7">
        <f>IFERROR(IF(F1258&gt;0,IF(IFERROR((Смета!G1240*1),0)&gt;0,ROUND(F1258*G1258,2),0),0),0)</f>
        <v>0</v>
      </c>
    </row>
    <row r="1259" hidden="1">
      <c r="B1259">
        <f>IFERROR(IF(F1259&gt;0,MAX(B$26:B1258)+1,IF(AND(D1259&gt;0,C1259=0),"ЗАГ",0)),0)</f>
        <v>0</v>
      </c>
      <c r="C1259">
        <f>IF(Смета!B1241&gt;0,Смета!B1241,0)</f>
        <v>0</v>
      </c>
      <c r="D1259">
        <f>IF(Смета!C1241&gt;0,Смета!C1241,0)</f>
        <v>0</v>
      </c>
      <c r="E1259" s="7">
        <f>IF(Смета!D1241&gt;0,Смета!D1241,0)</f>
        <v>0</v>
      </c>
      <c r="F1259" s="7">
        <f>IFERROR(IF(Дата_КС2=S$3,Смета!Q1241,0)+IF(Дата_КС2=S$4,Смета!T1241,0)+IF(Дата_КС2=S$5,Смета!W1241,0)+IF(Дата_КС2=S$6,Смета!Z1241,0)+IF(Дата_КС2=S$7,Смета!AC1241,0)+IF(Дата_КС2=S$8,Смета!AF1241,0)+IF(Дата_КС2=S$9,Смета!AI1241,0)+IF(Дата_КС2=S$10,Смета!AL1241,0)+IF(Дата_КС2=S$11,Смета!AO1241,0)+IF(Дата_КС2=S$12,Смета!AR1241,0)+IF(Дата_КС2=S$13,Смета!AU1241,0)+IF(Дата_КС2=S$14,Смета!AX1241,0),0)</f>
        <v>0</v>
      </c>
      <c r="G1259" s="7">
        <f>IF(Смета!E1241&gt;0,Смета!E1241,0)</f>
        <v>0</v>
      </c>
      <c r="H1259" s="7">
        <f>ROUND(F1259*G1259,2)</f>
        <v>0</v>
      </c>
      <c r="I1259">
        <f>IF(J1259=1,1,K1259)</f>
        <v>0</v>
      </c>
      <c r="K1259">
        <f>IF(AND(B1259&gt;0,B1259&lt;&gt;"ЗАГ"),1,IF(C1259=0,SUM(B1260:INDEX(B1260:B$2002,INDEX(MATCH("ЗАГ",B1260:B$2002&amp;"",),))),0))</f>
        <v>0</v>
      </c>
      <c r="R1259" s="7">
        <f>IFERROR(IF(F1259&gt;0,IF(IFERROR((Смета!H809*1),0)&gt;0,ROUND(F1259*G1259,2),0),0),0)</f>
        <v>0</v>
      </c>
      <c r="S1259" s="7">
        <f>IFERROR(IF(F1259&gt;0,IF(IFERROR((Смета!G1241*1),0)&gt;0,ROUND(F1259*G1259,2),0),0),0)</f>
        <v>0</v>
      </c>
    </row>
    <row r="1260" hidden="1">
      <c r="B1260">
        <f>IFERROR(IF(F1260&gt;0,MAX(B$26:B1259)+1,IF(AND(D1260&gt;0,C1260=0),"ЗАГ",0)),0)</f>
        <v>0</v>
      </c>
      <c r="C1260">
        <f>IF(Смета!B1242&gt;0,Смета!B1242,0)</f>
        <v>0</v>
      </c>
      <c r="D1260">
        <f>IF(Смета!C1242&gt;0,Смета!C1242,0)</f>
        <v>0</v>
      </c>
      <c r="E1260" s="7">
        <f>IF(Смета!D1242&gt;0,Смета!D1242,0)</f>
        <v>0</v>
      </c>
      <c r="F1260" s="7">
        <f>IFERROR(IF(Дата_КС2=S$3,Смета!Q1242,0)+IF(Дата_КС2=S$4,Смета!T1242,0)+IF(Дата_КС2=S$5,Смета!W1242,0)+IF(Дата_КС2=S$6,Смета!Z1242,0)+IF(Дата_КС2=S$7,Смета!AC1242,0)+IF(Дата_КС2=S$8,Смета!AF1242,0)+IF(Дата_КС2=S$9,Смета!AI1242,0)+IF(Дата_КС2=S$10,Смета!AL1242,0)+IF(Дата_КС2=S$11,Смета!AO1242,0)+IF(Дата_КС2=S$12,Смета!AR1242,0)+IF(Дата_КС2=S$13,Смета!AU1242,0)+IF(Дата_КС2=S$14,Смета!AX1242,0),0)</f>
        <v>0</v>
      </c>
      <c r="G1260" s="7">
        <f>IF(Смета!E1242&gt;0,Смета!E1242,0)</f>
        <v>0</v>
      </c>
      <c r="H1260" s="7">
        <f>ROUND(F1260*G1260,2)</f>
        <v>0</v>
      </c>
      <c r="I1260">
        <f>IF(J1260=1,1,K1260)</f>
        <v>0</v>
      </c>
      <c r="K1260">
        <f>IF(AND(B1260&gt;0,B1260&lt;&gt;"ЗАГ"),1,IF(C1260=0,SUM(B1261:INDEX(B1261:B$2002,INDEX(MATCH("ЗАГ",B1261:B$2002&amp;"",),))),0))</f>
        <v>0</v>
      </c>
      <c r="R1260" s="7">
        <f>IFERROR(IF(F1260&gt;0,IF(IFERROR((Смета!H810*1),0)&gt;0,ROUND(F1260*G1260,2),0),0),0)</f>
        <v>0</v>
      </c>
      <c r="S1260" s="7">
        <f>IFERROR(IF(F1260&gt;0,IF(IFERROR((Смета!G1242*1),0)&gt;0,ROUND(F1260*G1260,2),0),0),0)</f>
        <v>0</v>
      </c>
    </row>
    <row r="1261" hidden="1">
      <c r="B1261">
        <f>IFERROR(IF(F1261&gt;0,MAX(B$26:B1260)+1,IF(AND(D1261&gt;0,C1261=0),"ЗАГ",0)),0)</f>
        <v>0</v>
      </c>
      <c r="C1261">
        <f>IF(Смета!B1243&gt;0,Смета!B1243,0)</f>
        <v>0</v>
      </c>
      <c r="D1261">
        <f>IF(Смета!C1243&gt;0,Смета!C1243,0)</f>
        <v>0</v>
      </c>
      <c r="E1261" s="7">
        <f>IF(Смета!D1243&gt;0,Смета!D1243,0)</f>
        <v>0</v>
      </c>
      <c r="F1261" s="7">
        <f>IFERROR(IF(Дата_КС2=S$3,Смета!Q1243,0)+IF(Дата_КС2=S$4,Смета!T1243,0)+IF(Дата_КС2=S$5,Смета!W1243,0)+IF(Дата_КС2=S$6,Смета!Z1243,0)+IF(Дата_КС2=S$7,Смета!AC1243,0)+IF(Дата_КС2=S$8,Смета!AF1243,0)+IF(Дата_КС2=S$9,Смета!AI1243,0)+IF(Дата_КС2=S$10,Смета!AL1243,0)+IF(Дата_КС2=S$11,Смета!AO1243,0)+IF(Дата_КС2=S$12,Смета!AR1243,0)+IF(Дата_КС2=S$13,Смета!AU1243,0)+IF(Дата_КС2=S$14,Смета!AX1243,0),0)</f>
        <v>0</v>
      </c>
      <c r="G1261" s="7">
        <f>IF(Смета!E1243&gt;0,Смета!E1243,0)</f>
        <v>0</v>
      </c>
      <c r="H1261" s="7">
        <f>ROUND(F1261*G1261,2)</f>
        <v>0</v>
      </c>
      <c r="I1261">
        <f>IF(J1261=1,1,K1261)</f>
        <v>0</v>
      </c>
      <c r="K1261">
        <f>IF(AND(B1261&gt;0,B1261&lt;&gt;"ЗАГ"),1,IF(C1261=0,SUM(B1262:INDEX(B1262:B$2002,INDEX(MATCH("ЗАГ",B1262:B$2002&amp;"",),))),0))</f>
        <v>0</v>
      </c>
      <c r="R1261" s="7">
        <f>IFERROR(IF(F1261&gt;0,IF(IFERROR((Смета!H811*1),0)&gt;0,ROUND(F1261*G1261,2),0),0),0)</f>
        <v>0</v>
      </c>
      <c r="S1261" s="7">
        <f>IFERROR(IF(F1261&gt;0,IF(IFERROR((Смета!G1243*1),0)&gt;0,ROUND(F1261*G1261,2),0),0),0)</f>
        <v>0</v>
      </c>
    </row>
    <row r="1262" hidden="1">
      <c r="B1262">
        <f>IFERROR(IF(F1262&gt;0,MAX(B$26:B1261)+1,IF(AND(D1262&gt;0,C1262=0),"ЗАГ",0)),0)</f>
        <v>0</v>
      </c>
      <c r="C1262">
        <f>IF(Смета!B1244&gt;0,Смета!B1244,0)</f>
        <v>0</v>
      </c>
      <c r="D1262">
        <f>IF(Смета!C1244&gt;0,Смета!C1244,0)</f>
        <v>0</v>
      </c>
      <c r="E1262" s="7">
        <f>IF(Смета!D1244&gt;0,Смета!D1244,0)</f>
        <v>0</v>
      </c>
      <c r="F1262" s="7">
        <f>IFERROR(IF(Дата_КС2=S$3,Смета!Q1244,0)+IF(Дата_КС2=S$4,Смета!T1244,0)+IF(Дата_КС2=S$5,Смета!W1244,0)+IF(Дата_КС2=S$6,Смета!Z1244,0)+IF(Дата_КС2=S$7,Смета!AC1244,0)+IF(Дата_КС2=S$8,Смета!AF1244,0)+IF(Дата_КС2=S$9,Смета!AI1244,0)+IF(Дата_КС2=S$10,Смета!AL1244,0)+IF(Дата_КС2=S$11,Смета!AO1244,0)+IF(Дата_КС2=S$12,Смета!AR1244,0)+IF(Дата_КС2=S$13,Смета!AU1244,0)+IF(Дата_КС2=S$14,Смета!AX1244,0),0)</f>
        <v>0</v>
      </c>
      <c r="G1262" s="7">
        <f>IF(Смета!E1244&gt;0,Смета!E1244,0)</f>
        <v>0</v>
      </c>
      <c r="H1262" s="7">
        <f>ROUND(F1262*G1262,2)</f>
        <v>0</v>
      </c>
      <c r="I1262">
        <f>IF(J1262=1,1,K1262)</f>
        <v>0</v>
      </c>
      <c r="K1262">
        <f>IF(AND(B1262&gt;0,B1262&lt;&gt;"ЗАГ"),1,IF(C1262=0,SUM(B1263:INDEX(B1263:B$2002,INDEX(MATCH("ЗАГ",B1263:B$2002&amp;"",),))),0))</f>
        <v>0</v>
      </c>
      <c r="R1262" s="7">
        <f>IFERROR(IF(F1262&gt;0,IF(IFERROR((Смета!H812*1),0)&gt;0,ROUND(F1262*G1262,2),0),0),0)</f>
        <v>0</v>
      </c>
      <c r="S1262" s="7">
        <f>IFERROR(IF(F1262&gt;0,IF(IFERROR((Смета!G1244*1),0)&gt;0,ROUND(F1262*G1262,2),0),0),0)</f>
        <v>0</v>
      </c>
    </row>
    <row r="1263" hidden="1">
      <c r="B1263">
        <f>IFERROR(IF(F1263&gt;0,MAX(B$26:B1262)+1,IF(AND(D1263&gt;0,C1263=0),"ЗАГ",0)),0)</f>
        <v>0</v>
      </c>
      <c r="C1263">
        <f>IF(Смета!B1245&gt;0,Смета!B1245,0)</f>
        <v>0</v>
      </c>
      <c r="D1263">
        <f>IF(Смета!C1245&gt;0,Смета!C1245,0)</f>
        <v>0</v>
      </c>
      <c r="E1263" s="7">
        <f>IF(Смета!D1245&gt;0,Смета!D1245,0)</f>
        <v>0</v>
      </c>
      <c r="F1263" s="7">
        <f>IFERROR(IF(Дата_КС2=S$3,Смета!Q1245,0)+IF(Дата_КС2=S$4,Смета!T1245,0)+IF(Дата_КС2=S$5,Смета!W1245,0)+IF(Дата_КС2=S$6,Смета!Z1245,0)+IF(Дата_КС2=S$7,Смета!AC1245,0)+IF(Дата_КС2=S$8,Смета!AF1245,0)+IF(Дата_КС2=S$9,Смета!AI1245,0)+IF(Дата_КС2=S$10,Смета!AL1245,0)+IF(Дата_КС2=S$11,Смета!AO1245,0)+IF(Дата_КС2=S$12,Смета!AR1245,0)+IF(Дата_КС2=S$13,Смета!AU1245,0)+IF(Дата_КС2=S$14,Смета!AX1245,0),0)</f>
        <v>0</v>
      </c>
      <c r="G1263" s="7">
        <f>IF(Смета!E1245&gt;0,Смета!E1245,0)</f>
        <v>0</v>
      </c>
      <c r="H1263" s="7">
        <f>ROUND(F1263*G1263,2)</f>
        <v>0</v>
      </c>
      <c r="I1263">
        <f>IF(J1263=1,1,K1263)</f>
        <v>0</v>
      </c>
      <c r="K1263">
        <f>IF(AND(B1263&gt;0,B1263&lt;&gt;"ЗАГ"),1,IF(C1263=0,SUM(B1264:INDEX(B1264:B$2002,INDEX(MATCH("ЗАГ",B1264:B$2002&amp;"",),))),0))</f>
        <v>0</v>
      </c>
      <c r="R1263" s="7">
        <f>IFERROR(IF(F1263&gt;0,IF(IFERROR((Смета!H813*1),0)&gt;0,ROUND(F1263*G1263,2),0),0),0)</f>
        <v>0</v>
      </c>
      <c r="S1263" s="7">
        <f>IFERROR(IF(F1263&gt;0,IF(IFERROR((Смета!G1245*1),0)&gt;0,ROUND(F1263*G1263,2),0),0),0)</f>
        <v>0</v>
      </c>
    </row>
    <row r="1264" hidden="1">
      <c r="B1264">
        <f>IFERROR(IF(F1264&gt;0,MAX(B$26:B1263)+1,IF(AND(D1264&gt;0,C1264=0),"ЗАГ",0)),0)</f>
        <v>0</v>
      </c>
      <c r="C1264">
        <f>IF(Смета!B1246&gt;0,Смета!B1246,0)</f>
        <v>0</v>
      </c>
      <c r="D1264">
        <f>IF(Смета!C1246&gt;0,Смета!C1246,0)</f>
        <v>0</v>
      </c>
      <c r="E1264" s="7">
        <f>IF(Смета!D1246&gt;0,Смета!D1246,0)</f>
        <v>0</v>
      </c>
      <c r="F1264" s="7">
        <f>IFERROR(IF(Дата_КС2=S$3,Смета!Q1246,0)+IF(Дата_КС2=S$4,Смета!T1246,0)+IF(Дата_КС2=S$5,Смета!W1246,0)+IF(Дата_КС2=S$6,Смета!Z1246,0)+IF(Дата_КС2=S$7,Смета!AC1246,0)+IF(Дата_КС2=S$8,Смета!AF1246,0)+IF(Дата_КС2=S$9,Смета!AI1246,0)+IF(Дата_КС2=S$10,Смета!AL1246,0)+IF(Дата_КС2=S$11,Смета!AO1246,0)+IF(Дата_КС2=S$12,Смета!AR1246,0)+IF(Дата_КС2=S$13,Смета!AU1246,0)+IF(Дата_КС2=S$14,Смета!AX1246,0),0)</f>
        <v>0</v>
      </c>
      <c r="G1264" s="7">
        <f>IF(Смета!E1246&gt;0,Смета!E1246,0)</f>
        <v>0</v>
      </c>
      <c r="H1264" s="7">
        <f>ROUND(F1264*G1264,2)</f>
        <v>0</v>
      </c>
      <c r="I1264">
        <f>IF(J1264=1,1,K1264)</f>
        <v>0</v>
      </c>
      <c r="K1264">
        <f>IF(AND(B1264&gt;0,B1264&lt;&gt;"ЗАГ"),1,IF(C1264=0,SUM(B1265:INDEX(B1265:B$2002,INDEX(MATCH("ЗАГ",B1265:B$2002&amp;"",),))),0))</f>
        <v>0</v>
      </c>
      <c r="R1264" s="7">
        <f>IFERROR(IF(F1264&gt;0,IF(IFERROR((Смета!H814*1),0)&gt;0,ROUND(F1264*G1264,2),0),0),0)</f>
        <v>0</v>
      </c>
      <c r="S1264" s="7">
        <f>IFERROR(IF(F1264&gt;0,IF(IFERROR((Смета!G1246*1),0)&gt;0,ROUND(F1264*G1264,2),0),0),0)</f>
        <v>0</v>
      </c>
    </row>
    <row r="1265" hidden="1">
      <c r="B1265">
        <f>IFERROR(IF(F1265&gt;0,MAX(B$26:B1264)+1,IF(AND(D1265&gt;0,C1265=0),"ЗАГ",0)),0)</f>
        <v>0</v>
      </c>
      <c r="C1265">
        <f>IF(Смета!B1247&gt;0,Смета!B1247,0)</f>
        <v>0</v>
      </c>
      <c r="D1265">
        <f>IF(Смета!C1247&gt;0,Смета!C1247,0)</f>
        <v>0</v>
      </c>
      <c r="E1265" s="7">
        <f>IF(Смета!D1247&gt;0,Смета!D1247,0)</f>
        <v>0</v>
      </c>
      <c r="F1265" s="7">
        <f>IFERROR(IF(Дата_КС2=S$3,Смета!Q1247,0)+IF(Дата_КС2=S$4,Смета!T1247,0)+IF(Дата_КС2=S$5,Смета!W1247,0)+IF(Дата_КС2=S$6,Смета!Z1247,0)+IF(Дата_КС2=S$7,Смета!AC1247,0)+IF(Дата_КС2=S$8,Смета!AF1247,0)+IF(Дата_КС2=S$9,Смета!AI1247,0)+IF(Дата_КС2=S$10,Смета!AL1247,0)+IF(Дата_КС2=S$11,Смета!AO1247,0)+IF(Дата_КС2=S$12,Смета!AR1247,0)+IF(Дата_КС2=S$13,Смета!AU1247,0)+IF(Дата_КС2=S$14,Смета!AX1247,0),0)</f>
        <v>0</v>
      </c>
      <c r="G1265" s="7">
        <f>IF(Смета!E1247&gt;0,Смета!E1247,0)</f>
        <v>0</v>
      </c>
      <c r="H1265" s="7">
        <f>ROUND(F1265*G1265,2)</f>
        <v>0</v>
      </c>
      <c r="I1265">
        <f>IF(J1265=1,1,K1265)</f>
        <v>0</v>
      </c>
      <c r="K1265">
        <f>IF(AND(B1265&gt;0,B1265&lt;&gt;"ЗАГ"),1,IF(C1265=0,SUM(B1266:INDEX(B1266:B$2002,INDEX(MATCH("ЗАГ",B1266:B$2002&amp;"",),))),0))</f>
        <v>0</v>
      </c>
      <c r="R1265" s="7">
        <f>IFERROR(IF(F1265&gt;0,IF(IFERROR((Смета!H815*1),0)&gt;0,ROUND(F1265*G1265,2),0),0),0)</f>
        <v>0</v>
      </c>
      <c r="S1265" s="7">
        <f>IFERROR(IF(F1265&gt;0,IF(IFERROR((Смета!G1247*1),0)&gt;0,ROUND(F1265*G1265,2),0),0),0)</f>
        <v>0</v>
      </c>
    </row>
    <row r="1266" hidden="1">
      <c r="B1266">
        <f>IFERROR(IF(F1266&gt;0,MAX(B$26:B1265)+1,IF(AND(D1266&gt;0,C1266=0),"ЗАГ",0)),0)</f>
        <v>0</v>
      </c>
      <c r="C1266">
        <f>IF(Смета!B1248&gt;0,Смета!B1248,0)</f>
        <v>0</v>
      </c>
      <c r="D1266">
        <f>IF(Смета!C1248&gt;0,Смета!C1248,0)</f>
        <v>0</v>
      </c>
      <c r="E1266" s="7">
        <f>IF(Смета!D1248&gt;0,Смета!D1248,0)</f>
        <v>0</v>
      </c>
      <c r="F1266" s="7">
        <f>IFERROR(IF(Дата_КС2=S$3,Смета!Q1248,0)+IF(Дата_КС2=S$4,Смета!T1248,0)+IF(Дата_КС2=S$5,Смета!W1248,0)+IF(Дата_КС2=S$6,Смета!Z1248,0)+IF(Дата_КС2=S$7,Смета!AC1248,0)+IF(Дата_КС2=S$8,Смета!AF1248,0)+IF(Дата_КС2=S$9,Смета!AI1248,0)+IF(Дата_КС2=S$10,Смета!AL1248,0)+IF(Дата_КС2=S$11,Смета!AO1248,0)+IF(Дата_КС2=S$12,Смета!AR1248,0)+IF(Дата_КС2=S$13,Смета!AU1248,0)+IF(Дата_КС2=S$14,Смета!AX1248,0),0)</f>
        <v>0</v>
      </c>
      <c r="G1266" s="7">
        <f>IF(Смета!E1248&gt;0,Смета!E1248,0)</f>
        <v>0</v>
      </c>
      <c r="H1266" s="7">
        <f>ROUND(F1266*G1266,2)</f>
        <v>0</v>
      </c>
      <c r="I1266">
        <f>IF(J1266=1,1,K1266)</f>
        <v>0</v>
      </c>
      <c r="K1266">
        <f>IF(AND(B1266&gt;0,B1266&lt;&gt;"ЗАГ"),1,IF(C1266=0,SUM(B1267:INDEX(B1267:B$2002,INDEX(MATCH("ЗАГ",B1267:B$2002&amp;"",),))),0))</f>
        <v>0</v>
      </c>
      <c r="R1266" s="7">
        <f>IFERROR(IF(F1266&gt;0,IF(IFERROR((Смета!H816*1),0)&gt;0,ROUND(F1266*G1266,2),0),0),0)</f>
        <v>0</v>
      </c>
      <c r="S1266" s="7">
        <f>IFERROR(IF(F1266&gt;0,IF(IFERROR((Смета!G1248*1),0)&gt;0,ROUND(F1266*G1266,2),0),0),0)</f>
        <v>0</v>
      </c>
    </row>
    <row r="1267" hidden="1">
      <c r="B1267">
        <f>IFERROR(IF(F1267&gt;0,MAX(B$26:B1266)+1,IF(AND(D1267&gt;0,C1267=0),"ЗАГ",0)),0)</f>
        <v>0</v>
      </c>
      <c r="C1267">
        <f>IF(Смета!B1249&gt;0,Смета!B1249,0)</f>
        <v>0</v>
      </c>
      <c r="D1267">
        <f>IF(Смета!C1249&gt;0,Смета!C1249,0)</f>
        <v>0</v>
      </c>
      <c r="E1267" s="7">
        <f>IF(Смета!D1249&gt;0,Смета!D1249,0)</f>
        <v>0</v>
      </c>
      <c r="F1267" s="7">
        <f>IFERROR(IF(Дата_КС2=S$3,Смета!Q1249,0)+IF(Дата_КС2=S$4,Смета!T1249,0)+IF(Дата_КС2=S$5,Смета!W1249,0)+IF(Дата_КС2=S$6,Смета!Z1249,0)+IF(Дата_КС2=S$7,Смета!AC1249,0)+IF(Дата_КС2=S$8,Смета!AF1249,0)+IF(Дата_КС2=S$9,Смета!AI1249,0)+IF(Дата_КС2=S$10,Смета!AL1249,0)+IF(Дата_КС2=S$11,Смета!AO1249,0)+IF(Дата_КС2=S$12,Смета!AR1249,0)+IF(Дата_КС2=S$13,Смета!AU1249,0)+IF(Дата_КС2=S$14,Смета!AX1249,0),0)</f>
        <v>0</v>
      </c>
      <c r="G1267" s="7">
        <f>IF(Смета!E1249&gt;0,Смета!E1249,0)</f>
        <v>0</v>
      </c>
      <c r="H1267" s="7">
        <f>ROUND(F1267*G1267,2)</f>
        <v>0</v>
      </c>
      <c r="I1267">
        <f>IF(J1267=1,1,K1267)</f>
        <v>0</v>
      </c>
      <c r="K1267">
        <f>IF(AND(B1267&gt;0,B1267&lt;&gt;"ЗАГ"),1,IF(C1267=0,SUM(B1268:INDEX(B1268:B$2002,INDEX(MATCH("ЗАГ",B1268:B$2002&amp;"",),))),0))</f>
        <v>0</v>
      </c>
      <c r="R1267" s="7">
        <f>IFERROR(IF(F1267&gt;0,IF(IFERROR((Смета!H817*1),0)&gt;0,ROUND(F1267*G1267,2),0),0),0)</f>
        <v>0</v>
      </c>
      <c r="S1267" s="7">
        <f>IFERROR(IF(F1267&gt;0,IF(IFERROR((Смета!G1249*1),0)&gt;0,ROUND(F1267*G1267,2),0),0),0)</f>
        <v>0</v>
      </c>
    </row>
    <row r="1268" hidden="1">
      <c r="B1268">
        <f>IFERROR(IF(F1268&gt;0,MAX(B$26:B1267)+1,IF(AND(D1268&gt;0,C1268=0),"ЗАГ",0)),0)</f>
        <v>0</v>
      </c>
      <c r="C1268">
        <f>IF(Смета!B1250&gt;0,Смета!B1250,0)</f>
        <v>0</v>
      </c>
      <c r="D1268">
        <f>IF(Смета!C1250&gt;0,Смета!C1250,0)</f>
        <v>0</v>
      </c>
      <c r="E1268" s="7">
        <f>IF(Смета!D1250&gt;0,Смета!D1250,0)</f>
        <v>0</v>
      </c>
      <c r="F1268" s="7">
        <f>IFERROR(IF(Дата_КС2=S$3,Смета!Q1250,0)+IF(Дата_КС2=S$4,Смета!T1250,0)+IF(Дата_КС2=S$5,Смета!W1250,0)+IF(Дата_КС2=S$6,Смета!Z1250,0)+IF(Дата_КС2=S$7,Смета!AC1250,0)+IF(Дата_КС2=S$8,Смета!AF1250,0)+IF(Дата_КС2=S$9,Смета!AI1250,0)+IF(Дата_КС2=S$10,Смета!AL1250,0)+IF(Дата_КС2=S$11,Смета!AO1250,0)+IF(Дата_КС2=S$12,Смета!AR1250,0)+IF(Дата_КС2=S$13,Смета!AU1250,0)+IF(Дата_КС2=S$14,Смета!AX1250,0),0)</f>
        <v>0</v>
      </c>
      <c r="G1268" s="7">
        <f>IF(Смета!E1250&gt;0,Смета!E1250,0)</f>
        <v>0</v>
      </c>
      <c r="H1268" s="7">
        <f>ROUND(F1268*G1268,2)</f>
        <v>0</v>
      </c>
      <c r="I1268">
        <f>IF(J1268=1,1,K1268)</f>
        <v>0</v>
      </c>
      <c r="K1268">
        <f>IF(AND(B1268&gt;0,B1268&lt;&gt;"ЗАГ"),1,IF(C1268=0,SUM(B1269:INDEX(B1269:B$2002,INDEX(MATCH("ЗАГ",B1269:B$2002&amp;"",),))),0))</f>
        <v>0</v>
      </c>
      <c r="R1268" s="7">
        <f>IFERROR(IF(F1268&gt;0,IF(IFERROR((Смета!H818*1),0)&gt;0,ROUND(F1268*G1268,2),0),0),0)</f>
        <v>0</v>
      </c>
      <c r="S1268" s="7">
        <f>IFERROR(IF(F1268&gt;0,IF(IFERROR((Смета!G1250*1),0)&gt;0,ROUND(F1268*G1268,2),0),0),0)</f>
        <v>0</v>
      </c>
    </row>
    <row r="1269" hidden="1">
      <c r="B1269">
        <f>IFERROR(IF(F1269&gt;0,MAX(B$26:B1268)+1,IF(AND(D1269&gt;0,C1269=0),"ЗАГ",0)),0)</f>
        <v>0</v>
      </c>
      <c r="C1269">
        <f>IF(Смета!B1251&gt;0,Смета!B1251,0)</f>
        <v>0</v>
      </c>
      <c r="D1269">
        <f>IF(Смета!C1251&gt;0,Смета!C1251,0)</f>
        <v>0</v>
      </c>
      <c r="E1269" s="7">
        <f>IF(Смета!D1251&gt;0,Смета!D1251,0)</f>
        <v>0</v>
      </c>
      <c r="F1269" s="7">
        <f>IFERROR(IF(Дата_КС2=S$3,Смета!Q1251,0)+IF(Дата_КС2=S$4,Смета!T1251,0)+IF(Дата_КС2=S$5,Смета!W1251,0)+IF(Дата_КС2=S$6,Смета!Z1251,0)+IF(Дата_КС2=S$7,Смета!AC1251,0)+IF(Дата_КС2=S$8,Смета!AF1251,0)+IF(Дата_КС2=S$9,Смета!AI1251,0)+IF(Дата_КС2=S$10,Смета!AL1251,0)+IF(Дата_КС2=S$11,Смета!AO1251,0)+IF(Дата_КС2=S$12,Смета!AR1251,0)+IF(Дата_КС2=S$13,Смета!AU1251,0)+IF(Дата_КС2=S$14,Смета!AX1251,0),0)</f>
        <v>0</v>
      </c>
      <c r="G1269" s="7">
        <f>IF(Смета!E1251&gt;0,Смета!E1251,0)</f>
        <v>0</v>
      </c>
      <c r="H1269" s="7">
        <f>ROUND(F1269*G1269,2)</f>
        <v>0</v>
      </c>
      <c r="I1269">
        <f>IF(J1269=1,1,K1269)</f>
        <v>0</v>
      </c>
      <c r="K1269">
        <f>IF(AND(B1269&gt;0,B1269&lt;&gt;"ЗАГ"),1,IF(C1269=0,SUM(B1270:INDEX(B1270:B$2002,INDEX(MATCH("ЗАГ",B1270:B$2002&amp;"",),))),0))</f>
        <v>0</v>
      </c>
      <c r="R1269" s="7">
        <f>IFERROR(IF(F1269&gt;0,IF(IFERROR((Смета!H819*1),0)&gt;0,ROUND(F1269*G1269,2),0),0),0)</f>
        <v>0</v>
      </c>
      <c r="S1269" s="7">
        <f>IFERROR(IF(F1269&gt;0,IF(IFERROR((Смета!G1251*1),0)&gt;0,ROUND(F1269*G1269,2),0),0),0)</f>
        <v>0</v>
      </c>
    </row>
    <row r="1270" hidden="1">
      <c r="B1270">
        <f>IFERROR(IF(F1270&gt;0,MAX(B$26:B1269)+1,IF(AND(D1270&gt;0,C1270=0),"ЗАГ",0)),0)</f>
        <v>0</v>
      </c>
      <c r="C1270">
        <f>IF(Смета!B1252&gt;0,Смета!B1252,0)</f>
        <v>0</v>
      </c>
      <c r="D1270">
        <f>IF(Смета!C1252&gt;0,Смета!C1252,0)</f>
        <v>0</v>
      </c>
      <c r="E1270" s="7">
        <f>IF(Смета!D1252&gt;0,Смета!D1252,0)</f>
        <v>0</v>
      </c>
      <c r="F1270" s="7">
        <f>IFERROR(IF(Дата_КС2=S$3,Смета!Q1252,0)+IF(Дата_КС2=S$4,Смета!T1252,0)+IF(Дата_КС2=S$5,Смета!W1252,0)+IF(Дата_КС2=S$6,Смета!Z1252,0)+IF(Дата_КС2=S$7,Смета!AC1252,0)+IF(Дата_КС2=S$8,Смета!AF1252,0)+IF(Дата_КС2=S$9,Смета!AI1252,0)+IF(Дата_КС2=S$10,Смета!AL1252,0)+IF(Дата_КС2=S$11,Смета!AO1252,0)+IF(Дата_КС2=S$12,Смета!AR1252,0)+IF(Дата_КС2=S$13,Смета!AU1252,0)+IF(Дата_КС2=S$14,Смета!AX1252,0),0)</f>
        <v>0</v>
      </c>
      <c r="G1270" s="7">
        <f>IF(Смета!E1252&gt;0,Смета!E1252,0)</f>
        <v>0</v>
      </c>
      <c r="H1270" s="7">
        <f>ROUND(F1270*G1270,2)</f>
        <v>0</v>
      </c>
      <c r="I1270">
        <f>IF(J1270=1,1,K1270)</f>
        <v>0</v>
      </c>
      <c r="K1270">
        <f>IF(AND(B1270&gt;0,B1270&lt;&gt;"ЗАГ"),1,IF(C1270=0,SUM(B1271:INDEX(B1271:B$2002,INDEX(MATCH("ЗАГ",B1271:B$2002&amp;"",),))),0))</f>
        <v>0</v>
      </c>
      <c r="R1270" s="7">
        <f>IFERROR(IF(F1270&gt;0,IF(IFERROR((Смета!H820*1),0)&gt;0,ROUND(F1270*G1270,2),0),0),0)</f>
        <v>0</v>
      </c>
      <c r="S1270" s="7">
        <f>IFERROR(IF(F1270&gt;0,IF(IFERROR((Смета!G1252*1),0)&gt;0,ROUND(F1270*G1270,2),0),0),0)</f>
        <v>0</v>
      </c>
    </row>
    <row r="1271" hidden="1">
      <c r="B1271">
        <f>IFERROR(IF(F1271&gt;0,MAX(B$26:B1270)+1,IF(AND(D1271&gt;0,C1271=0),"ЗАГ",0)),0)</f>
        <v>0</v>
      </c>
      <c r="C1271">
        <f>IF(Смета!B1253&gt;0,Смета!B1253,0)</f>
        <v>0</v>
      </c>
      <c r="D1271">
        <f>IF(Смета!C1253&gt;0,Смета!C1253,0)</f>
        <v>0</v>
      </c>
      <c r="E1271" s="7">
        <f>IF(Смета!D1253&gt;0,Смета!D1253,0)</f>
        <v>0</v>
      </c>
      <c r="F1271" s="7">
        <f>IFERROR(IF(Дата_КС2=S$3,Смета!Q1253,0)+IF(Дата_КС2=S$4,Смета!T1253,0)+IF(Дата_КС2=S$5,Смета!W1253,0)+IF(Дата_КС2=S$6,Смета!Z1253,0)+IF(Дата_КС2=S$7,Смета!AC1253,0)+IF(Дата_КС2=S$8,Смета!AF1253,0)+IF(Дата_КС2=S$9,Смета!AI1253,0)+IF(Дата_КС2=S$10,Смета!AL1253,0)+IF(Дата_КС2=S$11,Смета!AO1253,0)+IF(Дата_КС2=S$12,Смета!AR1253,0)+IF(Дата_КС2=S$13,Смета!AU1253,0)+IF(Дата_КС2=S$14,Смета!AX1253,0),0)</f>
        <v>0</v>
      </c>
      <c r="G1271" s="7">
        <f>IF(Смета!E1253&gt;0,Смета!E1253,0)</f>
        <v>0</v>
      </c>
      <c r="H1271" s="7">
        <f>ROUND(F1271*G1271,2)</f>
        <v>0</v>
      </c>
      <c r="I1271">
        <f>IF(J1271=1,1,K1271)</f>
        <v>0</v>
      </c>
      <c r="K1271">
        <f>IF(AND(B1271&gt;0,B1271&lt;&gt;"ЗАГ"),1,IF(C1271=0,SUM(B1272:INDEX(B1272:B$2002,INDEX(MATCH("ЗАГ",B1272:B$2002&amp;"",),))),0))</f>
        <v>0</v>
      </c>
      <c r="R1271" s="7">
        <f>IFERROR(IF(F1271&gt;0,IF(IFERROR((Смета!H821*1),0)&gt;0,ROUND(F1271*G1271,2),0),0),0)</f>
        <v>0</v>
      </c>
      <c r="S1271" s="7">
        <f>IFERROR(IF(F1271&gt;0,IF(IFERROR((Смета!G1253*1),0)&gt;0,ROUND(F1271*G1271,2),0),0),0)</f>
        <v>0</v>
      </c>
    </row>
    <row r="1272" hidden="1">
      <c r="B1272">
        <f>IFERROR(IF(F1272&gt;0,MAX(B$26:B1271)+1,IF(AND(D1272&gt;0,C1272=0),"ЗАГ",0)),0)</f>
        <v>0</v>
      </c>
      <c r="C1272">
        <f>IF(Смета!B1254&gt;0,Смета!B1254,0)</f>
        <v>0</v>
      </c>
      <c r="D1272">
        <f>IF(Смета!C1254&gt;0,Смета!C1254,0)</f>
        <v>0</v>
      </c>
      <c r="E1272" s="7">
        <f>IF(Смета!D1254&gt;0,Смета!D1254,0)</f>
        <v>0</v>
      </c>
      <c r="F1272" s="7">
        <f>IFERROR(IF(Дата_КС2=S$3,Смета!Q1254,0)+IF(Дата_КС2=S$4,Смета!T1254,0)+IF(Дата_КС2=S$5,Смета!W1254,0)+IF(Дата_КС2=S$6,Смета!Z1254,0)+IF(Дата_КС2=S$7,Смета!AC1254,0)+IF(Дата_КС2=S$8,Смета!AF1254,0)+IF(Дата_КС2=S$9,Смета!AI1254,0)+IF(Дата_КС2=S$10,Смета!AL1254,0)+IF(Дата_КС2=S$11,Смета!AO1254,0)+IF(Дата_КС2=S$12,Смета!AR1254,0)+IF(Дата_КС2=S$13,Смета!AU1254,0)+IF(Дата_КС2=S$14,Смета!AX1254,0),0)</f>
        <v>0</v>
      </c>
      <c r="G1272" s="7">
        <f>IF(Смета!E1254&gt;0,Смета!E1254,0)</f>
        <v>0</v>
      </c>
      <c r="H1272" s="7">
        <f>ROUND(F1272*G1272,2)</f>
        <v>0</v>
      </c>
      <c r="I1272">
        <f>IF(J1272=1,1,K1272)</f>
        <v>0</v>
      </c>
      <c r="K1272">
        <f>IF(AND(B1272&gt;0,B1272&lt;&gt;"ЗАГ"),1,IF(C1272=0,SUM(B1273:INDEX(B1273:B$2002,INDEX(MATCH("ЗАГ",B1273:B$2002&amp;"",),))),0))</f>
        <v>0</v>
      </c>
      <c r="R1272" s="7">
        <f>IFERROR(IF(F1272&gt;0,IF(IFERROR((Смета!H822*1),0)&gt;0,ROUND(F1272*G1272,2),0),0),0)</f>
        <v>0</v>
      </c>
      <c r="S1272" s="7">
        <f>IFERROR(IF(F1272&gt;0,IF(IFERROR((Смета!G1254*1),0)&gt;0,ROUND(F1272*G1272,2),0),0),0)</f>
        <v>0</v>
      </c>
    </row>
    <row r="1273" hidden="1">
      <c r="B1273">
        <f>IFERROR(IF(F1273&gt;0,MAX(B$26:B1272)+1,IF(AND(D1273&gt;0,C1273=0),"ЗАГ",0)),0)</f>
        <v>0</v>
      </c>
      <c r="C1273">
        <f>IF(Смета!B1255&gt;0,Смета!B1255,0)</f>
        <v>0</v>
      </c>
      <c r="D1273">
        <f>IF(Смета!C1255&gt;0,Смета!C1255,0)</f>
        <v>0</v>
      </c>
      <c r="E1273" s="7">
        <f>IF(Смета!D1255&gt;0,Смета!D1255,0)</f>
        <v>0</v>
      </c>
      <c r="F1273" s="7">
        <f>IFERROR(IF(Дата_КС2=S$3,Смета!Q1255,0)+IF(Дата_КС2=S$4,Смета!T1255,0)+IF(Дата_КС2=S$5,Смета!W1255,0)+IF(Дата_КС2=S$6,Смета!Z1255,0)+IF(Дата_КС2=S$7,Смета!AC1255,0)+IF(Дата_КС2=S$8,Смета!AF1255,0)+IF(Дата_КС2=S$9,Смета!AI1255,0)+IF(Дата_КС2=S$10,Смета!AL1255,0)+IF(Дата_КС2=S$11,Смета!AO1255,0)+IF(Дата_КС2=S$12,Смета!AR1255,0)+IF(Дата_КС2=S$13,Смета!AU1255,0)+IF(Дата_КС2=S$14,Смета!AX1255,0),0)</f>
        <v>0</v>
      </c>
      <c r="G1273" s="7">
        <f>IF(Смета!E1255&gt;0,Смета!E1255,0)</f>
        <v>0</v>
      </c>
      <c r="H1273" s="7">
        <f>ROUND(F1273*G1273,2)</f>
        <v>0</v>
      </c>
      <c r="I1273">
        <f>IF(J1273=1,1,K1273)</f>
        <v>0</v>
      </c>
      <c r="K1273">
        <f>IF(AND(B1273&gt;0,B1273&lt;&gt;"ЗАГ"),1,IF(C1273=0,SUM(B1274:INDEX(B1274:B$2002,INDEX(MATCH("ЗАГ",B1274:B$2002&amp;"",),))),0))</f>
        <v>0</v>
      </c>
      <c r="R1273" s="7">
        <f>IFERROR(IF(F1273&gt;0,IF(IFERROR((Смета!H823*1),0)&gt;0,ROUND(F1273*G1273,2),0),0),0)</f>
        <v>0</v>
      </c>
      <c r="S1273" s="7">
        <f>IFERROR(IF(F1273&gt;0,IF(IFERROR((Смета!G1255*1),0)&gt;0,ROUND(F1273*G1273,2),0),0),0)</f>
        <v>0</v>
      </c>
    </row>
    <row r="1274" hidden="1">
      <c r="B1274">
        <f>IFERROR(IF(F1274&gt;0,MAX(B$26:B1273)+1,IF(AND(D1274&gt;0,C1274=0),"ЗАГ",0)),0)</f>
        <v>0</v>
      </c>
      <c r="C1274">
        <f>IF(Смета!B1256&gt;0,Смета!B1256,0)</f>
        <v>0</v>
      </c>
      <c r="D1274">
        <f>IF(Смета!C1256&gt;0,Смета!C1256,0)</f>
        <v>0</v>
      </c>
      <c r="E1274" s="7">
        <f>IF(Смета!D1256&gt;0,Смета!D1256,0)</f>
        <v>0</v>
      </c>
      <c r="F1274" s="7">
        <f>IFERROR(IF(Дата_КС2=S$3,Смета!Q1256,0)+IF(Дата_КС2=S$4,Смета!T1256,0)+IF(Дата_КС2=S$5,Смета!W1256,0)+IF(Дата_КС2=S$6,Смета!Z1256,0)+IF(Дата_КС2=S$7,Смета!AC1256,0)+IF(Дата_КС2=S$8,Смета!AF1256,0)+IF(Дата_КС2=S$9,Смета!AI1256,0)+IF(Дата_КС2=S$10,Смета!AL1256,0)+IF(Дата_КС2=S$11,Смета!AO1256,0)+IF(Дата_КС2=S$12,Смета!AR1256,0)+IF(Дата_КС2=S$13,Смета!AU1256,0)+IF(Дата_КС2=S$14,Смета!AX1256,0),0)</f>
        <v>0</v>
      </c>
      <c r="G1274" s="7">
        <f>IF(Смета!E1256&gt;0,Смета!E1256,0)</f>
        <v>0</v>
      </c>
      <c r="H1274" s="7">
        <f>ROUND(F1274*G1274,2)</f>
        <v>0</v>
      </c>
      <c r="I1274">
        <f>IF(J1274=1,1,K1274)</f>
        <v>0</v>
      </c>
      <c r="K1274">
        <f>IF(AND(B1274&gt;0,B1274&lt;&gt;"ЗАГ"),1,IF(C1274=0,SUM(B1275:INDEX(B1275:B$2002,INDEX(MATCH("ЗАГ",B1275:B$2002&amp;"",),))),0))</f>
        <v>0</v>
      </c>
      <c r="R1274" s="7">
        <f>IFERROR(IF(F1274&gt;0,IF(IFERROR((Смета!H824*1),0)&gt;0,ROUND(F1274*G1274,2),0),0),0)</f>
        <v>0</v>
      </c>
      <c r="S1274" s="7">
        <f>IFERROR(IF(F1274&gt;0,IF(IFERROR((Смета!G1256*1),0)&gt;0,ROUND(F1274*G1274,2),0),0),0)</f>
        <v>0</v>
      </c>
    </row>
    <row r="1275" hidden="1">
      <c r="B1275">
        <f>IFERROR(IF(F1275&gt;0,MAX(B$26:B1274)+1,IF(AND(D1275&gt;0,C1275=0),"ЗАГ",0)),0)</f>
        <v>0</v>
      </c>
      <c r="C1275">
        <f>IF(Смета!B1257&gt;0,Смета!B1257,0)</f>
        <v>0</v>
      </c>
      <c r="D1275">
        <f>IF(Смета!C1257&gt;0,Смета!C1257,0)</f>
        <v>0</v>
      </c>
      <c r="E1275" s="7">
        <f>IF(Смета!D1257&gt;0,Смета!D1257,0)</f>
        <v>0</v>
      </c>
      <c r="F1275" s="7">
        <f>IFERROR(IF(Дата_КС2=S$3,Смета!Q1257,0)+IF(Дата_КС2=S$4,Смета!T1257,0)+IF(Дата_КС2=S$5,Смета!W1257,0)+IF(Дата_КС2=S$6,Смета!Z1257,0)+IF(Дата_КС2=S$7,Смета!AC1257,0)+IF(Дата_КС2=S$8,Смета!AF1257,0)+IF(Дата_КС2=S$9,Смета!AI1257,0)+IF(Дата_КС2=S$10,Смета!AL1257,0)+IF(Дата_КС2=S$11,Смета!AO1257,0)+IF(Дата_КС2=S$12,Смета!AR1257,0)+IF(Дата_КС2=S$13,Смета!AU1257,0)+IF(Дата_КС2=S$14,Смета!AX1257,0),0)</f>
        <v>0</v>
      </c>
      <c r="G1275" s="7">
        <f>IF(Смета!E1257&gt;0,Смета!E1257,0)</f>
        <v>0</v>
      </c>
      <c r="H1275" s="7">
        <f>ROUND(F1275*G1275,2)</f>
        <v>0</v>
      </c>
      <c r="I1275">
        <f>IF(J1275=1,1,K1275)</f>
        <v>0</v>
      </c>
      <c r="K1275">
        <f>IF(AND(B1275&gt;0,B1275&lt;&gt;"ЗАГ"),1,IF(C1275=0,SUM(B1276:INDEX(B1276:B$2002,INDEX(MATCH("ЗАГ",B1276:B$2002&amp;"",),))),0))</f>
        <v>0</v>
      </c>
      <c r="R1275" s="7">
        <f>IFERROR(IF(F1275&gt;0,IF(IFERROR((Смета!H825*1),0)&gt;0,ROUND(F1275*G1275,2),0),0),0)</f>
        <v>0</v>
      </c>
      <c r="S1275" s="7">
        <f>IFERROR(IF(F1275&gt;0,IF(IFERROR((Смета!G1257*1),0)&gt;0,ROUND(F1275*G1275,2),0),0),0)</f>
        <v>0</v>
      </c>
    </row>
    <row r="1276" hidden="1">
      <c r="B1276">
        <f>IFERROR(IF(F1276&gt;0,MAX(B$26:B1275)+1,IF(AND(D1276&gt;0,C1276=0),"ЗАГ",0)),0)</f>
        <v>0</v>
      </c>
      <c r="C1276">
        <f>IF(Смета!B1258&gt;0,Смета!B1258,0)</f>
        <v>0</v>
      </c>
      <c r="D1276">
        <f>IF(Смета!C1258&gt;0,Смета!C1258,0)</f>
        <v>0</v>
      </c>
      <c r="E1276" s="7">
        <f>IF(Смета!D1258&gt;0,Смета!D1258,0)</f>
        <v>0</v>
      </c>
      <c r="F1276" s="7">
        <f>IFERROR(IF(Дата_КС2=S$3,Смета!Q1258,0)+IF(Дата_КС2=S$4,Смета!T1258,0)+IF(Дата_КС2=S$5,Смета!W1258,0)+IF(Дата_КС2=S$6,Смета!Z1258,0)+IF(Дата_КС2=S$7,Смета!AC1258,0)+IF(Дата_КС2=S$8,Смета!AF1258,0)+IF(Дата_КС2=S$9,Смета!AI1258,0)+IF(Дата_КС2=S$10,Смета!AL1258,0)+IF(Дата_КС2=S$11,Смета!AO1258,0)+IF(Дата_КС2=S$12,Смета!AR1258,0)+IF(Дата_КС2=S$13,Смета!AU1258,0)+IF(Дата_КС2=S$14,Смета!AX1258,0),0)</f>
        <v>0</v>
      </c>
      <c r="G1276" s="7">
        <f>IF(Смета!E1258&gt;0,Смета!E1258,0)</f>
        <v>0</v>
      </c>
      <c r="H1276" s="7">
        <f>ROUND(F1276*G1276,2)</f>
        <v>0</v>
      </c>
      <c r="I1276">
        <f>IF(J1276=1,1,K1276)</f>
        <v>0</v>
      </c>
      <c r="K1276">
        <f>IF(AND(B1276&gt;0,B1276&lt;&gt;"ЗАГ"),1,IF(C1276=0,SUM(B1277:INDEX(B1277:B$2002,INDEX(MATCH("ЗАГ",B1277:B$2002&amp;"",),))),0))</f>
        <v>0</v>
      </c>
      <c r="R1276" s="7">
        <f>IFERROR(IF(F1276&gt;0,IF(IFERROR((Смета!H826*1),0)&gt;0,ROUND(F1276*G1276,2),0),0),0)</f>
        <v>0</v>
      </c>
      <c r="S1276" s="7">
        <f>IFERROR(IF(F1276&gt;0,IF(IFERROR((Смета!G1258*1),0)&gt;0,ROUND(F1276*G1276,2),0),0),0)</f>
        <v>0</v>
      </c>
    </row>
    <row r="1277" hidden="1">
      <c r="B1277">
        <f>IFERROR(IF(F1277&gt;0,MAX(B$26:B1276)+1,IF(AND(D1277&gt;0,C1277=0),"ЗАГ",0)),0)</f>
        <v>0</v>
      </c>
      <c r="C1277">
        <f>IF(Смета!B1259&gt;0,Смета!B1259,0)</f>
        <v>0</v>
      </c>
      <c r="D1277">
        <f>IF(Смета!C1259&gt;0,Смета!C1259,0)</f>
        <v>0</v>
      </c>
      <c r="E1277" s="7">
        <f>IF(Смета!D1259&gt;0,Смета!D1259,0)</f>
        <v>0</v>
      </c>
      <c r="F1277" s="7">
        <f>IFERROR(IF(Дата_КС2=S$3,Смета!Q1259,0)+IF(Дата_КС2=S$4,Смета!T1259,0)+IF(Дата_КС2=S$5,Смета!W1259,0)+IF(Дата_КС2=S$6,Смета!Z1259,0)+IF(Дата_КС2=S$7,Смета!AC1259,0)+IF(Дата_КС2=S$8,Смета!AF1259,0)+IF(Дата_КС2=S$9,Смета!AI1259,0)+IF(Дата_КС2=S$10,Смета!AL1259,0)+IF(Дата_КС2=S$11,Смета!AO1259,0)+IF(Дата_КС2=S$12,Смета!AR1259,0)+IF(Дата_КС2=S$13,Смета!AU1259,0)+IF(Дата_КС2=S$14,Смета!AX1259,0),0)</f>
        <v>0</v>
      </c>
      <c r="G1277" s="7">
        <f>IF(Смета!E1259&gt;0,Смета!E1259,0)</f>
        <v>0</v>
      </c>
      <c r="H1277" s="7">
        <f>ROUND(F1277*G1277,2)</f>
        <v>0</v>
      </c>
      <c r="I1277">
        <f>IF(J1277=1,1,K1277)</f>
        <v>0</v>
      </c>
      <c r="K1277">
        <f>IF(AND(B1277&gt;0,B1277&lt;&gt;"ЗАГ"),1,IF(C1277=0,SUM(B1278:INDEX(B1278:B$2002,INDEX(MATCH("ЗАГ",B1278:B$2002&amp;"",),))),0))</f>
        <v>0</v>
      </c>
      <c r="R1277" s="7">
        <f>IFERROR(IF(F1277&gt;0,IF(IFERROR((Смета!H827*1),0)&gt;0,ROUND(F1277*G1277,2),0),0),0)</f>
        <v>0</v>
      </c>
      <c r="S1277" s="7">
        <f>IFERROR(IF(F1277&gt;0,IF(IFERROR((Смета!G1259*1),0)&gt;0,ROUND(F1277*G1277,2),0),0),0)</f>
        <v>0</v>
      </c>
    </row>
    <row r="1278" hidden="1">
      <c r="B1278">
        <f>IFERROR(IF(F1278&gt;0,MAX(B$26:B1277)+1,IF(AND(D1278&gt;0,C1278=0),"ЗАГ",0)),0)</f>
        <v>0</v>
      </c>
      <c r="C1278">
        <f>IF(Смета!B1260&gt;0,Смета!B1260,0)</f>
        <v>0</v>
      </c>
      <c r="D1278">
        <f>IF(Смета!C1260&gt;0,Смета!C1260,0)</f>
        <v>0</v>
      </c>
      <c r="E1278" s="7">
        <f>IF(Смета!D1260&gt;0,Смета!D1260,0)</f>
        <v>0</v>
      </c>
      <c r="F1278" s="7">
        <f>IFERROR(IF(Дата_КС2=S$3,Смета!Q1260,0)+IF(Дата_КС2=S$4,Смета!T1260,0)+IF(Дата_КС2=S$5,Смета!W1260,0)+IF(Дата_КС2=S$6,Смета!Z1260,0)+IF(Дата_КС2=S$7,Смета!AC1260,0)+IF(Дата_КС2=S$8,Смета!AF1260,0)+IF(Дата_КС2=S$9,Смета!AI1260,0)+IF(Дата_КС2=S$10,Смета!AL1260,0)+IF(Дата_КС2=S$11,Смета!AO1260,0)+IF(Дата_КС2=S$12,Смета!AR1260,0)+IF(Дата_КС2=S$13,Смета!AU1260,0)+IF(Дата_КС2=S$14,Смета!AX1260,0),0)</f>
        <v>0</v>
      </c>
      <c r="G1278" s="7">
        <f>IF(Смета!E1260&gt;0,Смета!E1260,0)</f>
        <v>0</v>
      </c>
      <c r="H1278" s="7">
        <f>ROUND(F1278*G1278,2)</f>
        <v>0</v>
      </c>
      <c r="I1278">
        <f>IF(J1278=1,1,K1278)</f>
        <v>0</v>
      </c>
      <c r="K1278">
        <f>IF(AND(B1278&gt;0,B1278&lt;&gt;"ЗАГ"),1,IF(C1278=0,SUM(B1279:INDEX(B1279:B$2002,INDEX(MATCH("ЗАГ",B1279:B$2002&amp;"",),))),0))</f>
        <v>0</v>
      </c>
      <c r="R1278" s="7">
        <f>IFERROR(IF(F1278&gt;0,IF(IFERROR((Смета!H828*1),0)&gt;0,ROUND(F1278*G1278,2),0),0),0)</f>
        <v>0</v>
      </c>
      <c r="S1278" s="7">
        <f>IFERROR(IF(F1278&gt;0,IF(IFERROR((Смета!G1260*1),0)&gt;0,ROUND(F1278*G1278,2),0),0),0)</f>
        <v>0</v>
      </c>
    </row>
    <row r="1279" hidden="1">
      <c r="B1279">
        <f>IFERROR(IF(F1279&gt;0,MAX(B$26:B1278)+1,IF(AND(D1279&gt;0,C1279=0),"ЗАГ",0)),0)</f>
        <v>0</v>
      </c>
      <c r="C1279">
        <f>IF(Смета!B1261&gt;0,Смета!B1261,0)</f>
        <v>0</v>
      </c>
      <c r="D1279">
        <f>IF(Смета!C1261&gt;0,Смета!C1261,0)</f>
        <v>0</v>
      </c>
      <c r="E1279" s="7">
        <f>IF(Смета!D1261&gt;0,Смета!D1261,0)</f>
        <v>0</v>
      </c>
      <c r="F1279" s="7">
        <f>IFERROR(IF(Дата_КС2=S$3,Смета!Q1261,0)+IF(Дата_КС2=S$4,Смета!T1261,0)+IF(Дата_КС2=S$5,Смета!W1261,0)+IF(Дата_КС2=S$6,Смета!Z1261,0)+IF(Дата_КС2=S$7,Смета!AC1261,0)+IF(Дата_КС2=S$8,Смета!AF1261,0)+IF(Дата_КС2=S$9,Смета!AI1261,0)+IF(Дата_КС2=S$10,Смета!AL1261,0)+IF(Дата_КС2=S$11,Смета!AO1261,0)+IF(Дата_КС2=S$12,Смета!AR1261,0)+IF(Дата_КС2=S$13,Смета!AU1261,0)+IF(Дата_КС2=S$14,Смета!AX1261,0),0)</f>
        <v>0</v>
      </c>
      <c r="G1279" s="7">
        <f>IF(Смета!E1261&gt;0,Смета!E1261,0)</f>
        <v>0</v>
      </c>
      <c r="H1279" s="7">
        <f>ROUND(F1279*G1279,2)</f>
        <v>0</v>
      </c>
      <c r="I1279">
        <f>IF(J1279=1,1,K1279)</f>
        <v>0</v>
      </c>
      <c r="K1279">
        <f>IF(AND(B1279&gt;0,B1279&lt;&gt;"ЗАГ"),1,IF(C1279=0,SUM(B1280:INDEX(B1280:B$2002,INDEX(MATCH("ЗАГ",B1280:B$2002&amp;"",),))),0))</f>
        <v>0</v>
      </c>
      <c r="R1279" s="7">
        <f>IFERROR(IF(F1279&gt;0,IF(IFERROR((Смета!H829*1),0)&gt;0,ROUND(F1279*G1279,2),0),0),0)</f>
        <v>0</v>
      </c>
      <c r="S1279" s="7">
        <f>IFERROR(IF(F1279&gt;0,IF(IFERROR((Смета!G1261*1),0)&gt;0,ROUND(F1279*G1279,2),0),0),0)</f>
        <v>0</v>
      </c>
    </row>
    <row r="1280" hidden="1">
      <c r="B1280">
        <f>IFERROR(IF(F1280&gt;0,MAX(B$26:B1279)+1,IF(AND(D1280&gt;0,C1280=0),"ЗАГ",0)),0)</f>
        <v>0</v>
      </c>
      <c r="C1280">
        <f>IF(Смета!B1262&gt;0,Смета!B1262,0)</f>
        <v>0</v>
      </c>
      <c r="D1280">
        <f>IF(Смета!C1262&gt;0,Смета!C1262,0)</f>
        <v>0</v>
      </c>
      <c r="E1280" s="7">
        <f>IF(Смета!D1262&gt;0,Смета!D1262,0)</f>
        <v>0</v>
      </c>
      <c r="F1280" s="7">
        <f>IFERROR(IF(Дата_КС2=S$3,Смета!Q1262,0)+IF(Дата_КС2=S$4,Смета!T1262,0)+IF(Дата_КС2=S$5,Смета!W1262,0)+IF(Дата_КС2=S$6,Смета!Z1262,0)+IF(Дата_КС2=S$7,Смета!AC1262,0)+IF(Дата_КС2=S$8,Смета!AF1262,0)+IF(Дата_КС2=S$9,Смета!AI1262,0)+IF(Дата_КС2=S$10,Смета!AL1262,0)+IF(Дата_КС2=S$11,Смета!AO1262,0)+IF(Дата_КС2=S$12,Смета!AR1262,0)+IF(Дата_КС2=S$13,Смета!AU1262,0)+IF(Дата_КС2=S$14,Смета!AX1262,0),0)</f>
        <v>0</v>
      </c>
      <c r="G1280" s="7">
        <f>IF(Смета!E1262&gt;0,Смета!E1262,0)</f>
        <v>0</v>
      </c>
      <c r="H1280" s="7">
        <f>ROUND(F1280*G1280,2)</f>
        <v>0</v>
      </c>
      <c r="I1280">
        <f>IF(J1280=1,1,K1280)</f>
        <v>0</v>
      </c>
      <c r="K1280">
        <f>IF(AND(B1280&gt;0,B1280&lt;&gt;"ЗАГ"),1,IF(C1280=0,SUM(B1281:INDEX(B1281:B$2002,INDEX(MATCH("ЗАГ",B1281:B$2002&amp;"",),))),0))</f>
        <v>0</v>
      </c>
      <c r="R1280" s="7">
        <f>IFERROR(IF(F1280&gt;0,IF(IFERROR((Смета!H830*1),0)&gt;0,ROUND(F1280*G1280,2),0),0),0)</f>
        <v>0</v>
      </c>
      <c r="S1280" s="7">
        <f>IFERROR(IF(F1280&gt;0,IF(IFERROR((Смета!G1262*1),0)&gt;0,ROUND(F1280*G1280,2),0),0),0)</f>
        <v>0</v>
      </c>
    </row>
    <row r="1281" hidden="1">
      <c r="B1281">
        <f>IFERROR(IF(F1281&gt;0,MAX(B$26:B1280)+1,IF(AND(D1281&gt;0,C1281=0),"ЗАГ",0)),0)</f>
        <v>0</v>
      </c>
      <c r="C1281">
        <f>IF(Смета!B1263&gt;0,Смета!B1263,0)</f>
        <v>0</v>
      </c>
      <c r="D1281">
        <f>IF(Смета!C1263&gt;0,Смета!C1263,0)</f>
        <v>0</v>
      </c>
      <c r="E1281" s="7">
        <f>IF(Смета!D1263&gt;0,Смета!D1263,0)</f>
        <v>0</v>
      </c>
      <c r="F1281" s="7">
        <f>IFERROR(IF(Дата_КС2=S$3,Смета!Q1263,0)+IF(Дата_КС2=S$4,Смета!T1263,0)+IF(Дата_КС2=S$5,Смета!W1263,0)+IF(Дата_КС2=S$6,Смета!Z1263,0)+IF(Дата_КС2=S$7,Смета!AC1263,0)+IF(Дата_КС2=S$8,Смета!AF1263,0)+IF(Дата_КС2=S$9,Смета!AI1263,0)+IF(Дата_КС2=S$10,Смета!AL1263,0)+IF(Дата_КС2=S$11,Смета!AO1263,0)+IF(Дата_КС2=S$12,Смета!AR1263,0)+IF(Дата_КС2=S$13,Смета!AU1263,0)+IF(Дата_КС2=S$14,Смета!AX1263,0),0)</f>
        <v>0</v>
      </c>
      <c r="G1281" s="7">
        <f>IF(Смета!E1263&gt;0,Смета!E1263,0)</f>
        <v>0</v>
      </c>
      <c r="H1281" s="7">
        <f>ROUND(F1281*G1281,2)</f>
        <v>0</v>
      </c>
      <c r="I1281">
        <f>IF(J1281=1,1,K1281)</f>
        <v>0</v>
      </c>
      <c r="K1281">
        <f>IF(AND(B1281&gt;0,B1281&lt;&gt;"ЗАГ"),1,IF(C1281=0,SUM(B1282:INDEX(B1282:B$2002,INDEX(MATCH("ЗАГ",B1282:B$2002&amp;"",),))),0))</f>
        <v>0</v>
      </c>
      <c r="R1281" s="7">
        <f>IFERROR(IF(F1281&gt;0,IF(IFERROR((Смета!H831*1),0)&gt;0,ROUND(F1281*G1281,2),0),0),0)</f>
        <v>0</v>
      </c>
      <c r="S1281" s="7">
        <f>IFERROR(IF(F1281&gt;0,IF(IFERROR((Смета!G1263*1),0)&gt;0,ROUND(F1281*G1281,2),0),0),0)</f>
        <v>0</v>
      </c>
    </row>
    <row r="1282" hidden="1">
      <c r="B1282">
        <f>IFERROR(IF(F1282&gt;0,MAX(B$26:B1281)+1,IF(AND(D1282&gt;0,C1282=0),"ЗАГ",0)),0)</f>
        <v>0</v>
      </c>
      <c r="C1282">
        <f>IF(Смета!B1264&gt;0,Смета!B1264,0)</f>
        <v>0</v>
      </c>
      <c r="D1282">
        <f>IF(Смета!C1264&gt;0,Смета!C1264,0)</f>
        <v>0</v>
      </c>
      <c r="E1282" s="7">
        <f>IF(Смета!D1264&gt;0,Смета!D1264,0)</f>
        <v>0</v>
      </c>
      <c r="F1282" s="7">
        <f>IFERROR(IF(Дата_КС2=S$3,Смета!Q1264,0)+IF(Дата_КС2=S$4,Смета!T1264,0)+IF(Дата_КС2=S$5,Смета!W1264,0)+IF(Дата_КС2=S$6,Смета!Z1264,0)+IF(Дата_КС2=S$7,Смета!AC1264,0)+IF(Дата_КС2=S$8,Смета!AF1264,0)+IF(Дата_КС2=S$9,Смета!AI1264,0)+IF(Дата_КС2=S$10,Смета!AL1264,0)+IF(Дата_КС2=S$11,Смета!AO1264,0)+IF(Дата_КС2=S$12,Смета!AR1264,0)+IF(Дата_КС2=S$13,Смета!AU1264,0)+IF(Дата_КС2=S$14,Смета!AX1264,0),0)</f>
        <v>0</v>
      </c>
      <c r="G1282" s="7">
        <f>IF(Смета!E1264&gt;0,Смета!E1264,0)</f>
        <v>0</v>
      </c>
      <c r="H1282" s="7">
        <f>ROUND(F1282*G1282,2)</f>
        <v>0</v>
      </c>
      <c r="I1282">
        <f>IF(J1282=1,1,K1282)</f>
        <v>0</v>
      </c>
      <c r="K1282">
        <f>IF(AND(B1282&gt;0,B1282&lt;&gt;"ЗАГ"),1,IF(C1282=0,SUM(B1283:INDEX(B1283:B$2002,INDEX(MATCH("ЗАГ",B1283:B$2002&amp;"",),))),0))</f>
        <v>0</v>
      </c>
      <c r="R1282" s="7">
        <f>IFERROR(IF(F1282&gt;0,IF(IFERROR((Смета!H832*1),0)&gt;0,ROUND(F1282*G1282,2),0),0),0)</f>
        <v>0</v>
      </c>
      <c r="S1282" s="7">
        <f>IFERROR(IF(F1282&gt;0,IF(IFERROR((Смета!G1264*1),0)&gt;0,ROUND(F1282*G1282,2),0),0),0)</f>
        <v>0</v>
      </c>
    </row>
    <row r="1283" hidden="1">
      <c r="B1283">
        <f>IFERROR(IF(F1283&gt;0,MAX(B$26:B1282)+1,IF(AND(D1283&gt;0,C1283=0),"ЗАГ",0)),0)</f>
        <v>0</v>
      </c>
      <c r="C1283">
        <f>IF(Смета!B1265&gt;0,Смета!B1265,0)</f>
        <v>0</v>
      </c>
      <c r="D1283">
        <f>IF(Смета!C1265&gt;0,Смета!C1265,0)</f>
        <v>0</v>
      </c>
      <c r="E1283" s="7">
        <f>IF(Смета!D1265&gt;0,Смета!D1265,0)</f>
        <v>0</v>
      </c>
      <c r="F1283" s="7">
        <f>IFERROR(IF(Дата_КС2=S$3,Смета!Q1265,0)+IF(Дата_КС2=S$4,Смета!T1265,0)+IF(Дата_КС2=S$5,Смета!W1265,0)+IF(Дата_КС2=S$6,Смета!Z1265,0)+IF(Дата_КС2=S$7,Смета!AC1265,0)+IF(Дата_КС2=S$8,Смета!AF1265,0)+IF(Дата_КС2=S$9,Смета!AI1265,0)+IF(Дата_КС2=S$10,Смета!AL1265,0)+IF(Дата_КС2=S$11,Смета!AO1265,0)+IF(Дата_КС2=S$12,Смета!AR1265,0)+IF(Дата_КС2=S$13,Смета!AU1265,0)+IF(Дата_КС2=S$14,Смета!AX1265,0),0)</f>
        <v>0</v>
      </c>
      <c r="G1283" s="7">
        <f>IF(Смета!E1265&gt;0,Смета!E1265,0)</f>
        <v>0</v>
      </c>
      <c r="H1283" s="7">
        <f>ROUND(F1283*G1283,2)</f>
        <v>0</v>
      </c>
      <c r="I1283">
        <f>IF(J1283=1,1,K1283)</f>
        <v>0</v>
      </c>
      <c r="K1283">
        <f>IF(AND(B1283&gt;0,B1283&lt;&gt;"ЗАГ"),1,IF(C1283=0,SUM(B1284:INDEX(B1284:B$2002,INDEX(MATCH("ЗАГ",B1284:B$2002&amp;"",),))),0))</f>
        <v>0</v>
      </c>
      <c r="R1283" s="7">
        <f>IFERROR(IF(F1283&gt;0,IF(IFERROR((Смета!H833*1),0)&gt;0,ROUND(F1283*G1283,2),0),0),0)</f>
        <v>0</v>
      </c>
      <c r="S1283" s="7">
        <f>IFERROR(IF(F1283&gt;0,IF(IFERROR((Смета!G1265*1),0)&gt;0,ROUND(F1283*G1283,2),0),0),0)</f>
        <v>0</v>
      </c>
    </row>
    <row r="1284" hidden="1">
      <c r="B1284">
        <f>IFERROR(IF(F1284&gt;0,MAX(B$26:B1283)+1,IF(AND(D1284&gt;0,C1284=0),"ЗАГ",0)),0)</f>
        <v>0</v>
      </c>
      <c r="C1284">
        <f>IF(Смета!B1266&gt;0,Смета!B1266,0)</f>
        <v>0</v>
      </c>
      <c r="D1284">
        <f>IF(Смета!C1266&gt;0,Смета!C1266,0)</f>
        <v>0</v>
      </c>
      <c r="E1284" s="7">
        <f>IF(Смета!D1266&gt;0,Смета!D1266,0)</f>
        <v>0</v>
      </c>
      <c r="F1284" s="7">
        <f>IFERROR(IF(Дата_КС2=S$3,Смета!Q1266,0)+IF(Дата_КС2=S$4,Смета!T1266,0)+IF(Дата_КС2=S$5,Смета!W1266,0)+IF(Дата_КС2=S$6,Смета!Z1266,0)+IF(Дата_КС2=S$7,Смета!AC1266,0)+IF(Дата_КС2=S$8,Смета!AF1266,0)+IF(Дата_КС2=S$9,Смета!AI1266,0)+IF(Дата_КС2=S$10,Смета!AL1266,0)+IF(Дата_КС2=S$11,Смета!AO1266,0)+IF(Дата_КС2=S$12,Смета!AR1266,0)+IF(Дата_КС2=S$13,Смета!AU1266,0)+IF(Дата_КС2=S$14,Смета!AX1266,0),0)</f>
        <v>0</v>
      </c>
      <c r="G1284" s="7">
        <f>IF(Смета!E1266&gt;0,Смета!E1266,0)</f>
        <v>0</v>
      </c>
      <c r="H1284" s="7">
        <f>ROUND(F1284*G1284,2)</f>
        <v>0</v>
      </c>
      <c r="I1284">
        <f>IF(J1284=1,1,K1284)</f>
        <v>0</v>
      </c>
      <c r="K1284">
        <f>IF(AND(B1284&gt;0,B1284&lt;&gt;"ЗАГ"),1,IF(C1284=0,SUM(B1285:INDEX(B1285:B$2002,INDEX(MATCH("ЗАГ",B1285:B$2002&amp;"",),))),0))</f>
        <v>0</v>
      </c>
      <c r="R1284" s="7">
        <f>IFERROR(IF(F1284&gt;0,IF(IFERROR((Смета!H834*1),0)&gt;0,ROUND(F1284*G1284,2),0),0),0)</f>
        <v>0</v>
      </c>
      <c r="S1284" s="7">
        <f>IFERROR(IF(F1284&gt;0,IF(IFERROR((Смета!G1266*1),0)&gt;0,ROUND(F1284*G1284,2),0),0),0)</f>
        <v>0</v>
      </c>
    </row>
    <row r="1285" hidden="1">
      <c r="B1285">
        <f>IFERROR(IF(F1285&gt;0,MAX(B$26:B1284)+1,IF(AND(D1285&gt;0,C1285=0),"ЗАГ",0)),0)</f>
        <v>0</v>
      </c>
      <c r="C1285">
        <f>IF(Смета!B1267&gt;0,Смета!B1267,0)</f>
        <v>0</v>
      </c>
      <c r="D1285">
        <f>IF(Смета!C1267&gt;0,Смета!C1267,0)</f>
        <v>0</v>
      </c>
      <c r="E1285" s="7">
        <f>IF(Смета!D1267&gt;0,Смета!D1267,0)</f>
        <v>0</v>
      </c>
      <c r="F1285" s="7">
        <f>IFERROR(IF(Дата_КС2=S$3,Смета!Q1267,0)+IF(Дата_КС2=S$4,Смета!T1267,0)+IF(Дата_КС2=S$5,Смета!W1267,0)+IF(Дата_КС2=S$6,Смета!Z1267,0)+IF(Дата_КС2=S$7,Смета!AC1267,0)+IF(Дата_КС2=S$8,Смета!AF1267,0)+IF(Дата_КС2=S$9,Смета!AI1267,0)+IF(Дата_КС2=S$10,Смета!AL1267,0)+IF(Дата_КС2=S$11,Смета!AO1267,0)+IF(Дата_КС2=S$12,Смета!AR1267,0)+IF(Дата_КС2=S$13,Смета!AU1267,0)+IF(Дата_КС2=S$14,Смета!AX1267,0),0)</f>
        <v>0</v>
      </c>
      <c r="G1285" s="7">
        <f>IF(Смета!E1267&gt;0,Смета!E1267,0)</f>
        <v>0</v>
      </c>
      <c r="H1285" s="7">
        <f>ROUND(F1285*G1285,2)</f>
        <v>0</v>
      </c>
      <c r="I1285">
        <f>IF(J1285=1,1,K1285)</f>
        <v>0</v>
      </c>
      <c r="K1285">
        <f>IF(AND(B1285&gt;0,B1285&lt;&gt;"ЗАГ"),1,IF(C1285=0,SUM(B1286:INDEX(B1286:B$2002,INDEX(MATCH("ЗАГ",B1286:B$2002&amp;"",),))),0))</f>
        <v>0</v>
      </c>
      <c r="R1285" s="7">
        <f>IFERROR(IF(F1285&gt;0,IF(IFERROR((Смета!H835*1),0)&gt;0,ROUND(F1285*G1285,2),0),0),0)</f>
        <v>0</v>
      </c>
      <c r="S1285" s="7">
        <f>IFERROR(IF(F1285&gt;0,IF(IFERROR((Смета!G1267*1),0)&gt;0,ROUND(F1285*G1285,2),0),0),0)</f>
        <v>0</v>
      </c>
    </row>
    <row r="1286" hidden="1">
      <c r="B1286">
        <f>IFERROR(IF(F1286&gt;0,MAX(B$26:B1285)+1,IF(AND(D1286&gt;0,C1286=0),"ЗАГ",0)),0)</f>
        <v>0</v>
      </c>
      <c r="C1286">
        <f>IF(Смета!B1268&gt;0,Смета!B1268,0)</f>
        <v>0</v>
      </c>
      <c r="D1286">
        <f>IF(Смета!C1268&gt;0,Смета!C1268,0)</f>
        <v>0</v>
      </c>
      <c r="E1286" s="7">
        <f>IF(Смета!D1268&gt;0,Смета!D1268,0)</f>
        <v>0</v>
      </c>
      <c r="F1286" s="7">
        <f>IFERROR(IF(Дата_КС2=S$3,Смета!Q1268,0)+IF(Дата_КС2=S$4,Смета!T1268,0)+IF(Дата_КС2=S$5,Смета!W1268,0)+IF(Дата_КС2=S$6,Смета!Z1268,0)+IF(Дата_КС2=S$7,Смета!AC1268,0)+IF(Дата_КС2=S$8,Смета!AF1268,0)+IF(Дата_КС2=S$9,Смета!AI1268,0)+IF(Дата_КС2=S$10,Смета!AL1268,0)+IF(Дата_КС2=S$11,Смета!AO1268,0)+IF(Дата_КС2=S$12,Смета!AR1268,0)+IF(Дата_КС2=S$13,Смета!AU1268,0)+IF(Дата_КС2=S$14,Смета!AX1268,0),0)</f>
        <v>0</v>
      </c>
      <c r="G1286" s="7">
        <f>IF(Смета!E1268&gt;0,Смета!E1268,0)</f>
        <v>0</v>
      </c>
      <c r="H1286" s="7">
        <f>ROUND(F1286*G1286,2)</f>
        <v>0</v>
      </c>
      <c r="I1286">
        <f>IF(J1286=1,1,K1286)</f>
        <v>0</v>
      </c>
      <c r="K1286">
        <f>IF(AND(B1286&gt;0,B1286&lt;&gt;"ЗАГ"),1,IF(C1286=0,SUM(B1287:INDEX(B1287:B$2002,INDEX(MATCH("ЗАГ",B1287:B$2002&amp;"",),))),0))</f>
        <v>0</v>
      </c>
      <c r="R1286" s="7">
        <f>IFERROR(IF(F1286&gt;0,IF(IFERROR((Смета!H836*1),0)&gt;0,ROUND(F1286*G1286,2),0),0),0)</f>
        <v>0</v>
      </c>
      <c r="S1286" s="7">
        <f>IFERROR(IF(F1286&gt;0,IF(IFERROR((Смета!G1268*1),0)&gt;0,ROUND(F1286*G1286,2),0),0),0)</f>
        <v>0</v>
      </c>
    </row>
    <row r="1287" hidden="1">
      <c r="B1287">
        <f>IFERROR(IF(F1287&gt;0,MAX(B$26:B1286)+1,IF(AND(D1287&gt;0,C1287=0),"ЗАГ",0)),0)</f>
        <v>0</v>
      </c>
      <c r="C1287">
        <f>IF(Смета!B1269&gt;0,Смета!B1269,0)</f>
        <v>0</v>
      </c>
      <c r="D1287">
        <f>IF(Смета!C1269&gt;0,Смета!C1269,0)</f>
        <v>0</v>
      </c>
      <c r="E1287" s="7">
        <f>IF(Смета!D1269&gt;0,Смета!D1269,0)</f>
        <v>0</v>
      </c>
      <c r="F1287" s="7">
        <f>IFERROR(IF(Дата_КС2=S$3,Смета!Q1269,0)+IF(Дата_КС2=S$4,Смета!T1269,0)+IF(Дата_КС2=S$5,Смета!W1269,0)+IF(Дата_КС2=S$6,Смета!Z1269,0)+IF(Дата_КС2=S$7,Смета!AC1269,0)+IF(Дата_КС2=S$8,Смета!AF1269,0)+IF(Дата_КС2=S$9,Смета!AI1269,0)+IF(Дата_КС2=S$10,Смета!AL1269,0)+IF(Дата_КС2=S$11,Смета!AO1269,0)+IF(Дата_КС2=S$12,Смета!AR1269,0)+IF(Дата_КС2=S$13,Смета!AU1269,0)+IF(Дата_КС2=S$14,Смета!AX1269,0),0)</f>
        <v>0</v>
      </c>
      <c r="G1287" s="7">
        <f>IF(Смета!E1269&gt;0,Смета!E1269,0)</f>
        <v>0</v>
      </c>
      <c r="H1287" s="7">
        <f>ROUND(F1287*G1287,2)</f>
        <v>0</v>
      </c>
      <c r="I1287">
        <f>IF(J1287=1,1,K1287)</f>
        <v>0</v>
      </c>
      <c r="K1287">
        <f>IF(AND(B1287&gt;0,B1287&lt;&gt;"ЗАГ"),1,IF(C1287=0,SUM(B1288:INDEX(B1288:B$2002,INDEX(MATCH("ЗАГ",B1288:B$2002&amp;"",),))),0))</f>
        <v>0</v>
      </c>
      <c r="R1287" s="7">
        <f>IFERROR(IF(F1287&gt;0,IF(IFERROR((Смета!H837*1),0)&gt;0,ROUND(F1287*G1287,2),0),0),0)</f>
        <v>0</v>
      </c>
      <c r="S1287" s="7">
        <f>IFERROR(IF(F1287&gt;0,IF(IFERROR((Смета!G1269*1),0)&gt;0,ROUND(F1287*G1287,2),0),0),0)</f>
        <v>0</v>
      </c>
    </row>
    <row r="1288" hidden="1">
      <c r="B1288">
        <f>IFERROR(IF(F1288&gt;0,MAX(B$26:B1287)+1,IF(AND(D1288&gt;0,C1288=0),"ЗАГ",0)),0)</f>
        <v>0</v>
      </c>
      <c r="C1288">
        <f>IF(Смета!B1270&gt;0,Смета!B1270,0)</f>
        <v>0</v>
      </c>
      <c r="D1288">
        <f>IF(Смета!C1270&gt;0,Смета!C1270,0)</f>
        <v>0</v>
      </c>
      <c r="E1288" s="7">
        <f>IF(Смета!D1270&gt;0,Смета!D1270,0)</f>
        <v>0</v>
      </c>
      <c r="F1288" s="7">
        <f>IFERROR(IF(Дата_КС2=S$3,Смета!Q1270,0)+IF(Дата_КС2=S$4,Смета!T1270,0)+IF(Дата_КС2=S$5,Смета!W1270,0)+IF(Дата_КС2=S$6,Смета!Z1270,0)+IF(Дата_КС2=S$7,Смета!AC1270,0)+IF(Дата_КС2=S$8,Смета!AF1270,0)+IF(Дата_КС2=S$9,Смета!AI1270,0)+IF(Дата_КС2=S$10,Смета!AL1270,0)+IF(Дата_КС2=S$11,Смета!AO1270,0)+IF(Дата_КС2=S$12,Смета!AR1270,0)+IF(Дата_КС2=S$13,Смета!AU1270,0)+IF(Дата_КС2=S$14,Смета!AX1270,0),0)</f>
        <v>0</v>
      </c>
      <c r="G1288" s="7">
        <f>IF(Смета!E1270&gt;0,Смета!E1270,0)</f>
        <v>0</v>
      </c>
      <c r="H1288" s="7">
        <f>ROUND(F1288*G1288,2)</f>
        <v>0</v>
      </c>
      <c r="I1288">
        <f>IF(J1288=1,1,K1288)</f>
        <v>0</v>
      </c>
      <c r="K1288">
        <f>IF(AND(B1288&gt;0,B1288&lt;&gt;"ЗАГ"),1,IF(C1288=0,SUM(B1289:INDEX(B1289:B$2002,INDEX(MATCH("ЗАГ",B1289:B$2002&amp;"",),))),0))</f>
        <v>0</v>
      </c>
      <c r="R1288" s="7">
        <f>IFERROR(IF(F1288&gt;0,IF(IFERROR((Смета!H838*1),0)&gt;0,ROUND(F1288*G1288,2),0),0),0)</f>
        <v>0</v>
      </c>
      <c r="S1288" s="7">
        <f>IFERROR(IF(F1288&gt;0,IF(IFERROR((Смета!G1270*1),0)&gt;0,ROUND(F1288*G1288,2),0),0),0)</f>
        <v>0</v>
      </c>
    </row>
    <row r="1289" hidden="1">
      <c r="B1289">
        <f>IFERROR(IF(F1289&gt;0,MAX(B$26:B1288)+1,IF(AND(D1289&gt;0,C1289=0),"ЗАГ",0)),0)</f>
        <v>0</v>
      </c>
      <c r="C1289">
        <f>IF(Смета!B1271&gt;0,Смета!B1271,0)</f>
        <v>0</v>
      </c>
      <c r="D1289">
        <f>IF(Смета!C1271&gt;0,Смета!C1271,0)</f>
        <v>0</v>
      </c>
      <c r="E1289" s="7">
        <f>IF(Смета!D1271&gt;0,Смета!D1271,0)</f>
        <v>0</v>
      </c>
      <c r="F1289" s="7">
        <f>IFERROR(IF(Дата_КС2=S$3,Смета!Q1271,0)+IF(Дата_КС2=S$4,Смета!T1271,0)+IF(Дата_КС2=S$5,Смета!W1271,0)+IF(Дата_КС2=S$6,Смета!Z1271,0)+IF(Дата_КС2=S$7,Смета!AC1271,0)+IF(Дата_КС2=S$8,Смета!AF1271,0)+IF(Дата_КС2=S$9,Смета!AI1271,0)+IF(Дата_КС2=S$10,Смета!AL1271,0)+IF(Дата_КС2=S$11,Смета!AO1271,0)+IF(Дата_КС2=S$12,Смета!AR1271,0)+IF(Дата_КС2=S$13,Смета!AU1271,0)+IF(Дата_КС2=S$14,Смета!AX1271,0),0)</f>
        <v>0</v>
      </c>
      <c r="G1289" s="7">
        <f>IF(Смета!E1271&gt;0,Смета!E1271,0)</f>
        <v>0</v>
      </c>
      <c r="H1289" s="7">
        <f>ROUND(F1289*G1289,2)</f>
        <v>0</v>
      </c>
      <c r="I1289">
        <f>IF(J1289=1,1,K1289)</f>
        <v>0</v>
      </c>
      <c r="K1289">
        <f>IF(AND(B1289&gt;0,B1289&lt;&gt;"ЗАГ"),1,IF(C1289=0,SUM(B1290:INDEX(B1290:B$2002,INDEX(MATCH("ЗАГ",B1290:B$2002&amp;"",),))),0))</f>
        <v>0</v>
      </c>
      <c r="R1289" s="7">
        <f>IFERROR(IF(F1289&gt;0,IF(IFERROR((Смета!H839*1),0)&gt;0,ROUND(F1289*G1289,2),0),0),0)</f>
        <v>0</v>
      </c>
      <c r="S1289" s="7">
        <f>IFERROR(IF(F1289&gt;0,IF(IFERROR((Смета!G1271*1),0)&gt;0,ROUND(F1289*G1289,2),0),0),0)</f>
        <v>0</v>
      </c>
    </row>
    <row r="1290" hidden="1">
      <c r="B1290">
        <f>IFERROR(IF(F1290&gt;0,MAX(B$26:B1289)+1,IF(AND(D1290&gt;0,C1290=0),"ЗАГ",0)),0)</f>
        <v>0</v>
      </c>
      <c r="C1290">
        <f>IF(Смета!B1272&gt;0,Смета!B1272,0)</f>
        <v>0</v>
      </c>
      <c r="D1290">
        <f>IF(Смета!C1272&gt;0,Смета!C1272,0)</f>
        <v>0</v>
      </c>
      <c r="E1290" s="7">
        <f>IF(Смета!D1272&gt;0,Смета!D1272,0)</f>
        <v>0</v>
      </c>
      <c r="F1290" s="7">
        <f>IFERROR(IF(Дата_КС2=S$3,Смета!Q1272,0)+IF(Дата_КС2=S$4,Смета!T1272,0)+IF(Дата_КС2=S$5,Смета!W1272,0)+IF(Дата_КС2=S$6,Смета!Z1272,0)+IF(Дата_КС2=S$7,Смета!AC1272,0)+IF(Дата_КС2=S$8,Смета!AF1272,0)+IF(Дата_КС2=S$9,Смета!AI1272,0)+IF(Дата_КС2=S$10,Смета!AL1272,0)+IF(Дата_КС2=S$11,Смета!AO1272,0)+IF(Дата_КС2=S$12,Смета!AR1272,0)+IF(Дата_КС2=S$13,Смета!AU1272,0)+IF(Дата_КС2=S$14,Смета!AX1272,0),0)</f>
        <v>0</v>
      </c>
      <c r="G1290" s="7">
        <f>IF(Смета!E1272&gt;0,Смета!E1272,0)</f>
        <v>0</v>
      </c>
      <c r="H1290" s="7">
        <f>ROUND(F1290*G1290,2)</f>
        <v>0</v>
      </c>
      <c r="I1290">
        <f>IF(J1290=1,1,K1290)</f>
        <v>0</v>
      </c>
      <c r="K1290">
        <f>IF(AND(B1290&gt;0,B1290&lt;&gt;"ЗАГ"),1,IF(C1290=0,SUM(B1291:INDEX(B1291:B$2002,INDEX(MATCH("ЗАГ",B1291:B$2002&amp;"",),))),0))</f>
        <v>0</v>
      </c>
      <c r="R1290" s="7">
        <f>IFERROR(IF(F1290&gt;0,IF(IFERROR((Смета!H840*1),0)&gt;0,ROUND(F1290*G1290,2),0),0),0)</f>
        <v>0</v>
      </c>
      <c r="S1290" s="7">
        <f>IFERROR(IF(F1290&gt;0,IF(IFERROR((Смета!G1272*1),0)&gt;0,ROUND(F1290*G1290,2),0),0),0)</f>
        <v>0</v>
      </c>
    </row>
    <row r="1291" hidden="1">
      <c r="B1291">
        <f>IFERROR(IF(F1291&gt;0,MAX(B$26:B1290)+1,IF(AND(D1291&gt;0,C1291=0),"ЗАГ",0)),0)</f>
        <v>0</v>
      </c>
      <c r="C1291">
        <f>IF(Смета!B1273&gt;0,Смета!B1273,0)</f>
        <v>0</v>
      </c>
      <c r="D1291">
        <f>IF(Смета!C1273&gt;0,Смета!C1273,0)</f>
        <v>0</v>
      </c>
      <c r="E1291" s="7">
        <f>IF(Смета!D1273&gt;0,Смета!D1273,0)</f>
        <v>0</v>
      </c>
      <c r="F1291" s="7">
        <f>IFERROR(IF(Дата_КС2=S$3,Смета!Q1273,0)+IF(Дата_КС2=S$4,Смета!T1273,0)+IF(Дата_КС2=S$5,Смета!W1273,0)+IF(Дата_КС2=S$6,Смета!Z1273,0)+IF(Дата_КС2=S$7,Смета!AC1273,0)+IF(Дата_КС2=S$8,Смета!AF1273,0)+IF(Дата_КС2=S$9,Смета!AI1273,0)+IF(Дата_КС2=S$10,Смета!AL1273,0)+IF(Дата_КС2=S$11,Смета!AO1273,0)+IF(Дата_КС2=S$12,Смета!AR1273,0)+IF(Дата_КС2=S$13,Смета!AU1273,0)+IF(Дата_КС2=S$14,Смета!AX1273,0),0)</f>
        <v>0</v>
      </c>
      <c r="G1291" s="7">
        <f>IF(Смета!E1273&gt;0,Смета!E1273,0)</f>
        <v>0</v>
      </c>
      <c r="H1291" s="7">
        <f>ROUND(F1291*G1291,2)</f>
        <v>0</v>
      </c>
      <c r="I1291">
        <f>IF(J1291=1,1,K1291)</f>
        <v>0</v>
      </c>
      <c r="K1291">
        <f>IF(AND(B1291&gt;0,B1291&lt;&gt;"ЗАГ"),1,IF(C1291=0,SUM(B1292:INDEX(B1292:B$2002,INDEX(MATCH("ЗАГ",B1292:B$2002&amp;"",),))),0))</f>
        <v>0</v>
      </c>
      <c r="R1291" s="7">
        <f>IFERROR(IF(F1291&gt;0,IF(IFERROR((Смета!H841*1),0)&gt;0,ROUND(F1291*G1291,2),0),0),0)</f>
        <v>0</v>
      </c>
      <c r="S1291" s="7">
        <f>IFERROR(IF(F1291&gt;0,IF(IFERROR((Смета!G1273*1),0)&gt;0,ROUND(F1291*G1291,2),0),0),0)</f>
        <v>0</v>
      </c>
    </row>
    <row r="1292" hidden="1">
      <c r="B1292">
        <f>IFERROR(IF(F1292&gt;0,MAX(B$26:B1291)+1,IF(AND(D1292&gt;0,C1292=0),"ЗАГ",0)),0)</f>
        <v>0</v>
      </c>
      <c r="C1292">
        <f>IF(Смета!B1274&gt;0,Смета!B1274,0)</f>
        <v>0</v>
      </c>
      <c r="D1292">
        <f>IF(Смета!C1274&gt;0,Смета!C1274,0)</f>
        <v>0</v>
      </c>
      <c r="E1292" s="7">
        <f>IF(Смета!D1274&gt;0,Смета!D1274,0)</f>
        <v>0</v>
      </c>
      <c r="F1292" s="7">
        <f>IFERROR(IF(Дата_КС2=S$3,Смета!Q1274,0)+IF(Дата_КС2=S$4,Смета!T1274,0)+IF(Дата_КС2=S$5,Смета!W1274,0)+IF(Дата_КС2=S$6,Смета!Z1274,0)+IF(Дата_КС2=S$7,Смета!AC1274,0)+IF(Дата_КС2=S$8,Смета!AF1274,0)+IF(Дата_КС2=S$9,Смета!AI1274,0)+IF(Дата_КС2=S$10,Смета!AL1274,0)+IF(Дата_КС2=S$11,Смета!AO1274,0)+IF(Дата_КС2=S$12,Смета!AR1274,0)+IF(Дата_КС2=S$13,Смета!AU1274,0)+IF(Дата_КС2=S$14,Смета!AX1274,0),0)</f>
        <v>0</v>
      </c>
      <c r="G1292" s="7">
        <f>IF(Смета!E1274&gt;0,Смета!E1274,0)</f>
        <v>0</v>
      </c>
      <c r="H1292" s="7">
        <f>ROUND(F1292*G1292,2)</f>
        <v>0</v>
      </c>
      <c r="I1292">
        <f>IF(J1292=1,1,K1292)</f>
        <v>0</v>
      </c>
      <c r="K1292">
        <f>IF(AND(B1292&gt;0,B1292&lt;&gt;"ЗАГ"),1,IF(C1292=0,SUM(B1293:INDEX(B1293:B$2002,INDEX(MATCH("ЗАГ",B1293:B$2002&amp;"",),))),0))</f>
        <v>0</v>
      </c>
      <c r="R1292" s="7">
        <f>IFERROR(IF(F1292&gt;0,IF(IFERROR((Смета!H842*1),0)&gt;0,ROUND(F1292*G1292,2),0),0),0)</f>
        <v>0</v>
      </c>
      <c r="S1292" s="7">
        <f>IFERROR(IF(F1292&gt;0,IF(IFERROR((Смета!G1274*1),0)&gt;0,ROUND(F1292*G1292,2),0),0),0)</f>
        <v>0</v>
      </c>
    </row>
    <row r="1293" hidden="1">
      <c r="B1293">
        <f>IFERROR(IF(F1293&gt;0,MAX(B$26:B1292)+1,IF(AND(D1293&gt;0,C1293=0),"ЗАГ",0)),0)</f>
        <v>0</v>
      </c>
      <c r="C1293">
        <f>IF(Смета!B1275&gt;0,Смета!B1275,0)</f>
        <v>0</v>
      </c>
      <c r="D1293">
        <f>IF(Смета!C1275&gt;0,Смета!C1275,0)</f>
        <v>0</v>
      </c>
      <c r="E1293" s="7">
        <f>IF(Смета!D1275&gt;0,Смета!D1275,0)</f>
        <v>0</v>
      </c>
      <c r="F1293" s="7">
        <f>IFERROR(IF(Дата_КС2=S$3,Смета!Q1275,0)+IF(Дата_КС2=S$4,Смета!T1275,0)+IF(Дата_КС2=S$5,Смета!W1275,0)+IF(Дата_КС2=S$6,Смета!Z1275,0)+IF(Дата_КС2=S$7,Смета!AC1275,0)+IF(Дата_КС2=S$8,Смета!AF1275,0)+IF(Дата_КС2=S$9,Смета!AI1275,0)+IF(Дата_КС2=S$10,Смета!AL1275,0)+IF(Дата_КС2=S$11,Смета!AO1275,0)+IF(Дата_КС2=S$12,Смета!AR1275,0)+IF(Дата_КС2=S$13,Смета!AU1275,0)+IF(Дата_КС2=S$14,Смета!AX1275,0),0)</f>
        <v>0</v>
      </c>
      <c r="G1293" s="7">
        <f>IF(Смета!E1275&gt;0,Смета!E1275,0)</f>
        <v>0</v>
      </c>
      <c r="H1293" s="7">
        <f>ROUND(F1293*G1293,2)</f>
        <v>0</v>
      </c>
      <c r="I1293">
        <f>IF(J1293=1,1,K1293)</f>
        <v>0</v>
      </c>
      <c r="K1293">
        <f>IF(AND(B1293&gt;0,B1293&lt;&gt;"ЗАГ"),1,IF(C1293=0,SUM(B1294:INDEX(B1294:B$2002,INDEX(MATCH("ЗАГ",B1294:B$2002&amp;"",),))),0))</f>
        <v>0</v>
      </c>
      <c r="R1293" s="7">
        <f>IFERROR(IF(F1293&gt;0,IF(IFERROR((Смета!H843*1),0)&gt;0,ROUND(F1293*G1293,2),0),0),0)</f>
        <v>0</v>
      </c>
      <c r="S1293" s="7">
        <f>IFERROR(IF(F1293&gt;0,IF(IFERROR((Смета!G1275*1),0)&gt;0,ROUND(F1293*G1293,2),0),0),0)</f>
        <v>0</v>
      </c>
    </row>
    <row r="1294" hidden="1">
      <c r="B1294">
        <f>IFERROR(IF(F1294&gt;0,MAX(B$26:B1293)+1,IF(AND(D1294&gt;0,C1294=0),"ЗАГ",0)),0)</f>
        <v>0</v>
      </c>
      <c r="C1294">
        <f>IF(Смета!B1276&gt;0,Смета!B1276,0)</f>
        <v>0</v>
      </c>
      <c r="D1294">
        <f>IF(Смета!C1276&gt;0,Смета!C1276,0)</f>
        <v>0</v>
      </c>
      <c r="E1294" s="7">
        <f>IF(Смета!D1276&gt;0,Смета!D1276,0)</f>
        <v>0</v>
      </c>
      <c r="F1294" s="7">
        <f>IFERROR(IF(Дата_КС2=S$3,Смета!Q1276,0)+IF(Дата_КС2=S$4,Смета!T1276,0)+IF(Дата_КС2=S$5,Смета!W1276,0)+IF(Дата_КС2=S$6,Смета!Z1276,0)+IF(Дата_КС2=S$7,Смета!AC1276,0)+IF(Дата_КС2=S$8,Смета!AF1276,0)+IF(Дата_КС2=S$9,Смета!AI1276,0)+IF(Дата_КС2=S$10,Смета!AL1276,0)+IF(Дата_КС2=S$11,Смета!AO1276,0)+IF(Дата_КС2=S$12,Смета!AR1276,0)+IF(Дата_КС2=S$13,Смета!AU1276,0)+IF(Дата_КС2=S$14,Смета!AX1276,0),0)</f>
        <v>0</v>
      </c>
      <c r="G1294" s="7">
        <f>IF(Смета!E1276&gt;0,Смета!E1276,0)</f>
        <v>0</v>
      </c>
      <c r="H1294" s="7">
        <f>ROUND(F1294*G1294,2)</f>
        <v>0</v>
      </c>
      <c r="I1294">
        <f>IF(J1294=1,1,K1294)</f>
        <v>0</v>
      </c>
      <c r="K1294">
        <f>IF(AND(B1294&gt;0,B1294&lt;&gt;"ЗАГ"),1,IF(C1294=0,SUM(B1295:INDEX(B1295:B$2002,INDEX(MATCH("ЗАГ",B1295:B$2002&amp;"",),))),0))</f>
        <v>0</v>
      </c>
      <c r="R1294" s="7">
        <f>IFERROR(IF(F1294&gt;0,IF(IFERROR((Смета!H844*1),0)&gt;0,ROUND(F1294*G1294,2),0),0),0)</f>
        <v>0</v>
      </c>
      <c r="S1294" s="7">
        <f>IFERROR(IF(F1294&gt;0,IF(IFERROR((Смета!G1276*1),0)&gt;0,ROUND(F1294*G1294,2),0),0),0)</f>
        <v>0</v>
      </c>
    </row>
    <row r="1295" hidden="1">
      <c r="B1295">
        <f>IFERROR(IF(F1295&gt;0,MAX(B$26:B1294)+1,IF(AND(D1295&gt;0,C1295=0),"ЗАГ",0)),0)</f>
        <v>0</v>
      </c>
      <c r="C1295">
        <f>IF(Смета!B1277&gt;0,Смета!B1277,0)</f>
        <v>0</v>
      </c>
      <c r="D1295">
        <f>IF(Смета!C1277&gt;0,Смета!C1277,0)</f>
        <v>0</v>
      </c>
      <c r="E1295" s="7">
        <f>IF(Смета!D1277&gt;0,Смета!D1277,0)</f>
        <v>0</v>
      </c>
      <c r="F1295" s="7">
        <f>IFERROR(IF(Дата_КС2=S$3,Смета!Q1277,0)+IF(Дата_КС2=S$4,Смета!T1277,0)+IF(Дата_КС2=S$5,Смета!W1277,0)+IF(Дата_КС2=S$6,Смета!Z1277,0)+IF(Дата_КС2=S$7,Смета!AC1277,0)+IF(Дата_КС2=S$8,Смета!AF1277,0)+IF(Дата_КС2=S$9,Смета!AI1277,0)+IF(Дата_КС2=S$10,Смета!AL1277,0)+IF(Дата_КС2=S$11,Смета!AO1277,0)+IF(Дата_КС2=S$12,Смета!AR1277,0)+IF(Дата_КС2=S$13,Смета!AU1277,0)+IF(Дата_КС2=S$14,Смета!AX1277,0),0)</f>
        <v>0</v>
      </c>
      <c r="G1295" s="7">
        <f>IF(Смета!E1277&gt;0,Смета!E1277,0)</f>
        <v>0</v>
      </c>
      <c r="H1295" s="7">
        <f>ROUND(F1295*G1295,2)</f>
        <v>0</v>
      </c>
      <c r="I1295">
        <f>IF(J1295=1,1,K1295)</f>
        <v>0</v>
      </c>
      <c r="K1295">
        <f>IF(AND(B1295&gt;0,B1295&lt;&gt;"ЗАГ"),1,IF(C1295=0,SUM(B1296:INDEX(B1296:B$2002,INDEX(MATCH("ЗАГ",B1296:B$2002&amp;"",),))),0))</f>
        <v>0</v>
      </c>
      <c r="R1295" s="7">
        <f>IFERROR(IF(F1295&gt;0,IF(IFERROR((Смета!H845*1),0)&gt;0,ROUND(F1295*G1295,2),0),0),0)</f>
        <v>0</v>
      </c>
      <c r="S1295" s="7">
        <f>IFERROR(IF(F1295&gt;0,IF(IFERROR((Смета!G1277*1),0)&gt;0,ROUND(F1295*G1295,2),0),0),0)</f>
        <v>0</v>
      </c>
    </row>
    <row r="1296" hidden="1">
      <c r="B1296">
        <f>IFERROR(IF(F1296&gt;0,MAX(B$26:B1295)+1,IF(AND(D1296&gt;0,C1296=0),"ЗАГ",0)),0)</f>
        <v>0</v>
      </c>
      <c r="C1296">
        <f>IF(Смета!B1278&gt;0,Смета!B1278,0)</f>
        <v>0</v>
      </c>
      <c r="D1296">
        <f>IF(Смета!C1278&gt;0,Смета!C1278,0)</f>
        <v>0</v>
      </c>
      <c r="E1296" s="7">
        <f>IF(Смета!D1278&gt;0,Смета!D1278,0)</f>
        <v>0</v>
      </c>
      <c r="F1296" s="7">
        <f>IFERROR(IF(Дата_КС2=S$3,Смета!Q1278,0)+IF(Дата_КС2=S$4,Смета!T1278,0)+IF(Дата_КС2=S$5,Смета!W1278,0)+IF(Дата_КС2=S$6,Смета!Z1278,0)+IF(Дата_КС2=S$7,Смета!AC1278,0)+IF(Дата_КС2=S$8,Смета!AF1278,0)+IF(Дата_КС2=S$9,Смета!AI1278,0)+IF(Дата_КС2=S$10,Смета!AL1278,0)+IF(Дата_КС2=S$11,Смета!AO1278,0)+IF(Дата_КС2=S$12,Смета!AR1278,0)+IF(Дата_КС2=S$13,Смета!AU1278,0)+IF(Дата_КС2=S$14,Смета!AX1278,0),0)</f>
        <v>0</v>
      </c>
      <c r="G1296" s="7">
        <f>IF(Смета!E1278&gt;0,Смета!E1278,0)</f>
        <v>0</v>
      </c>
      <c r="H1296" s="7">
        <f>ROUND(F1296*G1296,2)</f>
        <v>0</v>
      </c>
      <c r="I1296">
        <f>IF(J1296=1,1,K1296)</f>
        <v>0</v>
      </c>
      <c r="K1296">
        <f>IF(AND(B1296&gt;0,B1296&lt;&gt;"ЗАГ"),1,IF(C1296=0,SUM(B1297:INDEX(B1297:B$2002,INDEX(MATCH("ЗАГ",B1297:B$2002&amp;"",),))),0))</f>
        <v>0</v>
      </c>
      <c r="R1296" s="7">
        <f>IFERROR(IF(F1296&gt;0,IF(IFERROR((Смета!H846*1),0)&gt;0,ROUND(F1296*G1296,2),0),0),0)</f>
        <v>0</v>
      </c>
      <c r="S1296" s="7">
        <f>IFERROR(IF(F1296&gt;0,IF(IFERROR((Смета!G1278*1),0)&gt;0,ROUND(F1296*G1296,2),0),0),0)</f>
        <v>0</v>
      </c>
    </row>
    <row r="1297" hidden="1">
      <c r="B1297">
        <f>IFERROR(IF(F1297&gt;0,MAX(B$26:B1296)+1,IF(AND(D1297&gt;0,C1297=0),"ЗАГ",0)),0)</f>
        <v>0</v>
      </c>
      <c r="C1297">
        <f>IF(Смета!B1279&gt;0,Смета!B1279,0)</f>
        <v>0</v>
      </c>
      <c r="D1297">
        <f>IF(Смета!C1279&gt;0,Смета!C1279,0)</f>
        <v>0</v>
      </c>
      <c r="E1297" s="7">
        <f>IF(Смета!D1279&gt;0,Смета!D1279,0)</f>
        <v>0</v>
      </c>
      <c r="F1297" s="7">
        <f>IFERROR(IF(Дата_КС2=S$3,Смета!Q1279,0)+IF(Дата_КС2=S$4,Смета!T1279,0)+IF(Дата_КС2=S$5,Смета!W1279,0)+IF(Дата_КС2=S$6,Смета!Z1279,0)+IF(Дата_КС2=S$7,Смета!AC1279,0)+IF(Дата_КС2=S$8,Смета!AF1279,0)+IF(Дата_КС2=S$9,Смета!AI1279,0)+IF(Дата_КС2=S$10,Смета!AL1279,0)+IF(Дата_КС2=S$11,Смета!AO1279,0)+IF(Дата_КС2=S$12,Смета!AR1279,0)+IF(Дата_КС2=S$13,Смета!AU1279,0)+IF(Дата_КС2=S$14,Смета!AX1279,0),0)</f>
        <v>0</v>
      </c>
      <c r="G1297" s="7">
        <f>IF(Смета!E1279&gt;0,Смета!E1279,0)</f>
        <v>0</v>
      </c>
      <c r="H1297" s="7">
        <f>ROUND(F1297*G1297,2)</f>
        <v>0</v>
      </c>
      <c r="I1297">
        <f>IF(J1297=1,1,K1297)</f>
        <v>0</v>
      </c>
      <c r="K1297">
        <f>IF(AND(B1297&gt;0,B1297&lt;&gt;"ЗАГ"),1,IF(C1297=0,SUM(B1298:INDEX(B1298:B$2002,INDEX(MATCH("ЗАГ",B1298:B$2002&amp;"",),))),0))</f>
        <v>0</v>
      </c>
      <c r="R1297" s="7">
        <f>IFERROR(IF(F1297&gt;0,IF(IFERROR((Смета!H847*1),0)&gt;0,ROUND(F1297*G1297,2),0),0),0)</f>
        <v>0</v>
      </c>
      <c r="S1297" s="7">
        <f>IFERROR(IF(F1297&gt;0,IF(IFERROR((Смета!G1279*1),0)&gt;0,ROUND(F1297*G1297,2),0),0),0)</f>
        <v>0</v>
      </c>
    </row>
    <row r="1298" hidden="1">
      <c r="B1298">
        <f>IFERROR(IF(F1298&gt;0,MAX(B$26:B1297)+1,IF(AND(D1298&gt;0,C1298=0),"ЗАГ",0)),0)</f>
        <v>0</v>
      </c>
      <c r="C1298">
        <f>IF(Смета!B1280&gt;0,Смета!B1280,0)</f>
        <v>0</v>
      </c>
      <c r="D1298">
        <f>IF(Смета!C1280&gt;0,Смета!C1280,0)</f>
        <v>0</v>
      </c>
      <c r="E1298" s="7">
        <f>IF(Смета!D1280&gt;0,Смета!D1280,0)</f>
        <v>0</v>
      </c>
      <c r="F1298" s="7">
        <f>IFERROR(IF(Дата_КС2=S$3,Смета!Q1280,0)+IF(Дата_КС2=S$4,Смета!T1280,0)+IF(Дата_КС2=S$5,Смета!W1280,0)+IF(Дата_КС2=S$6,Смета!Z1280,0)+IF(Дата_КС2=S$7,Смета!AC1280,0)+IF(Дата_КС2=S$8,Смета!AF1280,0)+IF(Дата_КС2=S$9,Смета!AI1280,0)+IF(Дата_КС2=S$10,Смета!AL1280,0)+IF(Дата_КС2=S$11,Смета!AO1280,0)+IF(Дата_КС2=S$12,Смета!AR1280,0)+IF(Дата_КС2=S$13,Смета!AU1280,0)+IF(Дата_КС2=S$14,Смета!AX1280,0),0)</f>
        <v>0</v>
      </c>
      <c r="G1298" s="7">
        <f>IF(Смета!E1280&gt;0,Смета!E1280,0)</f>
        <v>0</v>
      </c>
      <c r="H1298" s="7">
        <f>ROUND(F1298*G1298,2)</f>
        <v>0</v>
      </c>
      <c r="I1298">
        <f>IF(J1298=1,1,K1298)</f>
        <v>0</v>
      </c>
      <c r="K1298">
        <f>IF(AND(B1298&gt;0,B1298&lt;&gt;"ЗАГ"),1,IF(C1298=0,SUM(B1299:INDEX(B1299:B$2002,INDEX(MATCH("ЗАГ",B1299:B$2002&amp;"",),))),0))</f>
        <v>0</v>
      </c>
      <c r="R1298" s="7">
        <f>IFERROR(IF(F1298&gt;0,IF(IFERROR((Смета!H848*1),0)&gt;0,ROUND(F1298*G1298,2),0),0),0)</f>
        <v>0</v>
      </c>
      <c r="S1298" s="7">
        <f>IFERROR(IF(F1298&gt;0,IF(IFERROR((Смета!G1280*1),0)&gt;0,ROUND(F1298*G1298,2),0),0),0)</f>
        <v>0</v>
      </c>
    </row>
    <row r="1299" hidden="1">
      <c r="B1299">
        <f>IFERROR(IF(F1299&gt;0,MAX(B$26:B1298)+1,IF(AND(D1299&gt;0,C1299=0),"ЗАГ",0)),0)</f>
        <v>0</v>
      </c>
      <c r="C1299">
        <f>IF(Смета!B1281&gt;0,Смета!B1281,0)</f>
        <v>0</v>
      </c>
      <c r="D1299">
        <f>IF(Смета!C1281&gt;0,Смета!C1281,0)</f>
        <v>0</v>
      </c>
      <c r="E1299" s="7">
        <f>IF(Смета!D1281&gt;0,Смета!D1281,0)</f>
        <v>0</v>
      </c>
      <c r="F1299" s="7">
        <f>IFERROR(IF(Дата_КС2=S$3,Смета!Q1281,0)+IF(Дата_КС2=S$4,Смета!T1281,0)+IF(Дата_КС2=S$5,Смета!W1281,0)+IF(Дата_КС2=S$6,Смета!Z1281,0)+IF(Дата_КС2=S$7,Смета!AC1281,0)+IF(Дата_КС2=S$8,Смета!AF1281,0)+IF(Дата_КС2=S$9,Смета!AI1281,0)+IF(Дата_КС2=S$10,Смета!AL1281,0)+IF(Дата_КС2=S$11,Смета!AO1281,0)+IF(Дата_КС2=S$12,Смета!AR1281,0)+IF(Дата_КС2=S$13,Смета!AU1281,0)+IF(Дата_КС2=S$14,Смета!AX1281,0),0)</f>
        <v>0</v>
      </c>
      <c r="G1299" s="7">
        <f>IF(Смета!E1281&gt;0,Смета!E1281,0)</f>
        <v>0</v>
      </c>
      <c r="H1299" s="7">
        <f>ROUND(F1299*G1299,2)</f>
        <v>0</v>
      </c>
      <c r="I1299">
        <f>IF(J1299=1,1,K1299)</f>
        <v>0</v>
      </c>
      <c r="K1299">
        <f>IF(AND(B1299&gt;0,B1299&lt;&gt;"ЗАГ"),1,IF(C1299=0,SUM(B1300:INDEX(B1300:B$2002,INDEX(MATCH("ЗАГ",B1300:B$2002&amp;"",),))),0))</f>
        <v>0</v>
      </c>
      <c r="R1299" s="7">
        <f>IFERROR(IF(F1299&gt;0,IF(IFERROR((Смета!H849*1),0)&gt;0,ROUND(F1299*G1299,2),0),0),0)</f>
        <v>0</v>
      </c>
      <c r="S1299" s="7">
        <f>IFERROR(IF(F1299&gt;0,IF(IFERROR((Смета!G1281*1),0)&gt;0,ROUND(F1299*G1299,2),0),0),0)</f>
        <v>0</v>
      </c>
    </row>
    <row r="1300" hidden="1">
      <c r="B1300">
        <f>IFERROR(IF(F1300&gt;0,MAX(B$26:B1299)+1,IF(AND(D1300&gt;0,C1300=0),"ЗАГ",0)),0)</f>
        <v>0</v>
      </c>
      <c r="C1300">
        <f>IF(Смета!B1282&gt;0,Смета!B1282,0)</f>
        <v>0</v>
      </c>
      <c r="D1300">
        <f>IF(Смета!C1282&gt;0,Смета!C1282,0)</f>
        <v>0</v>
      </c>
      <c r="E1300" s="7">
        <f>IF(Смета!D1282&gt;0,Смета!D1282,0)</f>
        <v>0</v>
      </c>
      <c r="F1300" s="7">
        <f>IFERROR(IF(Дата_КС2=S$3,Смета!Q1282,0)+IF(Дата_КС2=S$4,Смета!T1282,0)+IF(Дата_КС2=S$5,Смета!W1282,0)+IF(Дата_КС2=S$6,Смета!Z1282,0)+IF(Дата_КС2=S$7,Смета!AC1282,0)+IF(Дата_КС2=S$8,Смета!AF1282,0)+IF(Дата_КС2=S$9,Смета!AI1282,0)+IF(Дата_КС2=S$10,Смета!AL1282,0)+IF(Дата_КС2=S$11,Смета!AO1282,0)+IF(Дата_КС2=S$12,Смета!AR1282,0)+IF(Дата_КС2=S$13,Смета!AU1282,0)+IF(Дата_КС2=S$14,Смета!AX1282,0),0)</f>
        <v>0</v>
      </c>
      <c r="G1300" s="7">
        <f>IF(Смета!E1282&gt;0,Смета!E1282,0)</f>
        <v>0</v>
      </c>
      <c r="H1300" s="7">
        <f>ROUND(F1300*G1300,2)</f>
        <v>0</v>
      </c>
      <c r="I1300">
        <f>IF(J1300=1,1,K1300)</f>
        <v>0</v>
      </c>
      <c r="K1300">
        <f>IF(AND(B1300&gt;0,B1300&lt;&gt;"ЗАГ"),1,IF(C1300=0,SUM(B1301:INDEX(B1301:B$2002,INDEX(MATCH("ЗАГ",B1301:B$2002&amp;"",),))),0))</f>
        <v>0</v>
      </c>
      <c r="R1300" s="7">
        <f>IFERROR(IF(F1300&gt;0,IF(IFERROR((Смета!H850*1),0)&gt;0,ROUND(F1300*G1300,2),0),0),0)</f>
        <v>0</v>
      </c>
      <c r="S1300" s="7">
        <f>IFERROR(IF(F1300&gt;0,IF(IFERROR((Смета!G1282*1),0)&gt;0,ROUND(F1300*G1300,2),0),0),0)</f>
        <v>0</v>
      </c>
    </row>
    <row r="1301" hidden="1">
      <c r="B1301">
        <f>IFERROR(IF(F1301&gt;0,MAX(B$26:B1300)+1,IF(AND(D1301&gt;0,C1301=0),"ЗАГ",0)),0)</f>
        <v>0</v>
      </c>
      <c r="C1301">
        <f>IF(Смета!B1283&gt;0,Смета!B1283,0)</f>
        <v>0</v>
      </c>
      <c r="D1301">
        <f>IF(Смета!C1283&gt;0,Смета!C1283,0)</f>
        <v>0</v>
      </c>
      <c r="E1301" s="7">
        <f>IF(Смета!D1283&gt;0,Смета!D1283,0)</f>
        <v>0</v>
      </c>
      <c r="F1301" s="7">
        <f>IFERROR(IF(Дата_КС2=S$3,Смета!Q1283,0)+IF(Дата_КС2=S$4,Смета!T1283,0)+IF(Дата_КС2=S$5,Смета!W1283,0)+IF(Дата_КС2=S$6,Смета!Z1283,0)+IF(Дата_КС2=S$7,Смета!AC1283,0)+IF(Дата_КС2=S$8,Смета!AF1283,0)+IF(Дата_КС2=S$9,Смета!AI1283,0)+IF(Дата_КС2=S$10,Смета!AL1283,0)+IF(Дата_КС2=S$11,Смета!AO1283,0)+IF(Дата_КС2=S$12,Смета!AR1283,0)+IF(Дата_КС2=S$13,Смета!AU1283,0)+IF(Дата_КС2=S$14,Смета!AX1283,0),0)</f>
        <v>0</v>
      </c>
      <c r="G1301" s="7">
        <f>IF(Смета!E1283&gt;0,Смета!E1283,0)</f>
        <v>0</v>
      </c>
      <c r="H1301" s="7">
        <f>ROUND(F1301*G1301,2)</f>
        <v>0</v>
      </c>
      <c r="I1301">
        <f>IF(J1301=1,1,K1301)</f>
        <v>0</v>
      </c>
      <c r="K1301">
        <f>IF(AND(B1301&gt;0,B1301&lt;&gt;"ЗАГ"),1,IF(C1301=0,SUM(B1302:INDEX(B1302:B$2002,INDEX(MATCH("ЗАГ",B1302:B$2002&amp;"",),))),0))</f>
        <v>0</v>
      </c>
      <c r="R1301" s="7">
        <f>IFERROR(IF(F1301&gt;0,IF(IFERROR((Смета!H851*1),0)&gt;0,ROUND(F1301*G1301,2),0),0),0)</f>
        <v>0</v>
      </c>
      <c r="S1301" s="7">
        <f>IFERROR(IF(F1301&gt;0,IF(IFERROR((Смета!G1283*1),0)&gt;0,ROUND(F1301*G1301,2),0),0),0)</f>
        <v>0</v>
      </c>
    </row>
    <row r="1302" hidden="1">
      <c r="B1302">
        <f>IFERROR(IF(F1302&gt;0,MAX(B$26:B1301)+1,IF(AND(D1302&gt;0,C1302=0),"ЗАГ",0)),0)</f>
        <v>0</v>
      </c>
      <c r="C1302">
        <f>IF(Смета!B1284&gt;0,Смета!B1284,0)</f>
        <v>0</v>
      </c>
      <c r="D1302">
        <f>IF(Смета!C1284&gt;0,Смета!C1284,0)</f>
        <v>0</v>
      </c>
      <c r="E1302" s="7">
        <f>IF(Смета!D1284&gt;0,Смета!D1284,0)</f>
        <v>0</v>
      </c>
      <c r="F1302" s="7">
        <f>IFERROR(IF(Дата_КС2=S$3,Смета!Q1284,0)+IF(Дата_КС2=S$4,Смета!T1284,0)+IF(Дата_КС2=S$5,Смета!W1284,0)+IF(Дата_КС2=S$6,Смета!Z1284,0)+IF(Дата_КС2=S$7,Смета!AC1284,0)+IF(Дата_КС2=S$8,Смета!AF1284,0)+IF(Дата_КС2=S$9,Смета!AI1284,0)+IF(Дата_КС2=S$10,Смета!AL1284,0)+IF(Дата_КС2=S$11,Смета!AO1284,0)+IF(Дата_КС2=S$12,Смета!AR1284,0)+IF(Дата_КС2=S$13,Смета!AU1284,0)+IF(Дата_КС2=S$14,Смета!AX1284,0),0)</f>
        <v>0</v>
      </c>
      <c r="G1302" s="7">
        <f>IF(Смета!E1284&gt;0,Смета!E1284,0)</f>
        <v>0</v>
      </c>
      <c r="H1302" s="7">
        <f>ROUND(F1302*G1302,2)</f>
        <v>0</v>
      </c>
      <c r="I1302">
        <f>IF(J1302=1,1,K1302)</f>
        <v>0</v>
      </c>
      <c r="K1302">
        <f>IF(AND(B1302&gt;0,B1302&lt;&gt;"ЗАГ"),1,IF(C1302=0,SUM(B1303:INDEX(B1303:B$2002,INDEX(MATCH("ЗАГ",B1303:B$2002&amp;"",),))),0))</f>
        <v>0</v>
      </c>
      <c r="R1302" s="7">
        <f>IFERROR(IF(F1302&gt;0,IF(IFERROR((Смета!H852*1),0)&gt;0,ROUND(F1302*G1302,2),0),0),0)</f>
        <v>0</v>
      </c>
      <c r="S1302" s="7">
        <f>IFERROR(IF(F1302&gt;0,IF(IFERROR((Смета!G1284*1),0)&gt;0,ROUND(F1302*G1302,2),0),0),0)</f>
        <v>0</v>
      </c>
    </row>
    <row r="1303" hidden="1">
      <c r="B1303">
        <f>IFERROR(IF(F1303&gt;0,MAX(B$26:B1302)+1,IF(AND(D1303&gt;0,C1303=0),"ЗАГ",0)),0)</f>
        <v>0</v>
      </c>
      <c r="C1303">
        <f>IF(Смета!B1285&gt;0,Смета!B1285,0)</f>
        <v>0</v>
      </c>
      <c r="D1303">
        <f>IF(Смета!C1285&gt;0,Смета!C1285,0)</f>
        <v>0</v>
      </c>
      <c r="E1303" s="7">
        <f>IF(Смета!D1285&gt;0,Смета!D1285,0)</f>
        <v>0</v>
      </c>
      <c r="F1303" s="7">
        <f>IFERROR(IF(Дата_КС2=S$3,Смета!Q1285,0)+IF(Дата_КС2=S$4,Смета!T1285,0)+IF(Дата_КС2=S$5,Смета!W1285,0)+IF(Дата_КС2=S$6,Смета!Z1285,0)+IF(Дата_КС2=S$7,Смета!AC1285,0)+IF(Дата_КС2=S$8,Смета!AF1285,0)+IF(Дата_КС2=S$9,Смета!AI1285,0)+IF(Дата_КС2=S$10,Смета!AL1285,0)+IF(Дата_КС2=S$11,Смета!AO1285,0)+IF(Дата_КС2=S$12,Смета!AR1285,0)+IF(Дата_КС2=S$13,Смета!AU1285,0)+IF(Дата_КС2=S$14,Смета!AX1285,0),0)</f>
        <v>0</v>
      </c>
      <c r="G1303" s="7">
        <f>IF(Смета!E1285&gt;0,Смета!E1285,0)</f>
        <v>0</v>
      </c>
      <c r="H1303" s="7">
        <f>ROUND(F1303*G1303,2)</f>
        <v>0</v>
      </c>
      <c r="I1303">
        <f>IF(J1303=1,1,K1303)</f>
        <v>0</v>
      </c>
      <c r="K1303">
        <f>IF(AND(B1303&gt;0,B1303&lt;&gt;"ЗАГ"),1,IF(C1303=0,SUM(B1304:INDEX(B1304:B$2002,INDEX(MATCH("ЗАГ",B1304:B$2002&amp;"",),))),0))</f>
        <v>0</v>
      </c>
      <c r="R1303" s="7">
        <f>IFERROR(IF(F1303&gt;0,IF(IFERROR((Смета!H853*1),0)&gt;0,ROUND(F1303*G1303,2),0),0),0)</f>
        <v>0</v>
      </c>
      <c r="S1303" s="7">
        <f>IFERROR(IF(F1303&gt;0,IF(IFERROR((Смета!G1285*1),0)&gt;0,ROUND(F1303*G1303,2),0),0),0)</f>
        <v>0</v>
      </c>
    </row>
    <row r="1304" hidden="1">
      <c r="B1304">
        <f>IFERROR(IF(F1304&gt;0,MAX(B$26:B1303)+1,IF(AND(D1304&gt;0,C1304=0),"ЗАГ",0)),0)</f>
        <v>0</v>
      </c>
      <c r="C1304">
        <f>IF(Смета!B1286&gt;0,Смета!B1286,0)</f>
        <v>0</v>
      </c>
      <c r="D1304">
        <f>IF(Смета!C1286&gt;0,Смета!C1286,0)</f>
        <v>0</v>
      </c>
      <c r="E1304" s="7">
        <f>IF(Смета!D1286&gt;0,Смета!D1286,0)</f>
        <v>0</v>
      </c>
      <c r="F1304" s="7">
        <f>IFERROR(IF(Дата_КС2=S$3,Смета!Q1286,0)+IF(Дата_КС2=S$4,Смета!T1286,0)+IF(Дата_КС2=S$5,Смета!W1286,0)+IF(Дата_КС2=S$6,Смета!Z1286,0)+IF(Дата_КС2=S$7,Смета!AC1286,0)+IF(Дата_КС2=S$8,Смета!AF1286,0)+IF(Дата_КС2=S$9,Смета!AI1286,0)+IF(Дата_КС2=S$10,Смета!AL1286,0)+IF(Дата_КС2=S$11,Смета!AO1286,0)+IF(Дата_КС2=S$12,Смета!AR1286,0)+IF(Дата_КС2=S$13,Смета!AU1286,0)+IF(Дата_КС2=S$14,Смета!AX1286,0),0)</f>
        <v>0</v>
      </c>
      <c r="G1304" s="7">
        <f>IF(Смета!E1286&gt;0,Смета!E1286,0)</f>
        <v>0</v>
      </c>
      <c r="H1304" s="7">
        <f>ROUND(F1304*G1304,2)</f>
        <v>0</v>
      </c>
      <c r="I1304">
        <f>IF(J1304=1,1,K1304)</f>
        <v>0</v>
      </c>
      <c r="K1304">
        <f>IF(AND(B1304&gt;0,B1304&lt;&gt;"ЗАГ"),1,IF(C1304=0,SUM(B1305:INDEX(B1305:B$2002,INDEX(MATCH("ЗАГ",B1305:B$2002&amp;"",),))),0))</f>
        <v>0</v>
      </c>
      <c r="R1304" s="7">
        <f>IFERROR(IF(F1304&gt;0,IF(IFERROR((Смета!H854*1),0)&gt;0,ROUND(F1304*G1304,2),0),0),0)</f>
        <v>0</v>
      </c>
      <c r="S1304" s="7">
        <f>IFERROR(IF(F1304&gt;0,IF(IFERROR((Смета!G1286*1),0)&gt;0,ROUND(F1304*G1304,2),0),0),0)</f>
        <v>0</v>
      </c>
    </row>
    <row r="1305" hidden="1">
      <c r="B1305">
        <f>IFERROR(IF(F1305&gt;0,MAX(B$26:B1304)+1,IF(AND(D1305&gt;0,C1305=0),"ЗАГ",0)),0)</f>
        <v>0</v>
      </c>
      <c r="C1305">
        <f>IF(Смета!B1287&gt;0,Смета!B1287,0)</f>
        <v>0</v>
      </c>
      <c r="D1305">
        <f>IF(Смета!C1287&gt;0,Смета!C1287,0)</f>
        <v>0</v>
      </c>
      <c r="E1305" s="7">
        <f>IF(Смета!D1287&gt;0,Смета!D1287,0)</f>
        <v>0</v>
      </c>
      <c r="F1305" s="7">
        <f>IFERROR(IF(Дата_КС2=S$3,Смета!Q1287,0)+IF(Дата_КС2=S$4,Смета!T1287,0)+IF(Дата_КС2=S$5,Смета!W1287,0)+IF(Дата_КС2=S$6,Смета!Z1287,0)+IF(Дата_КС2=S$7,Смета!AC1287,0)+IF(Дата_КС2=S$8,Смета!AF1287,0)+IF(Дата_КС2=S$9,Смета!AI1287,0)+IF(Дата_КС2=S$10,Смета!AL1287,0)+IF(Дата_КС2=S$11,Смета!AO1287,0)+IF(Дата_КС2=S$12,Смета!AR1287,0)+IF(Дата_КС2=S$13,Смета!AU1287,0)+IF(Дата_КС2=S$14,Смета!AX1287,0),0)</f>
        <v>0</v>
      </c>
      <c r="G1305" s="7">
        <f>IF(Смета!E1287&gt;0,Смета!E1287,0)</f>
        <v>0</v>
      </c>
      <c r="H1305" s="7">
        <f>ROUND(F1305*G1305,2)</f>
        <v>0</v>
      </c>
      <c r="I1305">
        <f>IF(J1305=1,1,K1305)</f>
        <v>0</v>
      </c>
      <c r="K1305">
        <f>IF(AND(B1305&gt;0,B1305&lt;&gt;"ЗАГ"),1,IF(C1305=0,SUM(B1306:INDEX(B1306:B$2002,INDEX(MATCH("ЗАГ",B1306:B$2002&amp;"",),))),0))</f>
        <v>0</v>
      </c>
      <c r="R1305" s="7">
        <f>IFERROR(IF(F1305&gt;0,IF(IFERROR((Смета!H855*1),0)&gt;0,ROUND(F1305*G1305,2),0),0),0)</f>
        <v>0</v>
      </c>
      <c r="S1305" s="7">
        <f>IFERROR(IF(F1305&gt;0,IF(IFERROR((Смета!G1287*1),0)&gt;0,ROUND(F1305*G1305,2),0),0),0)</f>
        <v>0</v>
      </c>
    </row>
    <row r="1306" hidden="1">
      <c r="B1306">
        <f>IFERROR(IF(F1306&gt;0,MAX(B$26:B1305)+1,IF(AND(D1306&gt;0,C1306=0),"ЗАГ",0)),0)</f>
        <v>0</v>
      </c>
      <c r="C1306">
        <f>IF(Смета!B1288&gt;0,Смета!B1288,0)</f>
        <v>0</v>
      </c>
      <c r="D1306">
        <f>IF(Смета!C1288&gt;0,Смета!C1288,0)</f>
        <v>0</v>
      </c>
      <c r="E1306" s="7">
        <f>IF(Смета!D1288&gt;0,Смета!D1288,0)</f>
        <v>0</v>
      </c>
      <c r="F1306" s="7">
        <f>IFERROR(IF(Дата_КС2=S$3,Смета!Q1288,0)+IF(Дата_КС2=S$4,Смета!T1288,0)+IF(Дата_КС2=S$5,Смета!W1288,0)+IF(Дата_КС2=S$6,Смета!Z1288,0)+IF(Дата_КС2=S$7,Смета!AC1288,0)+IF(Дата_КС2=S$8,Смета!AF1288,0)+IF(Дата_КС2=S$9,Смета!AI1288,0)+IF(Дата_КС2=S$10,Смета!AL1288,0)+IF(Дата_КС2=S$11,Смета!AO1288,0)+IF(Дата_КС2=S$12,Смета!AR1288,0)+IF(Дата_КС2=S$13,Смета!AU1288,0)+IF(Дата_КС2=S$14,Смета!AX1288,0),0)</f>
        <v>0</v>
      </c>
      <c r="G1306" s="7">
        <f>IF(Смета!E1288&gt;0,Смета!E1288,0)</f>
        <v>0</v>
      </c>
      <c r="H1306" s="7">
        <f>ROUND(F1306*G1306,2)</f>
        <v>0</v>
      </c>
      <c r="I1306">
        <f>IF(J1306=1,1,K1306)</f>
        <v>0</v>
      </c>
      <c r="K1306">
        <f>IF(AND(B1306&gt;0,B1306&lt;&gt;"ЗАГ"),1,IF(C1306=0,SUM(B1307:INDEX(B1307:B$2002,INDEX(MATCH("ЗАГ",B1307:B$2002&amp;"",),))),0))</f>
        <v>0</v>
      </c>
      <c r="R1306" s="7">
        <f>IFERROR(IF(F1306&gt;0,IF(IFERROR((Смета!H856*1),0)&gt;0,ROUND(F1306*G1306,2),0),0),0)</f>
        <v>0</v>
      </c>
      <c r="S1306" s="7">
        <f>IFERROR(IF(F1306&gt;0,IF(IFERROR((Смета!G1288*1),0)&gt;0,ROUND(F1306*G1306,2),0),0),0)</f>
        <v>0</v>
      </c>
    </row>
    <row r="1307" hidden="1">
      <c r="B1307">
        <f>IFERROR(IF(F1307&gt;0,MAX(B$26:B1306)+1,IF(AND(D1307&gt;0,C1307=0),"ЗАГ",0)),0)</f>
        <v>0</v>
      </c>
      <c r="C1307">
        <f>IF(Смета!B1289&gt;0,Смета!B1289,0)</f>
        <v>0</v>
      </c>
      <c r="D1307">
        <f>IF(Смета!C1289&gt;0,Смета!C1289,0)</f>
        <v>0</v>
      </c>
      <c r="E1307" s="7">
        <f>IF(Смета!D1289&gt;0,Смета!D1289,0)</f>
        <v>0</v>
      </c>
      <c r="F1307" s="7">
        <f>IFERROR(IF(Дата_КС2=S$3,Смета!Q1289,0)+IF(Дата_КС2=S$4,Смета!T1289,0)+IF(Дата_КС2=S$5,Смета!W1289,0)+IF(Дата_КС2=S$6,Смета!Z1289,0)+IF(Дата_КС2=S$7,Смета!AC1289,0)+IF(Дата_КС2=S$8,Смета!AF1289,0)+IF(Дата_КС2=S$9,Смета!AI1289,0)+IF(Дата_КС2=S$10,Смета!AL1289,0)+IF(Дата_КС2=S$11,Смета!AO1289,0)+IF(Дата_КС2=S$12,Смета!AR1289,0)+IF(Дата_КС2=S$13,Смета!AU1289,0)+IF(Дата_КС2=S$14,Смета!AX1289,0),0)</f>
        <v>0</v>
      </c>
      <c r="G1307" s="7">
        <f>IF(Смета!E1289&gt;0,Смета!E1289,0)</f>
        <v>0</v>
      </c>
      <c r="H1307" s="7">
        <f>ROUND(F1307*G1307,2)</f>
        <v>0</v>
      </c>
      <c r="I1307">
        <f>IF(J1307=1,1,K1307)</f>
        <v>0</v>
      </c>
      <c r="K1307">
        <f>IF(AND(B1307&gt;0,B1307&lt;&gt;"ЗАГ"),1,IF(C1307=0,SUM(B1308:INDEX(B1308:B$2002,INDEX(MATCH("ЗАГ",B1308:B$2002&amp;"",),))),0))</f>
        <v>0</v>
      </c>
      <c r="R1307" s="7">
        <f>IFERROR(IF(F1307&gt;0,IF(IFERROR((Смета!H857*1),0)&gt;0,ROUND(F1307*G1307,2),0),0),0)</f>
        <v>0</v>
      </c>
      <c r="S1307" s="7">
        <f>IFERROR(IF(F1307&gt;0,IF(IFERROR((Смета!G1289*1),0)&gt;0,ROUND(F1307*G1307,2),0),0),0)</f>
        <v>0</v>
      </c>
    </row>
    <row r="1308" hidden="1">
      <c r="B1308">
        <f>IFERROR(IF(F1308&gt;0,MAX(B$26:B1307)+1,IF(AND(D1308&gt;0,C1308=0),"ЗАГ",0)),0)</f>
        <v>0</v>
      </c>
      <c r="C1308">
        <f>IF(Смета!B1290&gt;0,Смета!B1290,0)</f>
        <v>0</v>
      </c>
      <c r="D1308">
        <f>IF(Смета!C1290&gt;0,Смета!C1290,0)</f>
        <v>0</v>
      </c>
      <c r="E1308" s="7">
        <f>IF(Смета!D1290&gt;0,Смета!D1290,0)</f>
        <v>0</v>
      </c>
      <c r="F1308" s="7">
        <f>IFERROR(IF(Дата_КС2=S$3,Смета!Q1290,0)+IF(Дата_КС2=S$4,Смета!T1290,0)+IF(Дата_КС2=S$5,Смета!W1290,0)+IF(Дата_КС2=S$6,Смета!Z1290,0)+IF(Дата_КС2=S$7,Смета!AC1290,0)+IF(Дата_КС2=S$8,Смета!AF1290,0)+IF(Дата_КС2=S$9,Смета!AI1290,0)+IF(Дата_КС2=S$10,Смета!AL1290,0)+IF(Дата_КС2=S$11,Смета!AO1290,0)+IF(Дата_КС2=S$12,Смета!AR1290,0)+IF(Дата_КС2=S$13,Смета!AU1290,0)+IF(Дата_КС2=S$14,Смета!AX1290,0),0)</f>
        <v>0</v>
      </c>
      <c r="G1308" s="7">
        <f>IF(Смета!E1290&gt;0,Смета!E1290,0)</f>
        <v>0</v>
      </c>
      <c r="H1308" s="7">
        <f>ROUND(F1308*G1308,2)</f>
        <v>0</v>
      </c>
      <c r="I1308">
        <f>IF(J1308=1,1,K1308)</f>
        <v>0</v>
      </c>
      <c r="K1308">
        <f>IF(AND(B1308&gt;0,B1308&lt;&gt;"ЗАГ"),1,IF(C1308=0,SUM(B1309:INDEX(B1309:B$2002,INDEX(MATCH("ЗАГ",B1309:B$2002&amp;"",),))),0))</f>
        <v>0</v>
      </c>
      <c r="R1308" s="7">
        <f>IFERROR(IF(F1308&gt;0,IF(IFERROR((Смета!H858*1),0)&gt;0,ROUND(F1308*G1308,2),0),0),0)</f>
        <v>0</v>
      </c>
      <c r="S1308" s="7">
        <f>IFERROR(IF(F1308&gt;0,IF(IFERROR((Смета!G1290*1),0)&gt;0,ROUND(F1308*G1308,2),0),0),0)</f>
        <v>0</v>
      </c>
    </row>
    <row r="1309" hidden="1">
      <c r="B1309">
        <f>IFERROR(IF(F1309&gt;0,MAX(B$26:B1308)+1,IF(AND(D1309&gt;0,C1309=0),"ЗАГ",0)),0)</f>
        <v>0</v>
      </c>
      <c r="C1309">
        <f>IF(Смета!B1291&gt;0,Смета!B1291,0)</f>
        <v>0</v>
      </c>
      <c r="D1309">
        <f>IF(Смета!C1291&gt;0,Смета!C1291,0)</f>
        <v>0</v>
      </c>
      <c r="E1309" s="7">
        <f>IF(Смета!D1291&gt;0,Смета!D1291,0)</f>
        <v>0</v>
      </c>
      <c r="F1309" s="7">
        <f>IFERROR(IF(Дата_КС2=S$3,Смета!Q1291,0)+IF(Дата_КС2=S$4,Смета!T1291,0)+IF(Дата_КС2=S$5,Смета!W1291,0)+IF(Дата_КС2=S$6,Смета!Z1291,0)+IF(Дата_КС2=S$7,Смета!AC1291,0)+IF(Дата_КС2=S$8,Смета!AF1291,0)+IF(Дата_КС2=S$9,Смета!AI1291,0)+IF(Дата_КС2=S$10,Смета!AL1291,0)+IF(Дата_КС2=S$11,Смета!AO1291,0)+IF(Дата_КС2=S$12,Смета!AR1291,0)+IF(Дата_КС2=S$13,Смета!AU1291,0)+IF(Дата_КС2=S$14,Смета!AX1291,0),0)</f>
        <v>0</v>
      </c>
      <c r="G1309" s="7">
        <f>IF(Смета!E1291&gt;0,Смета!E1291,0)</f>
        <v>0</v>
      </c>
      <c r="H1309" s="7">
        <f>ROUND(F1309*G1309,2)</f>
        <v>0</v>
      </c>
      <c r="I1309">
        <f>IF(J1309=1,1,K1309)</f>
        <v>0</v>
      </c>
      <c r="K1309">
        <f>IF(AND(B1309&gt;0,B1309&lt;&gt;"ЗАГ"),1,IF(C1309=0,SUM(B1310:INDEX(B1310:B$2002,INDEX(MATCH("ЗАГ",B1310:B$2002&amp;"",),))),0))</f>
        <v>0</v>
      </c>
      <c r="R1309" s="7">
        <f>IFERROR(IF(F1309&gt;0,IF(IFERROR((Смета!H859*1),0)&gt;0,ROUND(F1309*G1309,2),0),0),0)</f>
        <v>0</v>
      </c>
      <c r="S1309" s="7">
        <f>IFERROR(IF(F1309&gt;0,IF(IFERROR((Смета!G1291*1),0)&gt;0,ROUND(F1309*G1309,2),0),0),0)</f>
        <v>0</v>
      </c>
    </row>
    <row r="1310" hidden="1">
      <c r="B1310">
        <f>IFERROR(IF(F1310&gt;0,MAX(B$26:B1309)+1,IF(AND(D1310&gt;0,C1310=0),"ЗАГ",0)),0)</f>
        <v>0</v>
      </c>
      <c r="C1310">
        <f>IF(Смета!B1292&gt;0,Смета!B1292,0)</f>
        <v>0</v>
      </c>
      <c r="D1310">
        <f>IF(Смета!C1292&gt;0,Смета!C1292,0)</f>
        <v>0</v>
      </c>
      <c r="E1310" s="7">
        <f>IF(Смета!D1292&gt;0,Смета!D1292,0)</f>
        <v>0</v>
      </c>
      <c r="F1310" s="7">
        <f>IFERROR(IF(Дата_КС2=S$3,Смета!Q1292,0)+IF(Дата_КС2=S$4,Смета!T1292,0)+IF(Дата_КС2=S$5,Смета!W1292,0)+IF(Дата_КС2=S$6,Смета!Z1292,0)+IF(Дата_КС2=S$7,Смета!AC1292,0)+IF(Дата_КС2=S$8,Смета!AF1292,0)+IF(Дата_КС2=S$9,Смета!AI1292,0)+IF(Дата_КС2=S$10,Смета!AL1292,0)+IF(Дата_КС2=S$11,Смета!AO1292,0)+IF(Дата_КС2=S$12,Смета!AR1292,0)+IF(Дата_КС2=S$13,Смета!AU1292,0)+IF(Дата_КС2=S$14,Смета!AX1292,0),0)</f>
        <v>0</v>
      </c>
      <c r="G1310" s="7">
        <f>IF(Смета!E1292&gt;0,Смета!E1292,0)</f>
        <v>0</v>
      </c>
      <c r="H1310" s="7">
        <f>ROUND(F1310*G1310,2)</f>
        <v>0</v>
      </c>
      <c r="I1310">
        <f>IF(J1310=1,1,K1310)</f>
        <v>0</v>
      </c>
      <c r="K1310">
        <f>IF(AND(B1310&gt;0,B1310&lt;&gt;"ЗАГ"),1,IF(C1310=0,SUM(B1311:INDEX(B1311:B$2002,INDEX(MATCH("ЗАГ",B1311:B$2002&amp;"",),))),0))</f>
        <v>0</v>
      </c>
      <c r="R1310" s="7">
        <f>IFERROR(IF(F1310&gt;0,IF(IFERROR((Смета!H860*1),0)&gt;0,ROUND(F1310*G1310,2),0),0),0)</f>
        <v>0</v>
      </c>
      <c r="S1310" s="7">
        <f>IFERROR(IF(F1310&gt;0,IF(IFERROR((Смета!G1292*1),0)&gt;0,ROUND(F1310*G1310,2),0),0),0)</f>
        <v>0</v>
      </c>
    </row>
    <row r="1311" hidden="1">
      <c r="B1311">
        <f>IFERROR(IF(F1311&gt;0,MAX(B$26:B1310)+1,IF(AND(D1311&gt;0,C1311=0),"ЗАГ",0)),0)</f>
        <v>0</v>
      </c>
      <c r="C1311">
        <f>IF(Смета!B1293&gt;0,Смета!B1293,0)</f>
        <v>0</v>
      </c>
      <c r="D1311">
        <f>IF(Смета!C1293&gt;0,Смета!C1293,0)</f>
        <v>0</v>
      </c>
      <c r="E1311" s="7">
        <f>IF(Смета!D1293&gt;0,Смета!D1293,0)</f>
        <v>0</v>
      </c>
      <c r="F1311" s="7">
        <f>IFERROR(IF(Дата_КС2=S$3,Смета!Q1293,0)+IF(Дата_КС2=S$4,Смета!T1293,0)+IF(Дата_КС2=S$5,Смета!W1293,0)+IF(Дата_КС2=S$6,Смета!Z1293,0)+IF(Дата_КС2=S$7,Смета!AC1293,0)+IF(Дата_КС2=S$8,Смета!AF1293,0)+IF(Дата_КС2=S$9,Смета!AI1293,0)+IF(Дата_КС2=S$10,Смета!AL1293,0)+IF(Дата_КС2=S$11,Смета!AO1293,0)+IF(Дата_КС2=S$12,Смета!AR1293,0)+IF(Дата_КС2=S$13,Смета!AU1293,0)+IF(Дата_КС2=S$14,Смета!AX1293,0),0)</f>
        <v>0</v>
      </c>
      <c r="G1311" s="7">
        <f>IF(Смета!E1293&gt;0,Смета!E1293,0)</f>
        <v>0</v>
      </c>
      <c r="H1311" s="7">
        <f>ROUND(F1311*G1311,2)</f>
        <v>0</v>
      </c>
      <c r="I1311">
        <f>IF(J1311=1,1,K1311)</f>
        <v>0</v>
      </c>
      <c r="K1311">
        <f>IF(AND(B1311&gt;0,B1311&lt;&gt;"ЗАГ"),1,IF(C1311=0,SUM(B1312:INDEX(B1312:B$2002,INDEX(MATCH("ЗАГ",B1312:B$2002&amp;"",),))),0))</f>
        <v>0</v>
      </c>
      <c r="R1311" s="7">
        <f>IFERROR(IF(F1311&gt;0,IF(IFERROR((Смета!H861*1),0)&gt;0,ROUND(F1311*G1311,2),0),0),0)</f>
        <v>0</v>
      </c>
      <c r="S1311" s="7">
        <f>IFERROR(IF(F1311&gt;0,IF(IFERROR((Смета!G1293*1),0)&gt;0,ROUND(F1311*G1311,2),0),0),0)</f>
        <v>0</v>
      </c>
    </row>
    <row r="1312" hidden="1">
      <c r="B1312">
        <f>IFERROR(IF(F1312&gt;0,MAX(B$26:B1311)+1,IF(AND(D1312&gt;0,C1312=0),"ЗАГ",0)),0)</f>
        <v>0</v>
      </c>
      <c r="C1312">
        <f>IF(Смета!B1294&gt;0,Смета!B1294,0)</f>
        <v>0</v>
      </c>
      <c r="D1312">
        <f>IF(Смета!C1294&gt;0,Смета!C1294,0)</f>
        <v>0</v>
      </c>
      <c r="E1312" s="7">
        <f>IF(Смета!D1294&gt;0,Смета!D1294,0)</f>
        <v>0</v>
      </c>
      <c r="F1312" s="7">
        <f>IFERROR(IF(Дата_КС2=S$3,Смета!Q1294,0)+IF(Дата_КС2=S$4,Смета!T1294,0)+IF(Дата_КС2=S$5,Смета!W1294,0)+IF(Дата_КС2=S$6,Смета!Z1294,0)+IF(Дата_КС2=S$7,Смета!AC1294,0)+IF(Дата_КС2=S$8,Смета!AF1294,0)+IF(Дата_КС2=S$9,Смета!AI1294,0)+IF(Дата_КС2=S$10,Смета!AL1294,0)+IF(Дата_КС2=S$11,Смета!AO1294,0)+IF(Дата_КС2=S$12,Смета!AR1294,0)+IF(Дата_КС2=S$13,Смета!AU1294,0)+IF(Дата_КС2=S$14,Смета!AX1294,0),0)</f>
        <v>0</v>
      </c>
      <c r="G1312" s="7">
        <f>IF(Смета!E1294&gt;0,Смета!E1294,0)</f>
        <v>0</v>
      </c>
      <c r="H1312" s="7">
        <f>ROUND(F1312*G1312,2)</f>
        <v>0</v>
      </c>
      <c r="I1312">
        <f>IF(J1312=1,1,K1312)</f>
        <v>0</v>
      </c>
      <c r="K1312">
        <f>IF(AND(B1312&gt;0,B1312&lt;&gt;"ЗАГ"),1,IF(C1312=0,SUM(B1313:INDEX(B1313:B$2002,INDEX(MATCH("ЗАГ",B1313:B$2002&amp;"",),))),0))</f>
        <v>0</v>
      </c>
      <c r="R1312" s="7">
        <f>IFERROR(IF(F1312&gt;0,IF(IFERROR((Смета!H862*1),0)&gt;0,ROUND(F1312*G1312,2),0),0),0)</f>
        <v>0</v>
      </c>
      <c r="S1312" s="7">
        <f>IFERROR(IF(F1312&gt;0,IF(IFERROR((Смета!G1294*1),0)&gt;0,ROUND(F1312*G1312,2),0),0),0)</f>
        <v>0</v>
      </c>
    </row>
    <row r="1313" hidden="1">
      <c r="B1313">
        <f>IFERROR(IF(F1313&gt;0,MAX(B$26:B1312)+1,IF(AND(D1313&gt;0,C1313=0),"ЗАГ",0)),0)</f>
        <v>0</v>
      </c>
      <c r="C1313">
        <f>IF(Смета!B1295&gt;0,Смета!B1295,0)</f>
        <v>0</v>
      </c>
      <c r="D1313">
        <f>IF(Смета!C1295&gt;0,Смета!C1295,0)</f>
        <v>0</v>
      </c>
      <c r="E1313" s="7">
        <f>IF(Смета!D1295&gt;0,Смета!D1295,0)</f>
        <v>0</v>
      </c>
      <c r="F1313" s="7">
        <f>IFERROR(IF(Дата_КС2=S$3,Смета!Q1295,0)+IF(Дата_КС2=S$4,Смета!T1295,0)+IF(Дата_КС2=S$5,Смета!W1295,0)+IF(Дата_КС2=S$6,Смета!Z1295,0)+IF(Дата_КС2=S$7,Смета!AC1295,0)+IF(Дата_КС2=S$8,Смета!AF1295,0)+IF(Дата_КС2=S$9,Смета!AI1295,0)+IF(Дата_КС2=S$10,Смета!AL1295,0)+IF(Дата_КС2=S$11,Смета!AO1295,0)+IF(Дата_КС2=S$12,Смета!AR1295,0)+IF(Дата_КС2=S$13,Смета!AU1295,0)+IF(Дата_КС2=S$14,Смета!AX1295,0),0)</f>
        <v>0</v>
      </c>
      <c r="G1313" s="7">
        <f>IF(Смета!E1295&gt;0,Смета!E1295,0)</f>
        <v>0</v>
      </c>
      <c r="H1313" s="7">
        <f>ROUND(F1313*G1313,2)</f>
        <v>0</v>
      </c>
      <c r="I1313">
        <f>IF(J1313=1,1,K1313)</f>
        <v>0</v>
      </c>
      <c r="K1313">
        <f>IF(AND(B1313&gt;0,B1313&lt;&gt;"ЗАГ"),1,IF(C1313=0,SUM(B1314:INDEX(B1314:B$2002,INDEX(MATCH("ЗАГ",B1314:B$2002&amp;"",),))),0))</f>
        <v>0</v>
      </c>
      <c r="R1313" s="7">
        <f>IFERROR(IF(F1313&gt;0,IF(IFERROR((Смета!H863*1),0)&gt;0,ROUND(F1313*G1313,2),0),0),0)</f>
        <v>0</v>
      </c>
      <c r="S1313" s="7">
        <f>IFERROR(IF(F1313&gt;0,IF(IFERROR((Смета!G1295*1),0)&gt;0,ROUND(F1313*G1313,2),0),0),0)</f>
        <v>0</v>
      </c>
    </row>
    <row r="1314" hidden="1">
      <c r="B1314">
        <f>IFERROR(IF(F1314&gt;0,MAX(B$26:B1313)+1,IF(AND(D1314&gt;0,C1314=0),"ЗАГ",0)),0)</f>
        <v>0</v>
      </c>
      <c r="C1314">
        <f>IF(Смета!B1296&gt;0,Смета!B1296,0)</f>
        <v>0</v>
      </c>
      <c r="D1314">
        <f>IF(Смета!C1296&gt;0,Смета!C1296,0)</f>
        <v>0</v>
      </c>
      <c r="E1314" s="7">
        <f>IF(Смета!D1296&gt;0,Смета!D1296,0)</f>
        <v>0</v>
      </c>
      <c r="F1314" s="7">
        <f>IFERROR(IF(Дата_КС2=S$3,Смета!Q1296,0)+IF(Дата_КС2=S$4,Смета!T1296,0)+IF(Дата_КС2=S$5,Смета!W1296,0)+IF(Дата_КС2=S$6,Смета!Z1296,0)+IF(Дата_КС2=S$7,Смета!AC1296,0)+IF(Дата_КС2=S$8,Смета!AF1296,0)+IF(Дата_КС2=S$9,Смета!AI1296,0)+IF(Дата_КС2=S$10,Смета!AL1296,0)+IF(Дата_КС2=S$11,Смета!AO1296,0)+IF(Дата_КС2=S$12,Смета!AR1296,0)+IF(Дата_КС2=S$13,Смета!AU1296,0)+IF(Дата_КС2=S$14,Смета!AX1296,0),0)</f>
        <v>0</v>
      </c>
      <c r="G1314" s="7">
        <f>IF(Смета!E1296&gt;0,Смета!E1296,0)</f>
        <v>0</v>
      </c>
      <c r="H1314" s="7">
        <f>ROUND(F1314*G1314,2)</f>
        <v>0</v>
      </c>
      <c r="I1314">
        <f>IF(J1314=1,1,K1314)</f>
        <v>0</v>
      </c>
      <c r="K1314">
        <f>IF(AND(B1314&gt;0,B1314&lt;&gt;"ЗАГ"),1,IF(C1314=0,SUM(B1315:INDEX(B1315:B$2002,INDEX(MATCH("ЗАГ",B1315:B$2002&amp;"",),))),0))</f>
        <v>0</v>
      </c>
      <c r="R1314" s="7">
        <f>IFERROR(IF(F1314&gt;0,IF(IFERROR((Смета!H864*1),0)&gt;0,ROUND(F1314*G1314,2),0),0),0)</f>
        <v>0</v>
      </c>
      <c r="S1314" s="7">
        <f>IFERROR(IF(F1314&gt;0,IF(IFERROR((Смета!G1296*1),0)&gt;0,ROUND(F1314*G1314,2),0),0),0)</f>
        <v>0</v>
      </c>
    </row>
    <row r="1315" hidden="1">
      <c r="B1315">
        <f>IFERROR(IF(F1315&gt;0,MAX(B$26:B1314)+1,IF(AND(D1315&gt;0,C1315=0),"ЗАГ",0)),0)</f>
        <v>0</v>
      </c>
      <c r="C1315">
        <f>IF(Смета!B1297&gt;0,Смета!B1297,0)</f>
        <v>0</v>
      </c>
      <c r="D1315">
        <f>IF(Смета!C1297&gt;0,Смета!C1297,0)</f>
        <v>0</v>
      </c>
      <c r="E1315" s="7">
        <f>IF(Смета!D1297&gt;0,Смета!D1297,0)</f>
        <v>0</v>
      </c>
      <c r="F1315" s="7">
        <f>IFERROR(IF(Дата_КС2=S$3,Смета!Q1297,0)+IF(Дата_КС2=S$4,Смета!T1297,0)+IF(Дата_КС2=S$5,Смета!W1297,0)+IF(Дата_КС2=S$6,Смета!Z1297,0)+IF(Дата_КС2=S$7,Смета!AC1297,0)+IF(Дата_КС2=S$8,Смета!AF1297,0)+IF(Дата_КС2=S$9,Смета!AI1297,0)+IF(Дата_КС2=S$10,Смета!AL1297,0)+IF(Дата_КС2=S$11,Смета!AO1297,0)+IF(Дата_КС2=S$12,Смета!AR1297,0)+IF(Дата_КС2=S$13,Смета!AU1297,0)+IF(Дата_КС2=S$14,Смета!AX1297,0),0)</f>
        <v>0</v>
      </c>
      <c r="G1315" s="7">
        <f>IF(Смета!E1297&gt;0,Смета!E1297,0)</f>
        <v>0</v>
      </c>
      <c r="H1315" s="7">
        <f>ROUND(F1315*G1315,2)</f>
        <v>0</v>
      </c>
      <c r="I1315">
        <f>IF(J1315=1,1,K1315)</f>
        <v>0</v>
      </c>
      <c r="K1315">
        <f>IF(AND(B1315&gt;0,B1315&lt;&gt;"ЗАГ"),1,IF(C1315=0,SUM(B1316:INDEX(B1316:B$2002,INDEX(MATCH("ЗАГ",B1316:B$2002&amp;"",),))),0))</f>
        <v>0</v>
      </c>
      <c r="R1315" s="7">
        <f>IFERROR(IF(F1315&gt;0,IF(IFERROR((Смета!H865*1),0)&gt;0,ROUND(F1315*G1315,2),0),0),0)</f>
        <v>0</v>
      </c>
      <c r="S1315" s="7">
        <f>IFERROR(IF(F1315&gt;0,IF(IFERROR((Смета!G1297*1),0)&gt;0,ROUND(F1315*G1315,2),0),0),0)</f>
        <v>0</v>
      </c>
    </row>
    <row r="1316" hidden="1">
      <c r="B1316">
        <f>IFERROR(IF(F1316&gt;0,MAX(B$26:B1315)+1,IF(AND(D1316&gt;0,C1316=0),"ЗАГ",0)),0)</f>
        <v>0</v>
      </c>
      <c r="C1316">
        <f>IF(Смета!B1298&gt;0,Смета!B1298,0)</f>
        <v>0</v>
      </c>
      <c r="D1316">
        <f>IF(Смета!C1298&gt;0,Смета!C1298,0)</f>
        <v>0</v>
      </c>
      <c r="E1316" s="7">
        <f>IF(Смета!D1298&gt;0,Смета!D1298,0)</f>
        <v>0</v>
      </c>
      <c r="F1316" s="7">
        <f>IFERROR(IF(Дата_КС2=S$3,Смета!Q1298,0)+IF(Дата_КС2=S$4,Смета!T1298,0)+IF(Дата_КС2=S$5,Смета!W1298,0)+IF(Дата_КС2=S$6,Смета!Z1298,0)+IF(Дата_КС2=S$7,Смета!AC1298,0)+IF(Дата_КС2=S$8,Смета!AF1298,0)+IF(Дата_КС2=S$9,Смета!AI1298,0)+IF(Дата_КС2=S$10,Смета!AL1298,0)+IF(Дата_КС2=S$11,Смета!AO1298,0)+IF(Дата_КС2=S$12,Смета!AR1298,0)+IF(Дата_КС2=S$13,Смета!AU1298,0)+IF(Дата_КС2=S$14,Смета!AX1298,0),0)</f>
        <v>0</v>
      </c>
      <c r="G1316" s="7">
        <f>IF(Смета!E1298&gt;0,Смета!E1298,0)</f>
        <v>0</v>
      </c>
      <c r="H1316" s="7">
        <f>ROUND(F1316*G1316,2)</f>
        <v>0</v>
      </c>
      <c r="I1316">
        <f>IF(J1316=1,1,K1316)</f>
        <v>0</v>
      </c>
      <c r="K1316">
        <f>IF(AND(B1316&gt;0,B1316&lt;&gt;"ЗАГ"),1,IF(C1316=0,SUM(B1317:INDEX(B1317:B$2002,INDEX(MATCH("ЗАГ",B1317:B$2002&amp;"",),))),0))</f>
        <v>0</v>
      </c>
      <c r="R1316" s="7">
        <f>IFERROR(IF(F1316&gt;0,IF(IFERROR((Смета!H866*1),0)&gt;0,ROUND(F1316*G1316,2),0),0),0)</f>
        <v>0</v>
      </c>
      <c r="S1316" s="7">
        <f>IFERROR(IF(F1316&gt;0,IF(IFERROR((Смета!G1298*1),0)&gt;0,ROUND(F1316*G1316,2),0),0),0)</f>
        <v>0</v>
      </c>
    </row>
    <row r="1317" hidden="1">
      <c r="B1317">
        <f>IFERROR(IF(F1317&gt;0,MAX(B$26:B1316)+1,IF(AND(D1317&gt;0,C1317=0),"ЗАГ",0)),0)</f>
        <v>0</v>
      </c>
      <c r="C1317">
        <f>IF(Смета!B1299&gt;0,Смета!B1299,0)</f>
        <v>0</v>
      </c>
      <c r="D1317">
        <f>IF(Смета!C1299&gt;0,Смета!C1299,0)</f>
        <v>0</v>
      </c>
      <c r="E1317" s="7">
        <f>IF(Смета!D1299&gt;0,Смета!D1299,0)</f>
        <v>0</v>
      </c>
      <c r="F1317" s="7">
        <f>IFERROR(IF(Дата_КС2=S$3,Смета!Q1299,0)+IF(Дата_КС2=S$4,Смета!T1299,0)+IF(Дата_КС2=S$5,Смета!W1299,0)+IF(Дата_КС2=S$6,Смета!Z1299,0)+IF(Дата_КС2=S$7,Смета!AC1299,0)+IF(Дата_КС2=S$8,Смета!AF1299,0)+IF(Дата_КС2=S$9,Смета!AI1299,0)+IF(Дата_КС2=S$10,Смета!AL1299,0)+IF(Дата_КС2=S$11,Смета!AO1299,0)+IF(Дата_КС2=S$12,Смета!AR1299,0)+IF(Дата_КС2=S$13,Смета!AU1299,0)+IF(Дата_КС2=S$14,Смета!AX1299,0),0)</f>
        <v>0</v>
      </c>
      <c r="G1317" s="7">
        <f>IF(Смета!E1299&gt;0,Смета!E1299,0)</f>
        <v>0</v>
      </c>
      <c r="H1317" s="7">
        <f>ROUND(F1317*G1317,2)</f>
        <v>0</v>
      </c>
      <c r="I1317">
        <f>IF(J1317=1,1,K1317)</f>
        <v>0</v>
      </c>
      <c r="K1317">
        <f>IF(AND(B1317&gt;0,B1317&lt;&gt;"ЗАГ"),1,IF(C1317=0,SUM(B1318:INDEX(B1318:B$2002,INDEX(MATCH("ЗАГ",B1318:B$2002&amp;"",),))),0))</f>
        <v>0</v>
      </c>
      <c r="R1317" s="7">
        <f>IFERROR(IF(F1317&gt;0,IF(IFERROR((Смета!H867*1),0)&gt;0,ROUND(F1317*G1317,2),0),0),0)</f>
        <v>0</v>
      </c>
      <c r="S1317" s="7">
        <f>IFERROR(IF(F1317&gt;0,IF(IFERROR((Смета!G1299*1),0)&gt;0,ROUND(F1317*G1317,2),0),0),0)</f>
        <v>0</v>
      </c>
    </row>
    <row r="1318" hidden="1">
      <c r="B1318">
        <f>IFERROR(IF(F1318&gt;0,MAX(B$26:B1317)+1,IF(AND(D1318&gt;0,C1318=0),"ЗАГ",0)),0)</f>
        <v>0</v>
      </c>
      <c r="C1318">
        <f>IF(Смета!B1300&gt;0,Смета!B1300,0)</f>
        <v>0</v>
      </c>
      <c r="D1318">
        <f>IF(Смета!C1300&gt;0,Смета!C1300,0)</f>
        <v>0</v>
      </c>
      <c r="E1318" s="7">
        <f>IF(Смета!D1300&gt;0,Смета!D1300,0)</f>
        <v>0</v>
      </c>
      <c r="F1318" s="7">
        <f>IFERROR(IF(Дата_КС2=S$3,Смета!Q1300,0)+IF(Дата_КС2=S$4,Смета!T1300,0)+IF(Дата_КС2=S$5,Смета!W1300,0)+IF(Дата_КС2=S$6,Смета!Z1300,0)+IF(Дата_КС2=S$7,Смета!AC1300,0)+IF(Дата_КС2=S$8,Смета!AF1300,0)+IF(Дата_КС2=S$9,Смета!AI1300,0)+IF(Дата_КС2=S$10,Смета!AL1300,0)+IF(Дата_КС2=S$11,Смета!AO1300,0)+IF(Дата_КС2=S$12,Смета!AR1300,0)+IF(Дата_КС2=S$13,Смета!AU1300,0)+IF(Дата_КС2=S$14,Смета!AX1300,0),0)</f>
        <v>0</v>
      </c>
      <c r="G1318" s="7">
        <f>IF(Смета!E1300&gt;0,Смета!E1300,0)</f>
        <v>0</v>
      </c>
      <c r="H1318" s="7">
        <f>ROUND(F1318*G1318,2)</f>
        <v>0</v>
      </c>
      <c r="I1318">
        <f>IF(J1318=1,1,K1318)</f>
        <v>0</v>
      </c>
      <c r="K1318">
        <f>IF(AND(B1318&gt;0,B1318&lt;&gt;"ЗАГ"),1,IF(C1318=0,SUM(B1319:INDEX(B1319:B$2002,INDEX(MATCH("ЗАГ",B1319:B$2002&amp;"",),))),0))</f>
        <v>0</v>
      </c>
      <c r="R1318" s="7">
        <f>IFERROR(IF(F1318&gt;0,IF(IFERROR((Смета!H868*1),0)&gt;0,ROUND(F1318*G1318,2),0),0),0)</f>
        <v>0</v>
      </c>
      <c r="S1318" s="7">
        <f>IFERROR(IF(F1318&gt;0,IF(IFERROR((Смета!G1300*1),0)&gt;0,ROUND(F1318*G1318,2),0),0),0)</f>
        <v>0</v>
      </c>
    </row>
    <row r="1319" hidden="1">
      <c r="B1319">
        <f>IFERROR(IF(F1319&gt;0,MAX(B$26:B1318)+1,IF(AND(D1319&gt;0,C1319=0),"ЗАГ",0)),0)</f>
        <v>0</v>
      </c>
      <c r="C1319">
        <f>IF(Смета!B1301&gt;0,Смета!B1301,0)</f>
        <v>0</v>
      </c>
      <c r="D1319">
        <f>IF(Смета!C1301&gt;0,Смета!C1301,0)</f>
        <v>0</v>
      </c>
      <c r="E1319" s="7">
        <f>IF(Смета!D1301&gt;0,Смета!D1301,0)</f>
        <v>0</v>
      </c>
      <c r="F1319" s="7">
        <f>IFERROR(IF(Дата_КС2=S$3,Смета!Q1301,0)+IF(Дата_КС2=S$4,Смета!T1301,0)+IF(Дата_КС2=S$5,Смета!W1301,0)+IF(Дата_КС2=S$6,Смета!Z1301,0)+IF(Дата_КС2=S$7,Смета!AC1301,0)+IF(Дата_КС2=S$8,Смета!AF1301,0)+IF(Дата_КС2=S$9,Смета!AI1301,0)+IF(Дата_КС2=S$10,Смета!AL1301,0)+IF(Дата_КС2=S$11,Смета!AO1301,0)+IF(Дата_КС2=S$12,Смета!AR1301,0)+IF(Дата_КС2=S$13,Смета!AU1301,0)+IF(Дата_КС2=S$14,Смета!AX1301,0),0)</f>
        <v>0</v>
      </c>
      <c r="G1319" s="7">
        <f>IF(Смета!E1301&gt;0,Смета!E1301,0)</f>
        <v>0</v>
      </c>
      <c r="H1319" s="7">
        <f>ROUND(F1319*G1319,2)</f>
        <v>0</v>
      </c>
      <c r="I1319">
        <f>IF(J1319=1,1,K1319)</f>
        <v>0</v>
      </c>
      <c r="K1319">
        <f>IF(AND(B1319&gt;0,B1319&lt;&gt;"ЗАГ"),1,IF(C1319=0,SUM(B1320:INDEX(B1320:B$2002,INDEX(MATCH("ЗАГ",B1320:B$2002&amp;"",),))),0))</f>
        <v>0</v>
      </c>
      <c r="R1319" s="7">
        <f>IFERROR(IF(F1319&gt;0,IF(IFERROR((Смета!H869*1),0)&gt;0,ROUND(F1319*G1319,2),0),0),0)</f>
        <v>0</v>
      </c>
      <c r="S1319" s="7">
        <f>IFERROR(IF(F1319&gt;0,IF(IFERROR((Смета!G1301*1),0)&gt;0,ROUND(F1319*G1319,2),0),0),0)</f>
        <v>0</v>
      </c>
    </row>
    <row r="1320" hidden="1">
      <c r="B1320">
        <f>IFERROR(IF(F1320&gt;0,MAX(B$26:B1319)+1,IF(AND(D1320&gt;0,C1320=0),"ЗАГ",0)),0)</f>
        <v>0</v>
      </c>
      <c r="C1320">
        <f>IF(Смета!B1302&gt;0,Смета!B1302,0)</f>
        <v>0</v>
      </c>
      <c r="D1320">
        <f>IF(Смета!C1302&gt;0,Смета!C1302,0)</f>
        <v>0</v>
      </c>
      <c r="E1320" s="7">
        <f>IF(Смета!D1302&gt;0,Смета!D1302,0)</f>
        <v>0</v>
      </c>
      <c r="F1320" s="7">
        <f>IFERROR(IF(Дата_КС2=S$3,Смета!Q1302,0)+IF(Дата_КС2=S$4,Смета!T1302,0)+IF(Дата_КС2=S$5,Смета!W1302,0)+IF(Дата_КС2=S$6,Смета!Z1302,0)+IF(Дата_КС2=S$7,Смета!AC1302,0)+IF(Дата_КС2=S$8,Смета!AF1302,0)+IF(Дата_КС2=S$9,Смета!AI1302,0)+IF(Дата_КС2=S$10,Смета!AL1302,0)+IF(Дата_КС2=S$11,Смета!AO1302,0)+IF(Дата_КС2=S$12,Смета!AR1302,0)+IF(Дата_КС2=S$13,Смета!AU1302,0)+IF(Дата_КС2=S$14,Смета!AX1302,0),0)</f>
        <v>0</v>
      </c>
      <c r="G1320" s="7">
        <f>IF(Смета!E1302&gt;0,Смета!E1302,0)</f>
        <v>0</v>
      </c>
      <c r="H1320" s="7">
        <f>ROUND(F1320*G1320,2)</f>
        <v>0</v>
      </c>
      <c r="I1320">
        <f>IF(J1320=1,1,K1320)</f>
        <v>0</v>
      </c>
      <c r="K1320">
        <f>IF(AND(B1320&gt;0,B1320&lt;&gt;"ЗАГ"),1,IF(C1320=0,SUM(B1321:INDEX(B1321:B$2002,INDEX(MATCH("ЗАГ",B1321:B$2002&amp;"",),))),0))</f>
        <v>0</v>
      </c>
      <c r="R1320" s="7">
        <f>IFERROR(IF(F1320&gt;0,IF(IFERROR((Смета!H870*1),0)&gt;0,ROUND(F1320*G1320,2),0),0),0)</f>
        <v>0</v>
      </c>
      <c r="S1320" s="7">
        <f>IFERROR(IF(F1320&gt;0,IF(IFERROR((Смета!G1302*1),0)&gt;0,ROUND(F1320*G1320,2),0),0),0)</f>
        <v>0</v>
      </c>
    </row>
    <row r="1321" hidden="1">
      <c r="B1321">
        <f>IFERROR(IF(F1321&gt;0,MAX(B$26:B1320)+1,IF(AND(D1321&gt;0,C1321=0),"ЗАГ",0)),0)</f>
        <v>0</v>
      </c>
      <c r="C1321">
        <f>IF(Смета!B1303&gt;0,Смета!B1303,0)</f>
        <v>0</v>
      </c>
      <c r="D1321">
        <f>IF(Смета!C1303&gt;0,Смета!C1303,0)</f>
        <v>0</v>
      </c>
      <c r="E1321" s="7">
        <f>IF(Смета!D1303&gt;0,Смета!D1303,0)</f>
        <v>0</v>
      </c>
      <c r="F1321" s="7">
        <f>IFERROR(IF(Дата_КС2=S$3,Смета!Q1303,0)+IF(Дата_КС2=S$4,Смета!T1303,0)+IF(Дата_КС2=S$5,Смета!W1303,0)+IF(Дата_КС2=S$6,Смета!Z1303,0)+IF(Дата_КС2=S$7,Смета!AC1303,0)+IF(Дата_КС2=S$8,Смета!AF1303,0)+IF(Дата_КС2=S$9,Смета!AI1303,0)+IF(Дата_КС2=S$10,Смета!AL1303,0)+IF(Дата_КС2=S$11,Смета!AO1303,0)+IF(Дата_КС2=S$12,Смета!AR1303,0)+IF(Дата_КС2=S$13,Смета!AU1303,0)+IF(Дата_КС2=S$14,Смета!AX1303,0),0)</f>
        <v>0</v>
      </c>
      <c r="G1321" s="7">
        <f>IF(Смета!E1303&gt;0,Смета!E1303,0)</f>
        <v>0</v>
      </c>
      <c r="H1321" s="7">
        <f>ROUND(F1321*G1321,2)</f>
        <v>0</v>
      </c>
      <c r="I1321">
        <f>IF(J1321=1,1,K1321)</f>
        <v>0</v>
      </c>
      <c r="K1321">
        <f>IF(AND(B1321&gt;0,B1321&lt;&gt;"ЗАГ"),1,IF(C1321=0,SUM(B1322:INDEX(B1322:B$2002,INDEX(MATCH("ЗАГ",B1322:B$2002&amp;"",),))),0))</f>
        <v>0</v>
      </c>
      <c r="R1321" s="7">
        <f>IFERROR(IF(F1321&gt;0,IF(IFERROR((Смета!H871*1),0)&gt;0,ROUND(F1321*G1321,2),0),0),0)</f>
        <v>0</v>
      </c>
      <c r="S1321" s="7">
        <f>IFERROR(IF(F1321&gt;0,IF(IFERROR((Смета!G1303*1),0)&gt;0,ROUND(F1321*G1321,2),0),0),0)</f>
        <v>0</v>
      </c>
    </row>
    <row r="1322" hidden="1">
      <c r="B1322">
        <f>IFERROR(IF(F1322&gt;0,MAX(B$26:B1321)+1,IF(AND(D1322&gt;0,C1322=0),"ЗАГ",0)),0)</f>
        <v>0</v>
      </c>
      <c r="C1322">
        <f>IF(Смета!B1304&gt;0,Смета!B1304,0)</f>
        <v>0</v>
      </c>
      <c r="D1322">
        <f>IF(Смета!C1304&gt;0,Смета!C1304,0)</f>
        <v>0</v>
      </c>
      <c r="E1322" s="7">
        <f>IF(Смета!D1304&gt;0,Смета!D1304,0)</f>
        <v>0</v>
      </c>
      <c r="F1322" s="7">
        <f>IFERROR(IF(Дата_КС2=S$3,Смета!Q1304,0)+IF(Дата_КС2=S$4,Смета!T1304,0)+IF(Дата_КС2=S$5,Смета!W1304,0)+IF(Дата_КС2=S$6,Смета!Z1304,0)+IF(Дата_КС2=S$7,Смета!AC1304,0)+IF(Дата_КС2=S$8,Смета!AF1304,0)+IF(Дата_КС2=S$9,Смета!AI1304,0)+IF(Дата_КС2=S$10,Смета!AL1304,0)+IF(Дата_КС2=S$11,Смета!AO1304,0)+IF(Дата_КС2=S$12,Смета!AR1304,0)+IF(Дата_КС2=S$13,Смета!AU1304,0)+IF(Дата_КС2=S$14,Смета!AX1304,0),0)</f>
        <v>0</v>
      </c>
      <c r="G1322" s="7">
        <f>IF(Смета!E1304&gt;0,Смета!E1304,0)</f>
        <v>0</v>
      </c>
      <c r="H1322" s="7">
        <f>ROUND(F1322*G1322,2)</f>
        <v>0</v>
      </c>
      <c r="I1322">
        <f>IF(J1322=1,1,K1322)</f>
        <v>0</v>
      </c>
      <c r="K1322">
        <f>IF(AND(B1322&gt;0,B1322&lt;&gt;"ЗАГ"),1,IF(C1322=0,SUM(B1323:INDEX(B1323:B$2002,INDEX(MATCH("ЗАГ",B1323:B$2002&amp;"",),))),0))</f>
        <v>0</v>
      </c>
      <c r="R1322" s="7">
        <f>IFERROR(IF(F1322&gt;0,IF(IFERROR((Смета!H872*1),0)&gt;0,ROUND(F1322*G1322,2),0),0),0)</f>
        <v>0</v>
      </c>
      <c r="S1322" s="7">
        <f>IFERROR(IF(F1322&gt;0,IF(IFERROR((Смета!G1304*1),0)&gt;0,ROUND(F1322*G1322,2),0),0),0)</f>
        <v>0</v>
      </c>
    </row>
    <row r="1323" hidden="1">
      <c r="B1323">
        <f>IFERROR(IF(F1323&gt;0,MAX(B$26:B1322)+1,IF(AND(D1323&gt;0,C1323=0),"ЗАГ",0)),0)</f>
        <v>0</v>
      </c>
      <c r="C1323">
        <f>IF(Смета!B1305&gt;0,Смета!B1305,0)</f>
        <v>0</v>
      </c>
      <c r="D1323">
        <f>IF(Смета!C1305&gt;0,Смета!C1305,0)</f>
        <v>0</v>
      </c>
      <c r="E1323" s="7">
        <f>IF(Смета!D1305&gt;0,Смета!D1305,0)</f>
        <v>0</v>
      </c>
      <c r="F1323" s="7">
        <f>IFERROR(IF(Дата_КС2=S$3,Смета!Q1305,0)+IF(Дата_КС2=S$4,Смета!T1305,0)+IF(Дата_КС2=S$5,Смета!W1305,0)+IF(Дата_КС2=S$6,Смета!Z1305,0)+IF(Дата_КС2=S$7,Смета!AC1305,0)+IF(Дата_КС2=S$8,Смета!AF1305,0)+IF(Дата_КС2=S$9,Смета!AI1305,0)+IF(Дата_КС2=S$10,Смета!AL1305,0)+IF(Дата_КС2=S$11,Смета!AO1305,0)+IF(Дата_КС2=S$12,Смета!AR1305,0)+IF(Дата_КС2=S$13,Смета!AU1305,0)+IF(Дата_КС2=S$14,Смета!AX1305,0),0)</f>
        <v>0</v>
      </c>
      <c r="G1323" s="7">
        <f>IF(Смета!E1305&gt;0,Смета!E1305,0)</f>
        <v>0</v>
      </c>
      <c r="H1323" s="7">
        <f>ROUND(F1323*G1323,2)</f>
        <v>0</v>
      </c>
      <c r="I1323">
        <f>IF(J1323=1,1,K1323)</f>
        <v>0</v>
      </c>
      <c r="K1323">
        <f>IF(AND(B1323&gt;0,B1323&lt;&gt;"ЗАГ"),1,IF(C1323=0,SUM(B1324:INDEX(B1324:B$2002,INDEX(MATCH("ЗАГ",B1324:B$2002&amp;"",),))),0))</f>
        <v>0</v>
      </c>
      <c r="R1323" s="7">
        <f>IFERROR(IF(F1323&gt;0,IF(IFERROR((Смета!H873*1),0)&gt;0,ROUND(F1323*G1323,2),0),0),0)</f>
        <v>0</v>
      </c>
      <c r="S1323" s="7">
        <f>IFERROR(IF(F1323&gt;0,IF(IFERROR((Смета!G1305*1),0)&gt;0,ROUND(F1323*G1323,2),0),0),0)</f>
        <v>0</v>
      </c>
    </row>
    <row r="1324" hidden="1">
      <c r="B1324">
        <f>IFERROR(IF(F1324&gt;0,MAX(B$26:B1323)+1,IF(AND(D1324&gt;0,C1324=0),"ЗАГ",0)),0)</f>
        <v>0</v>
      </c>
      <c r="C1324">
        <f>IF(Смета!B1306&gt;0,Смета!B1306,0)</f>
        <v>0</v>
      </c>
      <c r="D1324">
        <f>IF(Смета!C1306&gt;0,Смета!C1306,0)</f>
        <v>0</v>
      </c>
      <c r="E1324" s="7">
        <f>IF(Смета!D1306&gt;0,Смета!D1306,0)</f>
        <v>0</v>
      </c>
      <c r="F1324" s="7">
        <f>IFERROR(IF(Дата_КС2=S$3,Смета!Q1306,0)+IF(Дата_КС2=S$4,Смета!T1306,0)+IF(Дата_КС2=S$5,Смета!W1306,0)+IF(Дата_КС2=S$6,Смета!Z1306,0)+IF(Дата_КС2=S$7,Смета!AC1306,0)+IF(Дата_КС2=S$8,Смета!AF1306,0)+IF(Дата_КС2=S$9,Смета!AI1306,0)+IF(Дата_КС2=S$10,Смета!AL1306,0)+IF(Дата_КС2=S$11,Смета!AO1306,0)+IF(Дата_КС2=S$12,Смета!AR1306,0)+IF(Дата_КС2=S$13,Смета!AU1306,0)+IF(Дата_КС2=S$14,Смета!AX1306,0),0)</f>
        <v>0</v>
      </c>
      <c r="G1324" s="7">
        <f>IF(Смета!E1306&gt;0,Смета!E1306,0)</f>
        <v>0</v>
      </c>
      <c r="H1324" s="7">
        <f>ROUND(F1324*G1324,2)</f>
        <v>0</v>
      </c>
      <c r="I1324">
        <f>IF(J1324=1,1,K1324)</f>
        <v>0</v>
      </c>
      <c r="K1324">
        <f>IF(AND(B1324&gt;0,B1324&lt;&gt;"ЗАГ"),1,IF(C1324=0,SUM(B1325:INDEX(B1325:B$2002,INDEX(MATCH("ЗАГ",B1325:B$2002&amp;"",),))),0))</f>
        <v>0</v>
      </c>
      <c r="R1324" s="7">
        <f>IFERROR(IF(F1324&gt;0,IF(IFERROR((Смета!H874*1),0)&gt;0,ROUND(F1324*G1324,2),0),0),0)</f>
        <v>0</v>
      </c>
      <c r="S1324" s="7">
        <f>IFERROR(IF(F1324&gt;0,IF(IFERROR((Смета!G1306*1),0)&gt;0,ROUND(F1324*G1324,2),0),0),0)</f>
        <v>0</v>
      </c>
    </row>
    <row r="1325" hidden="1">
      <c r="B1325">
        <f>IFERROR(IF(F1325&gt;0,MAX(B$26:B1324)+1,IF(AND(D1325&gt;0,C1325=0),"ЗАГ",0)),0)</f>
        <v>0</v>
      </c>
      <c r="C1325">
        <f>IF(Смета!B1307&gt;0,Смета!B1307,0)</f>
        <v>0</v>
      </c>
      <c r="D1325">
        <f>IF(Смета!C1307&gt;0,Смета!C1307,0)</f>
        <v>0</v>
      </c>
      <c r="E1325" s="7">
        <f>IF(Смета!D1307&gt;0,Смета!D1307,0)</f>
        <v>0</v>
      </c>
      <c r="F1325" s="7">
        <f>IFERROR(IF(Дата_КС2=S$3,Смета!Q1307,0)+IF(Дата_КС2=S$4,Смета!T1307,0)+IF(Дата_КС2=S$5,Смета!W1307,0)+IF(Дата_КС2=S$6,Смета!Z1307,0)+IF(Дата_КС2=S$7,Смета!AC1307,0)+IF(Дата_КС2=S$8,Смета!AF1307,0)+IF(Дата_КС2=S$9,Смета!AI1307,0)+IF(Дата_КС2=S$10,Смета!AL1307,0)+IF(Дата_КС2=S$11,Смета!AO1307,0)+IF(Дата_КС2=S$12,Смета!AR1307,0)+IF(Дата_КС2=S$13,Смета!AU1307,0)+IF(Дата_КС2=S$14,Смета!AX1307,0),0)</f>
        <v>0</v>
      </c>
      <c r="G1325" s="7">
        <f>IF(Смета!E1307&gt;0,Смета!E1307,0)</f>
        <v>0</v>
      </c>
      <c r="H1325" s="7">
        <f>ROUND(F1325*G1325,2)</f>
        <v>0</v>
      </c>
      <c r="I1325">
        <f>IF(J1325=1,1,K1325)</f>
        <v>0</v>
      </c>
      <c r="K1325">
        <f>IF(AND(B1325&gt;0,B1325&lt;&gt;"ЗАГ"),1,IF(C1325=0,SUM(B1326:INDEX(B1326:B$2002,INDEX(MATCH("ЗАГ",B1326:B$2002&amp;"",),))),0))</f>
        <v>0</v>
      </c>
      <c r="R1325" s="7">
        <f>IFERROR(IF(F1325&gt;0,IF(IFERROR((Смета!H875*1),0)&gt;0,ROUND(F1325*G1325,2),0),0),0)</f>
        <v>0</v>
      </c>
      <c r="S1325" s="7">
        <f>IFERROR(IF(F1325&gt;0,IF(IFERROR((Смета!G1307*1),0)&gt;0,ROUND(F1325*G1325,2),0),0),0)</f>
        <v>0</v>
      </c>
    </row>
    <row r="1326" hidden="1">
      <c r="B1326">
        <f>IFERROR(IF(F1326&gt;0,MAX(B$26:B1325)+1,IF(AND(D1326&gt;0,C1326=0),"ЗАГ",0)),0)</f>
        <v>0</v>
      </c>
      <c r="C1326">
        <f>IF(Смета!B1308&gt;0,Смета!B1308,0)</f>
        <v>0</v>
      </c>
      <c r="D1326">
        <f>IF(Смета!C1308&gt;0,Смета!C1308,0)</f>
        <v>0</v>
      </c>
      <c r="E1326" s="7">
        <f>IF(Смета!D1308&gt;0,Смета!D1308,0)</f>
        <v>0</v>
      </c>
      <c r="F1326" s="7">
        <f>IFERROR(IF(Дата_КС2=S$3,Смета!Q1308,0)+IF(Дата_КС2=S$4,Смета!T1308,0)+IF(Дата_КС2=S$5,Смета!W1308,0)+IF(Дата_КС2=S$6,Смета!Z1308,0)+IF(Дата_КС2=S$7,Смета!AC1308,0)+IF(Дата_КС2=S$8,Смета!AF1308,0)+IF(Дата_КС2=S$9,Смета!AI1308,0)+IF(Дата_КС2=S$10,Смета!AL1308,0)+IF(Дата_КС2=S$11,Смета!AO1308,0)+IF(Дата_КС2=S$12,Смета!AR1308,0)+IF(Дата_КС2=S$13,Смета!AU1308,0)+IF(Дата_КС2=S$14,Смета!AX1308,0),0)</f>
        <v>0</v>
      </c>
      <c r="G1326" s="7">
        <f>IF(Смета!E1308&gt;0,Смета!E1308,0)</f>
        <v>0</v>
      </c>
      <c r="H1326" s="7">
        <f>ROUND(F1326*G1326,2)</f>
        <v>0</v>
      </c>
      <c r="I1326">
        <f>IF(J1326=1,1,K1326)</f>
        <v>0</v>
      </c>
      <c r="K1326">
        <f>IF(AND(B1326&gt;0,B1326&lt;&gt;"ЗАГ"),1,IF(C1326=0,SUM(B1327:INDEX(B1327:B$2002,INDEX(MATCH("ЗАГ",B1327:B$2002&amp;"",),))),0))</f>
        <v>0</v>
      </c>
      <c r="R1326" s="7">
        <f>IFERROR(IF(F1326&gt;0,IF(IFERROR((Смета!H876*1),0)&gt;0,ROUND(F1326*G1326,2),0),0),0)</f>
        <v>0</v>
      </c>
      <c r="S1326" s="7">
        <f>IFERROR(IF(F1326&gt;0,IF(IFERROR((Смета!G1308*1),0)&gt;0,ROUND(F1326*G1326,2),0),0),0)</f>
        <v>0</v>
      </c>
    </row>
    <row r="1327" hidden="1">
      <c r="B1327">
        <f>IFERROR(IF(F1327&gt;0,MAX(B$26:B1326)+1,IF(AND(D1327&gt;0,C1327=0),"ЗАГ",0)),0)</f>
        <v>0</v>
      </c>
      <c r="C1327">
        <f>IF(Смета!B1309&gt;0,Смета!B1309,0)</f>
        <v>0</v>
      </c>
      <c r="D1327">
        <f>IF(Смета!C1309&gt;0,Смета!C1309,0)</f>
        <v>0</v>
      </c>
      <c r="E1327" s="7">
        <f>IF(Смета!D1309&gt;0,Смета!D1309,0)</f>
        <v>0</v>
      </c>
      <c r="F1327" s="7">
        <f>IFERROR(IF(Дата_КС2=S$3,Смета!Q1309,0)+IF(Дата_КС2=S$4,Смета!T1309,0)+IF(Дата_КС2=S$5,Смета!W1309,0)+IF(Дата_КС2=S$6,Смета!Z1309,0)+IF(Дата_КС2=S$7,Смета!AC1309,0)+IF(Дата_КС2=S$8,Смета!AF1309,0)+IF(Дата_КС2=S$9,Смета!AI1309,0)+IF(Дата_КС2=S$10,Смета!AL1309,0)+IF(Дата_КС2=S$11,Смета!AO1309,0)+IF(Дата_КС2=S$12,Смета!AR1309,0)+IF(Дата_КС2=S$13,Смета!AU1309,0)+IF(Дата_КС2=S$14,Смета!AX1309,0),0)</f>
        <v>0</v>
      </c>
      <c r="G1327" s="7">
        <f>IF(Смета!E1309&gt;0,Смета!E1309,0)</f>
        <v>0</v>
      </c>
      <c r="H1327" s="7">
        <f>ROUND(F1327*G1327,2)</f>
        <v>0</v>
      </c>
      <c r="I1327">
        <f>IF(J1327=1,1,K1327)</f>
        <v>0</v>
      </c>
      <c r="K1327">
        <f>IF(AND(B1327&gt;0,B1327&lt;&gt;"ЗАГ"),1,IF(C1327=0,SUM(B1328:INDEX(B1328:B$2002,INDEX(MATCH("ЗАГ",B1328:B$2002&amp;"",),))),0))</f>
        <v>0</v>
      </c>
      <c r="R1327" s="7">
        <f>IFERROR(IF(F1327&gt;0,IF(IFERROR((Смета!H877*1),0)&gt;0,ROUND(F1327*G1327,2),0),0),0)</f>
        <v>0</v>
      </c>
      <c r="S1327" s="7">
        <f>IFERROR(IF(F1327&gt;0,IF(IFERROR((Смета!G1309*1),0)&gt;0,ROUND(F1327*G1327,2),0),0),0)</f>
        <v>0</v>
      </c>
    </row>
    <row r="1328" hidden="1">
      <c r="B1328">
        <f>IFERROR(IF(F1328&gt;0,MAX(B$26:B1327)+1,IF(AND(D1328&gt;0,C1328=0),"ЗАГ",0)),0)</f>
        <v>0</v>
      </c>
      <c r="C1328">
        <f>IF(Смета!B1310&gt;0,Смета!B1310,0)</f>
        <v>0</v>
      </c>
      <c r="D1328">
        <f>IF(Смета!C1310&gt;0,Смета!C1310,0)</f>
        <v>0</v>
      </c>
      <c r="E1328" s="7">
        <f>IF(Смета!D1310&gt;0,Смета!D1310,0)</f>
        <v>0</v>
      </c>
      <c r="F1328" s="7">
        <f>IFERROR(IF(Дата_КС2=S$3,Смета!Q1310,0)+IF(Дата_КС2=S$4,Смета!T1310,0)+IF(Дата_КС2=S$5,Смета!W1310,0)+IF(Дата_КС2=S$6,Смета!Z1310,0)+IF(Дата_КС2=S$7,Смета!AC1310,0)+IF(Дата_КС2=S$8,Смета!AF1310,0)+IF(Дата_КС2=S$9,Смета!AI1310,0)+IF(Дата_КС2=S$10,Смета!AL1310,0)+IF(Дата_КС2=S$11,Смета!AO1310,0)+IF(Дата_КС2=S$12,Смета!AR1310,0)+IF(Дата_КС2=S$13,Смета!AU1310,0)+IF(Дата_КС2=S$14,Смета!AX1310,0),0)</f>
        <v>0</v>
      </c>
      <c r="G1328" s="7">
        <f>IF(Смета!E1310&gt;0,Смета!E1310,0)</f>
        <v>0</v>
      </c>
      <c r="H1328" s="7">
        <f>ROUND(F1328*G1328,2)</f>
        <v>0</v>
      </c>
      <c r="I1328">
        <f>IF(J1328=1,1,K1328)</f>
        <v>0</v>
      </c>
      <c r="K1328">
        <f>IF(AND(B1328&gt;0,B1328&lt;&gt;"ЗАГ"),1,IF(C1328=0,SUM(B1329:INDEX(B1329:B$2002,INDEX(MATCH("ЗАГ",B1329:B$2002&amp;"",),))),0))</f>
        <v>0</v>
      </c>
      <c r="R1328" s="7">
        <f>IFERROR(IF(F1328&gt;0,IF(IFERROR((Смета!H878*1),0)&gt;0,ROUND(F1328*G1328,2),0),0),0)</f>
        <v>0</v>
      </c>
      <c r="S1328" s="7">
        <f>IFERROR(IF(F1328&gt;0,IF(IFERROR((Смета!G1310*1),0)&gt;0,ROUND(F1328*G1328,2),0),0),0)</f>
        <v>0</v>
      </c>
    </row>
    <row r="1329" hidden="1">
      <c r="B1329">
        <f>IFERROR(IF(F1329&gt;0,MAX(B$26:B1328)+1,IF(AND(D1329&gt;0,C1329=0),"ЗАГ",0)),0)</f>
        <v>0</v>
      </c>
      <c r="C1329">
        <f>IF(Смета!B1311&gt;0,Смета!B1311,0)</f>
        <v>0</v>
      </c>
      <c r="D1329">
        <f>IF(Смета!C1311&gt;0,Смета!C1311,0)</f>
        <v>0</v>
      </c>
      <c r="E1329" s="7">
        <f>IF(Смета!D1311&gt;0,Смета!D1311,0)</f>
        <v>0</v>
      </c>
      <c r="F1329" s="7">
        <f>IFERROR(IF(Дата_КС2=S$3,Смета!Q1311,0)+IF(Дата_КС2=S$4,Смета!T1311,0)+IF(Дата_КС2=S$5,Смета!W1311,0)+IF(Дата_КС2=S$6,Смета!Z1311,0)+IF(Дата_КС2=S$7,Смета!AC1311,0)+IF(Дата_КС2=S$8,Смета!AF1311,0)+IF(Дата_КС2=S$9,Смета!AI1311,0)+IF(Дата_КС2=S$10,Смета!AL1311,0)+IF(Дата_КС2=S$11,Смета!AO1311,0)+IF(Дата_КС2=S$12,Смета!AR1311,0)+IF(Дата_КС2=S$13,Смета!AU1311,0)+IF(Дата_КС2=S$14,Смета!AX1311,0),0)</f>
        <v>0</v>
      </c>
      <c r="G1329" s="7">
        <f>IF(Смета!E1311&gt;0,Смета!E1311,0)</f>
        <v>0</v>
      </c>
      <c r="H1329" s="7">
        <f>ROUND(F1329*G1329,2)</f>
        <v>0</v>
      </c>
      <c r="I1329">
        <f>IF(J1329=1,1,K1329)</f>
        <v>0</v>
      </c>
      <c r="K1329">
        <f>IF(AND(B1329&gt;0,B1329&lt;&gt;"ЗАГ"),1,IF(C1329=0,SUM(B1330:INDEX(B1330:B$2002,INDEX(MATCH("ЗАГ",B1330:B$2002&amp;"",),))),0))</f>
        <v>0</v>
      </c>
      <c r="R1329" s="7">
        <f>IFERROR(IF(F1329&gt;0,IF(IFERROR((Смета!H879*1),0)&gt;0,ROUND(F1329*G1329,2),0),0),0)</f>
        <v>0</v>
      </c>
      <c r="S1329" s="7">
        <f>IFERROR(IF(F1329&gt;0,IF(IFERROR((Смета!G1311*1),0)&gt;0,ROUND(F1329*G1329,2),0),0),0)</f>
        <v>0</v>
      </c>
    </row>
    <row r="1330" hidden="1">
      <c r="B1330">
        <f>IFERROR(IF(F1330&gt;0,MAX(B$26:B1329)+1,IF(AND(D1330&gt;0,C1330=0),"ЗАГ",0)),0)</f>
        <v>0</v>
      </c>
      <c r="C1330">
        <f>IF(Смета!B1312&gt;0,Смета!B1312,0)</f>
        <v>0</v>
      </c>
      <c r="D1330">
        <f>IF(Смета!C1312&gt;0,Смета!C1312,0)</f>
        <v>0</v>
      </c>
      <c r="E1330" s="7">
        <f>IF(Смета!D1312&gt;0,Смета!D1312,0)</f>
        <v>0</v>
      </c>
      <c r="F1330" s="7">
        <f>IFERROR(IF(Дата_КС2=S$3,Смета!Q1312,0)+IF(Дата_КС2=S$4,Смета!T1312,0)+IF(Дата_КС2=S$5,Смета!W1312,0)+IF(Дата_КС2=S$6,Смета!Z1312,0)+IF(Дата_КС2=S$7,Смета!AC1312,0)+IF(Дата_КС2=S$8,Смета!AF1312,0)+IF(Дата_КС2=S$9,Смета!AI1312,0)+IF(Дата_КС2=S$10,Смета!AL1312,0)+IF(Дата_КС2=S$11,Смета!AO1312,0)+IF(Дата_КС2=S$12,Смета!AR1312,0)+IF(Дата_КС2=S$13,Смета!AU1312,0)+IF(Дата_КС2=S$14,Смета!AX1312,0),0)</f>
        <v>0</v>
      </c>
      <c r="G1330" s="7">
        <f>IF(Смета!E1312&gt;0,Смета!E1312,0)</f>
        <v>0</v>
      </c>
      <c r="H1330" s="7">
        <f>ROUND(F1330*G1330,2)</f>
        <v>0</v>
      </c>
      <c r="I1330">
        <f>IF(J1330=1,1,K1330)</f>
        <v>0</v>
      </c>
      <c r="K1330">
        <f>IF(AND(B1330&gt;0,B1330&lt;&gt;"ЗАГ"),1,IF(C1330=0,SUM(B1331:INDEX(B1331:B$2002,INDEX(MATCH("ЗАГ",B1331:B$2002&amp;"",),))),0))</f>
        <v>0</v>
      </c>
      <c r="R1330" s="7">
        <f>IFERROR(IF(F1330&gt;0,IF(IFERROR((Смета!H880*1),0)&gt;0,ROUND(F1330*G1330,2),0),0),0)</f>
        <v>0</v>
      </c>
      <c r="S1330" s="7">
        <f>IFERROR(IF(F1330&gt;0,IF(IFERROR((Смета!G1312*1),0)&gt;0,ROUND(F1330*G1330,2),0),0),0)</f>
        <v>0</v>
      </c>
    </row>
    <row r="1331" hidden="1">
      <c r="B1331">
        <f>IFERROR(IF(F1331&gt;0,MAX(B$26:B1330)+1,IF(AND(D1331&gt;0,C1331=0),"ЗАГ",0)),0)</f>
        <v>0</v>
      </c>
      <c r="C1331">
        <f>IF(Смета!B1313&gt;0,Смета!B1313,0)</f>
        <v>0</v>
      </c>
      <c r="D1331">
        <f>IF(Смета!C1313&gt;0,Смета!C1313,0)</f>
        <v>0</v>
      </c>
      <c r="E1331" s="7">
        <f>IF(Смета!D1313&gt;0,Смета!D1313,0)</f>
        <v>0</v>
      </c>
      <c r="F1331" s="7">
        <f>IFERROR(IF(Дата_КС2=S$3,Смета!Q1313,0)+IF(Дата_КС2=S$4,Смета!T1313,0)+IF(Дата_КС2=S$5,Смета!W1313,0)+IF(Дата_КС2=S$6,Смета!Z1313,0)+IF(Дата_КС2=S$7,Смета!AC1313,0)+IF(Дата_КС2=S$8,Смета!AF1313,0)+IF(Дата_КС2=S$9,Смета!AI1313,0)+IF(Дата_КС2=S$10,Смета!AL1313,0)+IF(Дата_КС2=S$11,Смета!AO1313,0)+IF(Дата_КС2=S$12,Смета!AR1313,0)+IF(Дата_КС2=S$13,Смета!AU1313,0)+IF(Дата_КС2=S$14,Смета!AX1313,0),0)</f>
        <v>0</v>
      </c>
      <c r="G1331" s="7">
        <f>IF(Смета!E1313&gt;0,Смета!E1313,0)</f>
        <v>0</v>
      </c>
      <c r="H1331" s="7">
        <f>ROUND(F1331*G1331,2)</f>
        <v>0</v>
      </c>
      <c r="I1331">
        <f>IF(J1331=1,1,K1331)</f>
        <v>0</v>
      </c>
      <c r="K1331">
        <f>IF(AND(B1331&gt;0,B1331&lt;&gt;"ЗАГ"),1,IF(C1331=0,SUM(B1332:INDEX(B1332:B$2002,INDEX(MATCH("ЗАГ",B1332:B$2002&amp;"",),))),0))</f>
        <v>0</v>
      </c>
      <c r="R1331" s="7">
        <f>IFERROR(IF(F1331&gt;0,IF(IFERROR((Смета!H881*1),0)&gt;0,ROUND(F1331*G1331,2),0),0),0)</f>
        <v>0</v>
      </c>
      <c r="S1331" s="7">
        <f>IFERROR(IF(F1331&gt;0,IF(IFERROR((Смета!G1313*1),0)&gt;0,ROUND(F1331*G1331,2),0),0),0)</f>
        <v>0</v>
      </c>
    </row>
    <row r="1332" hidden="1">
      <c r="B1332">
        <f>IFERROR(IF(F1332&gt;0,MAX(B$26:B1331)+1,IF(AND(D1332&gt;0,C1332=0),"ЗАГ",0)),0)</f>
        <v>0</v>
      </c>
      <c r="C1332">
        <f>IF(Смета!B1314&gt;0,Смета!B1314,0)</f>
        <v>0</v>
      </c>
      <c r="D1332">
        <f>IF(Смета!C1314&gt;0,Смета!C1314,0)</f>
        <v>0</v>
      </c>
      <c r="E1332" s="7">
        <f>IF(Смета!D1314&gt;0,Смета!D1314,0)</f>
        <v>0</v>
      </c>
      <c r="F1332" s="7">
        <f>IFERROR(IF(Дата_КС2=S$3,Смета!Q1314,0)+IF(Дата_КС2=S$4,Смета!T1314,0)+IF(Дата_КС2=S$5,Смета!W1314,0)+IF(Дата_КС2=S$6,Смета!Z1314,0)+IF(Дата_КС2=S$7,Смета!AC1314,0)+IF(Дата_КС2=S$8,Смета!AF1314,0)+IF(Дата_КС2=S$9,Смета!AI1314,0)+IF(Дата_КС2=S$10,Смета!AL1314,0)+IF(Дата_КС2=S$11,Смета!AO1314,0)+IF(Дата_КС2=S$12,Смета!AR1314,0)+IF(Дата_КС2=S$13,Смета!AU1314,0)+IF(Дата_КС2=S$14,Смета!AX1314,0),0)</f>
        <v>0</v>
      </c>
      <c r="G1332" s="7">
        <f>IF(Смета!E1314&gt;0,Смета!E1314,0)</f>
        <v>0</v>
      </c>
      <c r="H1332" s="7">
        <f>ROUND(F1332*G1332,2)</f>
        <v>0</v>
      </c>
      <c r="I1332">
        <f>IF(J1332=1,1,K1332)</f>
        <v>0</v>
      </c>
      <c r="K1332">
        <f>IF(AND(B1332&gt;0,B1332&lt;&gt;"ЗАГ"),1,IF(C1332=0,SUM(B1333:INDEX(B1333:B$2002,INDEX(MATCH("ЗАГ",B1333:B$2002&amp;"",),))),0))</f>
        <v>0</v>
      </c>
      <c r="R1332" s="7">
        <f>IFERROR(IF(F1332&gt;0,IF(IFERROR((Смета!H882*1),0)&gt;0,ROUND(F1332*G1332,2),0),0),0)</f>
        <v>0</v>
      </c>
      <c r="S1332" s="7">
        <f>IFERROR(IF(F1332&gt;0,IF(IFERROR((Смета!G1314*1),0)&gt;0,ROUND(F1332*G1332,2),0),0),0)</f>
        <v>0</v>
      </c>
    </row>
    <row r="1333" hidden="1">
      <c r="B1333">
        <f>IFERROR(IF(F1333&gt;0,MAX(B$26:B1332)+1,IF(AND(D1333&gt;0,C1333=0),"ЗАГ",0)),0)</f>
        <v>0</v>
      </c>
      <c r="C1333">
        <f>IF(Смета!B1315&gt;0,Смета!B1315,0)</f>
        <v>0</v>
      </c>
      <c r="D1333">
        <f>IF(Смета!C1315&gt;0,Смета!C1315,0)</f>
        <v>0</v>
      </c>
      <c r="E1333" s="7">
        <f>IF(Смета!D1315&gt;0,Смета!D1315,0)</f>
        <v>0</v>
      </c>
      <c r="F1333" s="7">
        <f>IFERROR(IF(Дата_КС2=S$3,Смета!Q1315,0)+IF(Дата_КС2=S$4,Смета!T1315,0)+IF(Дата_КС2=S$5,Смета!W1315,0)+IF(Дата_КС2=S$6,Смета!Z1315,0)+IF(Дата_КС2=S$7,Смета!AC1315,0)+IF(Дата_КС2=S$8,Смета!AF1315,0)+IF(Дата_КС2=S$9,Смета!AI1315,0)+IF(Дата_КС2=S$10,Смета!AL1315,0)+IF(Дата_КС2=S$11,Смета!AO1315,0)+IF(Дата_КС2=S$12,Смета!AR1315,0)+IF(Дата_КС2=S$13,Смета!AU1315,0)+IF(Дата_КС2=S$14,Смета!AX1315,0),0)</f>
        <v>0</v>
      </c>
      <c r="G1333" s="7">
        <f>IF(Смета!E1315&gt;0,Смета!E1315,0)</f>
        <v>0</v>
      </c>
      <c r="H1333" s="7">
        <f>ROUND(F1333*G1333,2)</f>
        <v>0</v>
      </c>
      <c r="I1333">
        <f>IF(J1333=1,1,K1333)</f>
        <v>0</v>
      </c>
      <c r="K1333">
        <f>IF(AND(B1333&gt;0,B1333&lt;&gt;"ЗАГ"),1,IF(C1333=0,SUM(B1334:INDEX(B1334:B$2002,INDEX(MATCH("ЗАГ",B1334:B$2002&amp;"",),))),0))</f>
        <v>0</v>
      </c>
      <c r="R1333" s="7">
        <f>IFERROR(IF(F1333&gt;0,IF(IFERROR((Смета!H883*1),0)&gt;0,ROUND(F1333*G1333,2),0),0),0)</f>
        <v>0</v>
      </c>
      <c r="S1333" s="7">
        <f>IFERROR(IF(F1333&gt;0,IF(IFERROR((Смета!G1315*1),0)&gt;0,ROUND(F1333*G1333,2),0),0),0)</f>
        <v>0</v>
      </c>
    </row>
    <row r="1334" hidden="1">
      <c r="B1334">
        <f>IFERROR(IF(F1334&gt;0,MAX(B$26:B1333)+1,IF(AND(D1334&gt;0,C1334=0),"ЗАГ",0)),0)</f>
        <v>0</v>
      </c>
      <c r="C1334">
        <f>IF(Смета!B1316&gt;0,Смета!B1316,0)</f>
        <v>0</v>
      </c>
      <c r="D1334">
        <f>IF(Смета!C1316&gt;0,Смета!C1316,0)</f>
        <v>0</v>
      </c>
      <c r="E1334" s="7">
        <f>IF(Смета!D1316&gt;0,Смета!D1316,0)</f>
        <v>0</v>
      </c>
      <c r="F1334" s="7">
        <f>IFERROR(IF(Дата_КС2=S$3,Смета!Q1316,0)+IF(Дата_КС2=S$4,Смета!T1316,0)+IF(Дата_КС2=S$5,Смета!W1316,0)+IF(Дата_КС2=S$6,Смета!Z1316,0)+IF(Дата_КС2=S$7,Смета!AC1316,0)+IF(Дата_КС2=S$8,Смета!AF1316,0)+IF(Дата_КС2=S$9,Смета!AI1316,0)+IF(Дата_КС2=S$10,Смета!AL1316,0)+IF(Дата_КС2=S$11,Смета!AO1316,0)+IF(Дата_КС2=S$12,Смета!AR1316,0)+IF(Дата_КС2=S$13,Смета!AU1316,0)+IF(Дата_КС2=S$14,Смета!AX1316,0),0)</f>
        <v>0</v>
      </c>
      <c r="G1334" s="7">
        <f>IF(Смета!E1316&gt;0,Смета!E1316,0)</f>
        <v>0</v>
      </c>
      <c r="H1334" s="7">
        <f>ROUND(F1334*G1334,2)</f>
        <v>0</v>
      </c>
      <c r="I1334">
        <f>IF(J1334=1,1,K1334)</f>
        <v>0</v>
      </c>
      <c r="K1334">
        <f>IF(AND(B1334&gt;0,B1334&lt;&gt;"ЗАГ"),1,IF(C1334=0,SUM(B1335:INDEX(B1335:B$2002,INDEX(MATCH("ЗАГ",B1335:B$2002&amp;"",),))),0))</f>
        <v>0</v>
      </c>
      <c r="R1334" s="7">
        <f>IFERROR(IF(F1334&gt;0,IF(IFERROR((Смета!H884*1),0)&gt;0,ROUND(F1334*G1334,2),0),0),0)</f>
        <v>0</v>
      </c>
      <c r="S1334" s="7">
        <f>IFERROR(IF(F1334&gt;0,IF(IFERROR((Смета!G1316*1),0)&gt;0,ROUND(F1334*G1334,2),0),0),0)</f>
        <v>0</v>
      </c>
    </row>
    <row r="1335" hidden="1">
      <c r="B1335">
        <f>IFERROR(IF(F1335&gt;0,MAX(B$26:B1334)+1,IF(AND(D1335&gt;0,C1335=0),"ЗАГ",0)),0)</f>
        <v>0</v>
      </c>
      <c r="C1335">
        <f>IF(Смета!B1317&gt;0,Смета!B1317,0)</f>
        <v>0</v>
      </c>
      <c r="D1335">
        <f>IF(Смета!C1317&gt;0,Смета!C1317,0)</f>
        <v>0</v>
      </c>
      <c r="E1335" s="7">
        <f>IF(Смета!D1317&gt;0,Смета!D1317,0)</f>
        <v>0</v>
      </c>
      <c r="F1335" s="7">
        <f>IFERROR(IF(Дата_КС2=S$3,Смета!Q1317,0)+IF(Дата_КС2=S$4,Смета!T1317,0)+IF(Дата_КС2=S$5,Смета!W1317,0)+IF(Дата_КС2=S$6,Смета!Z1317,0)+IF(Дата_КС2=S$7,Смета!AC1317,0)+IF(Дата_КС2=S$8,Смета!AF1317,0)+IF(Дата_КС2=S$9,Смета!AI1317,0)+IF(Дата_КС2=S$10,Смета!AL1317,0)+IF(Дата_КС2=S$11,Смета!AO1317,0)+IF(Дата_КС2=S$12,Смета!AR1317,0)+IF(Дата_КС2=S$13,Смета!AU1317,0)+IF(Дата_КС2=S$14,Смета!AX1317,0),0)</f>
        <v>0</v>
      </c>
      <c r="G1335" s="7">
        <f>IF(Смета!E1317&gt;0,Смета!E1317,0)</f>
        <v>0</v>
      </c>
      <c r="H1335" s="7">
        <f>ROUND(F1335*G1335,2)</f>
        <v>0</v>
      </c>
      <c r="I1335">
        <f>IF(J1335=1,1,K1335)</f>
        <v>0</v>
      </c>
      <c r="K1335">
        <f>IF(AND(B1335&gt;0,B1335&lt;&gt;"ЗАГ"),1,IF(C1335=0,SUM(B1336:INDEX(B1336:B$2002,INDEX(MATCH("ЗАГ",B1336:B$2002&amp;"",),))),0))</f>
        <v>0</v>
      </c>
      <c r="R1335" s="7">
        <f>IFERROR(IF(F1335&gt;0,IF(IFERROR((Смета!H885*1),0)&gt;0,ROUND(F1335*G1335,2),0),0),0)</f>
        <v>0</v>
      </c>
      <c r="S1335" s="7">
        <f>IFERROR(IF(F1335&gt;0,IF(IFERROR((Смета!G1317*1),0)&gt;0,ROUND(F1335*G1335,2),0),0),0)</f>
        <v>0</v>
      </c>
    </row>
    <row r="1336" hidden="1">
      <c r="B1336">
        <f>IFERROR(IF(F1336&gt;0,MAX(B$26:B1335)+1,IF(AND(D1336&gt;0,C1336=0),"ЗАГ",0)),0)</f>
        <v>0</v>
      </c>
      <c r="C1336">
        <f>IF(Смета!B1318&gt;0,Смета!B1318,0)</f>
        <v>0</v>
      </c>
      <c r="D1336">
        <f>IF(Смета!C1318&gt;0,Смета!C1318,0)</f>
        <v>0</v>
      </c>
      <c r="E1336" s="7">
        <f>IF(Смета!D1318&gt;0,Смета!D1318,0)</f>
        <v>0</v>
      </c>
      <c r="F1336" s="7">
        <f>IFERROR(IF(Дата_КС2=S$3,Смета!Q1318,0)+IF(Дата_КС2=S$4,Смета!T1318,0)+IF(Дата_КС2=S$5,Смета!W1318,0)+IF(Дата_КС2=S$6,Смета!Z1318,0)+IF(Дата_КС2=S$7,Смета!AC1318,0)+IF(Дата_КС2=S$8,Смета!AF1318,0)+IF(Дата_КС2=S$9,Смета!AI1318,0)+IF(Дата_КС2=S$10,Смета!AL1318,0)+IF(Дата_КС2=S$11,Смета!AO1318,0)+IF(Дата_КС2=S$12,Смета!AR1318,0)+IF(Дата_КС2=S$13,Смета!AU1318,0)+IF(Дата_КС2=S$14,Смета!AX1318,0),0)</f>
        <v>0</v>
      </c>
      <c r="G1336" s="7">
        <f>IF(Смета!E1318&gt;0,Смета!E1318,0)</f>
        <v>0</v>
      </c>
      <c r="H1336" s="7">
        <f>ROUND(F1336*G1336,2)</f>
        <v>0</v>
      </c>
      <c r="I1336">
        <f>IF(J1336=1,1,K1336)</f>
        <v>0</v>
      </c>
      <c r="K1336">
        <f>IF(AND(B1336&gt;0,B1336&lt;&gt;"ЗАГ"),1,IF(C1336=0,SUM(B1337:INDEX(B1337:B$2002,INDEX(MATCH("ЗАГ",B1337:B$2002&amp;"",),))),0))</f>
        <v>0</v>
      </c>
      <c r="R1336" s="7">
        <f>IFERROR(IF(F1336&gt;0,IF(IFERROR((Смета!H886*1),0)&gt;0,ROUND(F1336*G1336,2),0),0),0)</f>
        <v>0</v>
      </c>
      <c r="S1336" s="7">
        <f>IFERROR(IF(F1336&gt;0,IF(IFERROR((Смета!G1318*1),0)&gt;0,ROUND(F1336*G1336,2),0),0),0)</f>
        <v>0</v>
      </c>
    </row>
    <row r="1337" hidden="1">
      <c r="B1337">
        <f>IFERROR(IF(F1337&gt;0,MAX(B$26:B1336)+1,IF(AND(D1337&gt;0,C1337=0),"ЗАГ",0)),0)</f>
        <v>0</v>
      </c>
      <c r="C1337">
        <f>IF(Смета!B1319&gt;0,Смета!B1319,0)</f>
        <v>0</v>
      </c>
      <c r="D1337">
        <f>IF(Смета!C1319&gt;0,Смета!C1319,0)</f>
        <v>0</v>
      </c>
      <c r="E1337" s="7">
        <f>IF(Смета!D1319&gt;0,Смета!D1319,0)</f>
        <v>0</v>
      </c>
      <c r="F1337" s="7">
        <f>IFERROR(IF(Дата_КС2=S$3,Смета!Q1319,0)+IF(Дата_КС2=S$4,Смета!T1319,0)+IF(Дата_КС2=S$5,Смета!W1319,0)+IF(Дата_КС2=S$6,Смета!Z1319,0)+IF(Дата_КС2=S$7,Смета!AC1319,0)+IF(Дата_КС2=S$8,Смета!AF1319,0)+IF(Дата_КС2=S$9,Смета!AI1319,0)+IF(Дата_КС2=S$10,Смета!AL1319,0)+IF(Дата_КС2=S$11,Смета!AO1319,0)+IF(Дата_КС2=S$12,Смета!AR1319,0)+IF(Дата_КС2=S$13,Смета!AU1319,0)+IF(Дата_КС2=S$14,Смета!AX1319,0),0)</f>
        <v>0</v>
      </c>
      <c r="G1337" s="7">
        <f>IF(Смета!E1319&gt;0,Смета!E1319,0)</f>
        <v>0</v>
      </c>
      <c r="H1337" s="7">
        <f>ROUND(F1337*G1337,2)</f>
        <v>0</v>
      </c>
      <c r="I1337">
        <f>IF(J1337=1,1,K1337)</f>
        <v>0</v>
      </c>
      <c r="K1337">
        <f>IF(AND(B1337&gt;0,B1337&lt;&gt;"ЗАГ"),1,IF(C1337=0,SUM(B1338:INDEX(B1338:B$2002,INDEX(MATCH("ЗАГ",B1338:B$2002&amp;"",),))),0))</f>
        <v>0</v>
      </c>
      <c r="R1337" s="7">
        <f>IFERROR(IF(F1337&gt;0,IF(IFERROR((Смета!H887*1),0)&gt;0,ROUND(F1337*G1337,2),0),0),0)</f>
        <v>0</v>
      </c>
      <c r="S1337" s="7">
        <f>IFERROR(IF(F1337&gt;0,IF(IFERROR((Смета!G1319*1),0)&gt;0,ROUND(F1337*G1337,2),0),0),0)</f>
        <v>0</v>
      </c>
    </row>
    <row r="1338" hidden="1">
      <c r="B1338">
        <f>IFERROR(IF(F1338&gt;0,MAX(B$26:B1337)+1,IF(AND(D1338&gt;0,C1338=0),"ЗАГ",0)),0)</f>
        <v>0</v>
      </c>
      <c r="C1338">
        <f>IF(Смета!B1320&gt;0,Смета!B1320,0)</f>
        <v>0</v>
      </c>
      <c r="D1338">
        <f>IF(Смета!C1320&gt;0,Смета!C1320,0)</f>
        <v>0</v>
      </c>
      <c r="E1338" s="7">
        <f>IF(Смета!D1320&gt;0,Смета!D1320,0)</f>
        <v>0</v>
      </c>
      <c r="F1338" s="7">
        <f>IFERROR(IF(Дата_КС2=S$3,Смета!Q1320,0)+IF(Дата_КС2=S$4,Смета!T1320,0)+IF(Дата_КС2=S$5,Смета!W1320,0)+IF(Дата_КС2=S$6,Смета!Z1320,0)+IF(Дата_КС2=S$7,Смета!AC1320,0)+IF(Дата_КС2=S$8,Смета!AF1320,0)+IF(Дата_КС2=S$9,Смета!AI1320,0)+IF(Дата_КС2=S$10,Смета!AL1320,0)+IF(Дата_КС2=S$11,Смета!AO1320,0)+IF(Дата_КС2=S$12,Смета!AR1320,0)+IF(Дата_КС2=S$13,Смета!AU1320,0)+IF(Дата_КС2=S$14,Смета!AX1320,0),0)</f>
        <v>0</v>
      </c>
      <c r="G1338" s="7">
        <f>IF(Смета!E1320&gt;0,Смета!E1320,0)</f>
        <v>0</v>
      </c>
      <c r="H1338" s="7">
        <f>ROUND(F1338*G1338,2)</f>
        <v>0</v>
      </c>
      <c r="I1338">
        <f>IF(J1338=1,1,K1338)</f>
        <v>0</v>
      </c>
      <c r="K1338">
        <f>IF(AND(B1338&gt;0,B1338&lt;&gt;"ЗАГ"),1,IF(C1338=0,SUM(B1339:INDEX(B1339:B$2002,INDEX(MATCH("ЗАГ",B1339:B$2002&amp;"",),))),0))</f>
        <v>0</v>
      </c>
      <c r="R1338" s="7">
        <f>IFERROR(IF(F1338&gt;0,IF(IFERROR((Смета!H888*1),0)&gt;0,ROUND(F1338*G1338,2),0),0),0)</f>
        <v>0</v>
      </c>
      <c r="S1338" s="7">
        <f>IFERROR(IF(F1338&gt;0,IF(IFERROR((Смета!G1320*1),0)&gt;0,ROUND(F1338*G1338,2),0),0),0)</f>
        <v>0</v>
      </c>
    </row>
    <row r="1339" hidden="1">
      <c r="B1339">
        <f>IFERROR(IF(F1339&gt;0,MAX(B$26:B1338)+1,IF(AND(D1339&gt;0,C1339=0),"ЗАГ",0)),0)</f>
        <v>0</v>
      </c>
      <c r="C1339">
        <f>IF(Смета!B1321&gt;0,Смета!B1321,0)</f>
        <v>0</v>
      </c>
      <c r="D1339">
        <f>IF(Смета!C1321&gt;0,Смета!C1321,0)</f>
        <v>0</v>
      </c>
      <c r="E1339" s="7">
        <f>IF(Смета!D1321&gt;0,Смета!D1321,0)</f>
        <v>0</v>
      </c>
      <c r="F1339" s="7">
        <f>IFERROR(IF(Дата_КС2=S$3,Смета!Q1321,0)+IF(Дата_КС2=S$4,Смета!T1321,0)+IF(Дата_КС2=S$5,Смета!W1321,0)+IF(Дата_КС2=S$6,Смета!Z1321,0)+IF(Дата_КС2=S$7,Смета!AC1321,0)+IF(Дата_КС2=S$8,Смета!AF1321,0)+IF(Дата_КС2=S$9,Смета!AI1321,0)+IF(Дата_КС2=S$10,Смета!AL1321,0)+IF(Дата_КС2=S$11,Смета!AO1321,0)+IF(Дата_КС2=S$12,Смета!AR1321,0)+IF(Дата_КС2=S$13,Смета!AU1321,0)+IF(Дата_КС2=S$14,Смета!AX1321,0),0)</f>
        <v>0</v>
      </c>
      <c r="G1339" s="7">
        <f>IF(Смета!E1321&gt;0,Смета!E1321,0)</f>
        <v>0</v>
      </c>
      <c r="H1339" s="7">
        <f>ROUND(F1339*G1339,2)</f>
        <v>0</v>
      </c>
      <c r="I1339">
        <f>IF(J1339=1,1,K1339)</f>
        <v>0</v>
      </c>
      <c r="K1339">
        <f>IF(AND(B1339&gt;0,B1339&lt;&gt;"ЗАГ"),1,IF(C1339=0,SUM(B1340:INDEX(B1340:B$2002,INDEX(MATCH("ЗАГ",B1340:B$2002&amp;"",),))),0))</f>
        <v>0</v>
      </c>
      <c r="R1339" s="7">
        <f>IFERROR(IF(F1339&gt;0,IF(IFERROR((Смета!H889*1),0)&gt;0,ROUND(F1339*G1339,2),0),0),0)</f>
        <v>0</v>
      </c>
      <c r="S1339" s="7">
        <f>IFERROR(IF(F1339&gt;0,IF(IFERROR((Смета!G1321*1),0)&gt;0,ROUND(F1339*G1339,2),0),0),0)</f>
        <v>0</v>
      </c>
    </row>
    <row r="1340" hidden="1">
      <c r="B1340">
        <f>IFERROR(IF(F1340&gt;0,MAX(B$26:B1339)+1,IF(AND(D1340&gt;0,C1340=0),"ЗАГ",0)),0)</f>
        <v>0</v>
      </c>
      <c r="C1340">
        <f>IF(Смета!B1322&gt;0,Смета!B1322,0)</f>
        <v>0</v>
      </c>
      <c r="D1340">
        <f>IF(Смета!C1322&gt;0,Смета!C1322,0)</f>
        <v>0</v>
      </c>
      <c r="E1340" s="7">
        <f>IF(Смета!D1322&gt;0,Смета!D1322,0)</f>
        <v>0</v>
      </c>
      <c r="F1340" s="7">
        <f>IFERROR(IF(Дата_КС2=S$3,Смета!Q1322,0)+IF(Дата_КС2=S$4,Смета!T1322,0)+IF(Дата_КС2=S$5,Смета!W1322,0)+IF(Дата_КС2=S$6,Смета!Z1322,0)+IF(Дата_КС2=S$7,Смета!AC1322,0)+IF(Дата_КС2=S$8,Смета!AF1322,0)+IF(Дата_КС2=S$9,Смета!AI1322,0)+IF(Дата_КС2=S$10,Смета!AL1322,0)+IF(Дата_КС2=S$11,Смета!AO1322,0)+IF(Дата_КС2=S$12,Смета!AR1322,0)+IF(Дата_КС2=S$13,Смета!AU1322,0)+IF(Дата_КС2=S$14,Смета!AX1322,0),0)</f>
        <v>0</v>
      </c>
      <c r="G1340" s="7">
        <f>IF(Смета!E1322&gt;0,Смета!E1322,0)</f>
        <v>0</v>
      </c>
      <c r="H1340" s="7">
        <f>ROUND(F1340*G1340,2)</f>
        <v>0</v>
      </c>
      <c r="I1340">
        <f>IF(J1340=1,1,K1340)</f>
        <v>0</v>
      </c>
      <c r="K1340">
        <f>IF(AND(B1340&gt;0,B1340&lt;&gt;"ЗАГ"),1,IF(C1340=0,SUM(B1341:INDEX(B1341:B$2002,INDEX(MATCH("ЗАГ",B1341:B$2002&amp;"",),))),0))</f>
        <v>0</v>
      </c>
      <c r="R1340" s="7">
        <f>IFERROR(IF(F1340&gt;0,IF(IFERROR((Смета!H890*1),0)&gt;0,ROUND(F1340*G1340,2),0),0),0)</f>
        <v>0</v>
      </c>
      <c r="S1340" s="7">
        <f>IFERROR(IF(F1340&gt;0,IF(IFERROR((Смета!G1322*1),0)&gt;0,ROUND(F1340*G1340,2),0),0),0)</f>
        <v>0</v>
      </c>
    </row>
    <row r="1341" hidden="1">
      <c r="B1341">
        <f>IFERROR(IF(F1341&gt;0,MAX(B$26:B1340)+1,IF(AND(D1341&gt;0,C1341=0),"ЗАГ",0)),0)</f>
        <v>0</v>
      </c>
      <c r="C1341">
        <f>IF(Смета!B1323&gt;0,Смета!B1323,0)</f>
        <v>0</v>
      </c>
      <c r="D1341">
        <f>IF(Смета!C1323&gt;0,Смета!C1323,0)</f>
        <v>0</v>
      </c>
      <c r="E1341" s="7">
        <f>IF(Смета!D1323&gt;0,Смета!D1323,0)</f>
        <v>0</v>
      </c>
      <c r="F1341" s="7">
        <f>IFERROR(IF(Дата_КС2=S$3,Смета!Q1323,0)+IF(Дата_КС2=S$4,Смета!T1323,0)+IF(Дата_КС2=S$5,Смета!W1323,0)+IF(Дата_КС2=S$6,Смета!Z1323,0)+IF(Дата_КС2=S$7,Смета!AC1323,0)+IF(Дата_КС2=S$8,Смета!AF1323,0)+IF(Дата_КС2=S$9,Смета!AI1323,0)+IF(Дата_КС2=S$10,Смета!AL1323,0)+IF(Дата_КС2=S$11,Смета!AO1323,0)+IF(Дата_КС2=S$12,Смета!AR1323,0)+IF(Дата_КС2=S$13,Смета!AU1323,0)+IF(Дата_КС2=S$14,Смета!AX1323,0),0)</f>
        <v>0</v>
      </c>
      <c r="G1341" s="7">
        <f>IF(Смета!E1323&gt;0,Смета!E1323,0)</f>
        <v>0</v>
      </c>
      <c r="H1341" s="7">
        <f>ROUND(F1341*G1341,2)</f>
        <v>0</v>
      </c>
      <c r="I1341">
        <f>IF(J1341=1,1,K1341)</f>
        <v>0</v>
      </c>
      <c r="K1341">
        <f>IF(AND(B1341&gt;0,B1341&lt;&gt;"ЗАГ"),1,IF(C1341=0,SUM(B1342:INDEX(B1342:B$2002,INDEX(MATCH("ЗАГ",B1342:B$2002&amp;"",),))),0))</f>
        <v>0</v>
      </c>
      <c r="R1341" s="7">
        <f>IFERROR(IF(F1341&gt;0,IF(IFERROR((Смета!H891*1),0)&gt;0,ROUND(F1341*G1341,2),0),0),0)</f>
        <v>0</v>
      </c>
      <c r="S1341" s="7">
        <f>IFERROR(IF(F1341&gt;0,IF(IFERROR((Смета!G1323*1),0)&gt;0,ROUND(F1341*G1341,2),0),0),0)</f>
        <v>0</v>
      </c>
    </row>
    <row r="1342" hidden="1">
      <c r="B1342">
        <f>IFERROR(IF(F1342&gt;0,MAX(B$26:B1341)+1,IF(AND(D1342&gt;0,C1342=0),"ЗАГ",0)),0)</f>
        <v>0</v>
      </c>
      <c r="C1342">
        <f>IF(Смета!B1324&gt;0,Смета!B1324,0)</f>
        <v>0</v>
      </c>
      <c r="D1342">
        <f>IF(Смета!C1324&gt;0,Смета!C1324,0)</f>
        <v>0</v>
      </c>
      <c r="E1342" s="7">
        <f>IF(Смета!D1324&gt;0,Смета!D1324,0)</f>
        <v>0</v>
      </c>
      <c r="F1342" s="7">
        <f>IFERROR(IF(Дата_КС2=S$3,Смета!Q1324,0)+IF(Дата_КС2=S$4,Смета!T1324,0)+IF(Дата_КС2=S$5,Смета!W1324,0)+IF(Дата_КС2=S$6,Смета!Z1324,0)+IF(Дата_КС2=S$7,Смета!AC1324,0)+IF(Дата_КС2=S$8,Смета!AF1324,0)+IF(Дата_КС2=S$9,Смета!AI1324,0)+IF(Дата_КС2=S$10,Смета!AL1324,0)+IF(Дата_КС2=S$11,Смета!AO1324,0)+IF(Дата_КС2=S$12,Смета!AR1324,0)+IF(Дата_КС2=S$13,Смета!AU1324,0)+IF(Дата_КС2=S$14,Смета!AX1324,0),0)</f>
        <v>0</v>
      </c>
      <c r="G1342" s="7">
        <f>IF(Смета!E1324&gt;0,Смета!E1324,0)</f>
        <v>0</v>
      </c>
      <c r="H1342" s="7">
        <f>ROUND(F1342*G1342,2)</f>
        <v>0</v>
      </c>
      <c r="I1342">
        <f>IF(J1342=1,1,K1342)</f>
        <v>0</v>
      </c>
      <c r="K1342">
        <f>IF(AND(B1342&gt;0,B1342&lt;&gt;"ЗАГ"),1,IF(C1342=0,SUM(B1343:INDEX(B1343:B$2002,INDEX(MATCH("ЗАГ",B1343:B$2002&amp;"",),))),0))</f>
        <v>0</v>
      </c>
      <c r="R1342" s="7">
        <f>IFERROR(IF(F1342&gt;0,IF(IFERROR((Смета!H892*1),0)&gt;0,ROUND(F1342*G1342,2),0),0),0)</f>
        <v>0</v>
      </c>
      <c r="S1342" s="7">
        <f>IFERROR(IF(F1342&gt;0,IF(IFERROR((Смета!G1324*1),0)&gt;0,ROUND(F1342*G1342,2),0),0),0)</f>
        <v>0</v>
      </c>
    </row>
    <row r="1343" hidden="1">
      <c r="B1343">
        <f>IFERROR(IF(F1343&gt;0,MAX(B$26:B1342)+1,IF(AND(D1343&gt;0,C1343=0),"ЗАГ",0)),0)</f>
        <v>0</v>
      </c>
      <c r="C1343">
        <f>IF(Смета!B1325&gt;0,Смета!B1325,0)</f>
        <v>0</v>
      </c>
      <c r="D1343">
        <f>IF(Смета!C1325&gt;0,Смета!C1325,0)</f>
        <v>0</v>
      </c>
      <c r="E1343" s="7">
        <f>IF(Смета!D1325&gt;0,Смета!D1325,0)</f>
        <v>0</v>
      </c>
      <c r="F1343" s="7">
        <f>IFERROR(IF(Дата_КС2=S$3,Смета!Q1325,0)+IF(Дата_КС2=S$4,Смета!T1325,0)+IF(Дата_КС2=S$5,Смета!W1325,0)+IF(Дата_КС2=S$6,Смета!Z1325,0)+IF(Дата_КС2=S$7,Смета!AC1325,0)+IF(Дата_КС2=S$8,Смета!AF1325,0)+IF(Дата_КС2=S$9,Смета!AI1325,0)+IF(Дата_КС2=S$10,Смета!AL1325,0)+IF(Дата_КС2=S$11,Смета!AO1325,0)+IF(Дата_КС2=S$12,Смета!AR1325,0)+IF(Дата_КС2=S$13,Смета!AU1325,0)+IF(Дата_КС2=S$14,Смета!AX1325,0),0)</f>
        <v>0</v>
      </c>
      <c r="G1343" s="7">
        <f>IF(Смета!E1325&gt;0,Смета!E1325,0)</f>
        <v>0</v>
      </c>
      <c r="H1343" s="7">
        <f>ROUND(F1343*G1343,2)</f>
        <v>0</v>
      </c>
      <c r="I1343">
        <f>IF(J1343=1,1,K1343)</f>
        <v>0</v>
      </c>
      <c r="K1343">
        <f>IF(AND(B1343&gt;0,B1343&lt;&gt;"ЗАГ"),1,IF(C1343=0,SUM(B1344:INDEX(B1344:B$2002,INDEX(MATCH("ЗАГ",B1344:B$2002&amp;"",),))),0))</f>
        <v>0</v>
      </c>
      <c r="R1343" s="7">
        <f>IFERROR(IF(F1343&gt;0,IF(IFERROR((Смета!H893*1),0)&gt;0,ROUND(F1343*G1343,2),0),0),0)</f>
        <v>0</v>
      </c>
      <c r="S1343" s="7">
        <f>IFERROR(IF(F1343&gt;0,IF(IFERROR((Смета!G1325*1),0)&gt;0,ROUND(F1343*G1343,2),0),0),0)</f>
        <v>0</v>
      </c>
    </row>
    <row r="1344" hidden="1">
      <c r="B1344">
        <f>IFERROR(IF(F1344&gt;0,MAX(B$26:B1343)+1,IF(AND(D1344&gt;0,C1344=0),"ЗАГ",0)),0)</f>
        <v>0</v>
      </c>
      <c r="C1344">
        <f>IF(Смета!B1326&gt;0,Смета!B1326,0)</f>
        <v>0</v>
      </c>
      <c r="D1344">
        <f>IF(Смета!C1326&gt;0,Смета!C1326,0)</f>
        <v>0</v>
      </c>
      <c r="E1344" s="7">
        <f>IF(Смета!D1326&gt;0,Смета!D1326,0)</f>
        <v>0</v>
      </c>
      <c r="F1344" s="7">
        <f>IFERROR(IF(Дата_КС2=S$3,Смета!Q1326,0)+IF(Дата_КС2=S$4,Смета!T1326,0)+IF(Дата_КС2=S$5,Смета!W1326,0)+IF(Дата_КС2=S$6,Смета!Z1326,0)+IF(Дата_КС2=S$7,Смета!AC1326,0)+IF(Дата_КС2=S$8,Смета!AF1326,0)+IF(Дата_КС2=S$9,Смета!AI1326,0)+IF(Дата_КС2=S$10,Смета!AL1326,0)+IF(Дата_КС2=S$11,Смета!AO1326,0)+IF(Дата_КС2=S$12,Смета!AR1326,0)+IF(Дата_КС2=S$13,Смета!AU1326,0)+IF(Дата_КС2=S$14,Смета!AX1326,0),0)</f>
        <v>0</v>
      </c>
      <c r="G1344" s="7">
        <f>IF(Смета!E1326&gt;0,Смета!E1326,0)</f>
        <v>0</v>
      </c>
      <c r="H1344" s="7">
        <f>ROUND(F1344*G1344,2)</f>
        <v>0</v>
      </c>
      <c r="I1344">
        <f>IF(J1344=1,1,K1344)</f>
        <v>0</v>
      </c>
      <c r="K1344">
        <f>IF(AND(B1344&gt;0,B1344&lt;&gt;"ЗАГ"),1,IF(C1344=0,SUM(B1345:INDEX(B1345:B$2002,INDEX(MATCH("ЗАГ",B1345:B$2002&amp;"",),))),0))</f>
        <v>0</v>
      </c>
      <c r="R1344" s="7">
        <f>IFERROR(IF(F1344&gt;0,IF(IFERROR((Смета!H894*1),0)&gt;0,ROUND(F1344*G1344,2),0),0),0)</f>
        <v>0</v>
      </c>
      <c r="S1344" s="7">
        <f>IFERROR(IF(F1344&gt;0,IF(IFERROR((Смета!G1326*1),0)&gt;0,ROUND(F1344*G1344,2),0),0),0)</f>
        <v>0</v>
      </c>
    </row>
    <row r="1345" hidden="1">
      <c r="B1345">
        <f>IFERROR(IF(F1345&gt;0,MAX(B$26:B1344)+1,IF(AND(D1345&gt;0,C1345=0),"ЗАГ",0)),0)</f>
        <v>0</v>
      </c>
      <c r="C1345">
        <f>IF(Смета!B1327&gt;0,Смета!B1327,0)</f>
        <v>0</v>
      </c>
      <c r="D1345">
        <f>IF(Смета!C1327&gt;0,Смета!C1327,0)</f>
        <v>0</v>
      </c>
      <c r="E1345" s="7">
        <f>IF(Смета!D1327&gt;0,Смета!D1327,0)</f>
        <v>0</v>
      </c>
      <c r="F1345" s="7">
        <f>IFERROR(IF(Дата_КС2=S$3,Смета!Q1327,0)+IF(Дата_КС2=S$4,Смета!T1327,0)+IF(Дата_КС2=S$5,Смета!W1327,0)+IF(Дата_КС2=S$6,Смета!Z1327,0)+IF(Дата_КС2=S$7,Смета!AC1327,0)+IF(Дата_КС2=S$8,Смета!AF1327,0)+IF(Дата_КС2=S$9,Смета!AI1327,0)+IF(Дата_КС2=S$10,Смета!AL1327,0)+IF(Дата_КС2=S$11,Смета!AO1327,0)+IF(Дата_КС2=S$12,Смета!AR1327,0)+IF(Дата_КС2=S$13,Смета!AU1327,0)+IF(Дата_КС2=S$14,Смета!AX1327,0),0)</f>
        <v>0</v>
      </c>
      <c r="G1345" s="7">
        <f>IF(Смета!E1327&gt;0,Смета!E1327,0)</f>
        <v>0</v>
      </c>
      <c r="H1345" s="7">
        <f>ROUND(F1345*G1345,2)</f>
        <v>0</v>
      </c>
      <c r="I1345">
        <f>IF(J1345=1,1,K1345)</f>
        <v>0</v>
      </c>
      <c r="K1345">
        <f>IF(AND(B1345&gt;0,B1345&lt;&gt;"ЗАГ"),1,IF(C1345=0,SUM(B1346:INDEX(B1346:B$2002,INDEX(MATCH("ЗАГ",B1346:B$2002&amp;"",),))),0))</f>
        <v>0</v>
      </c>
      <c r="R1345" s="7">
        <f>IFERROR(IF(F1345&gt;0,IF(IFERROR((Смета!H895*1),0)&gt;0,ROUND(F1345*G1345,2),0),0),0)</f>
        <v>0</v>
      </c>
      <c r="S1345" s="7">
        <f>IFERROR(IF(F1345&gt;0,IF(IFERROR((Смета!G1327*1),0)&gt;0,ROUND(F1345*G1345,2),0),0),0)</f>
        <v>0</v>
      </c>
    </row>
    <row r="1346" hidden="1">
      <c r="B1346">
        <f>IFERROR(IF(F1346&gt;0,MAX(B$26:B1345)+1,IF(AND(D1346&gt;0,C1346=0),"ЗАГ",0)),0)</f>
        <v>0</v>
      </c>
      <c r="C1346">
        <f>IF(Смета!B1328&gt;0,Смета!B1328,0)</f>
        <v>0</v>
      </c>
      <c r="D1346">
        <f>IF(Смета!C1328&gt;0,Смета!C1328,0)</f>
        <v>0</v>
      </c>
      <c r="E1346" s="7">
        <f>IF(Смета!D1328&gt;0,Смета!D1328,0)</f>
        <v>0</v>
      </c>
      <c r="F1346" s="7">
        <f>IFERROR(IF(Дата_КС2=S$3,Смета!Q1328,0)+IF(Дата_КС2=S$4,Смета!T1328,0)+IF(Дата_КС2=S$5,Смета!W1328,0)+IF(Дата_КС2=S$6,Смета!Z1328,0)+IF(Дата_КС2=S$7,Смета!AC1328,0)+IF(Дата_КС2=S$8,Смета!AF1328,0)+IF(Дата_КС2=S$9,Смета!AI1328,0)+IF(Дата_КС2=S$10,Смета!AL1328,0)+IF(Дата_КС2=S$11,Смета!AO1328,0)+IF(Дата_КС2=S$12,Смета!AR1328,0)+IF(Дата_КС2=S$13,Смета!AU1328,0)+IF(Дата_КС2=S$14,Смета!AX1328,0),0)</f>
        <v>0</v>
      </c>
      <c r="G1346" s="7">
        <f>IF(Смета!E1328&gt;0,Смета!E1328,0)</f>
        <v>0</v>
      </c>
      <c r="H1346" s="7">
        <f>ROUND(F1346*G1346,2)</f>
        <v>0</v>
      </c>
      <c r="I1346">
        <f>IF(J1346=1,1,K1346)</f>
        <v>0</v>
      </c>
      <c r="K1346">
        <f>IF(AND(B1346&gt;0,B1346&lt;&gt;"ЗАГ"),1,IF(C1346=0,SUM(B1347:INDEX(B1347:B$2002,INDEX(MATCH("ЗАГ",B1347:B$2002&amp;"",),))),0))</f>
        <v>0</v>
      </c>
      <c r="R1346" s="7">
        <f>IFERROR(IF(F1346&gt;0,IF(IFERROR((Смета!H896*1),0)&gt;0,ROUND(F1346*G1346,2),0),0),0)</f>
        <v>0</v>
      </c>
      <c r="S1346" s="7">
        <f>IFERROR(IF(F1346&gt;0,IF(IFERROR((Смета!G1328*1),0)&gt;0,ROUND(F1346*G1346,2),0),0),0)</f>
        <v>0</v>
      </c>
    </row>
    <row r="1347" hidden="1">
      <c r="B1347">
        <f>IFERROR(IF(F1347&gt;0,MAX(B$26:B1346)+1,IF(AND(D1347&gt;0,C1347=0),"ЗАГ",0)),0)</f>
        <v>0</v>
      </c>
      <c r="C1347">
        <f>IF(Смета!B1329&gt;0,Смета!B1329,0)</f>
        <v>0</v>
      </c>
      <c r="D1347">
        <f>IF(Смета!C1329&gt;0,Смета!C1329,0)</f>
        <v>0</v>
      </c>
      <c r="E1347" s="7">
        <f>IF(Смета!D1329&gt;0,Смета!D1329,0)</f>
        <v>0</v>
      </c>
      <c r="F1347" s="7">
        <f>IFERROR(IF(Дата_КС2=S$3,Смета!Q1329,0)+IF(Дата_КС2=S$4,Смета!T1329,0)+IF(Дата_КС2=S$5,Смета!W1329,0)+IF(Дата_КС2=S$6,Смета!Z1329,0)+IF(Дата_КС2=S$7,Смета!AC1329,0)+IF(Дата_КС2=S$8,Смета!AF1329,0)+IF(Дата_КС2=S$9,Смета!AI1329,0)+IF(Дата_КС2=S$10,Смета!AL1329,0)+IF(Дата_КС2=S$11,Смета!AO1329,0)+IF(Дата_КС2=S$12,Смета!AR1329,0)+IF(Дата_КС2=S$13,Смета!AU1329,0)+IF(Дата_КС2=S$14,Смета!AX1329,0),0)</f>
        <v>0</v>
      </c>
      <c r="G1347" s="7">
        <f>IF(Смета!E1329&gt;0,Смета!E1329,0)</f>
        <v>0</v>
      </c>
      <c r="H1347" s="7">
        <f>ROUND(F1347*G1347,2)</f>
        <v>0</v>
      </c>
      <c r="I1347">
        <f>IF(J1347=1,1,K1347)</f>
        <v>0</v>
      </c>
      <c r="K1347">
        <f>IF(AND(B1347&gt;0,B1347&lt;&gt;"ЗАГ"),1,IF(C1347=0,SUM(B1348:INDEX(B1348:B$2002,INDEX(MATCH("ЗАГ",B1348:B$2002&amp;"",),))),0))</f>
        <v>0</v>
      </c>
      <c r="R1347" s="7">
        <f>IFERROR(IF(F1347&gt;0,IF(IFERROR((Смета!H897*1),0)&gt;0,ROUND(F1347*G1347,2),0),0),0)</f>
        <v>0</v>
      </c>
      <c r="S1347" s="7">
        <f>IFERROR(IF(F1347&gt;0,IF(IFERROR((Смета!G1329*1),0)&gt;0,ROUND(F1347*G1347,2),0),0),0)</f>
        <v>0</v>
      </c>
    </row>
    <row r="1348" hidden="1">
      <c r="B1348">
        <f>IFERROR(IF(F1348&gt;0,MAX(B$26:B1347)+1,IF(AND(D1348&gt;0,C1348=0),"ЗАГ",0)),0)</f>
        <v>0</v>
      </c>
      <c r="C1348">
        <f>IF(Смета!B1330&gt;0,Смета!B1330,0)</f>
        <v>0</v>
      </c>
      <c r="D1348">
        <f>IF(Смета!C1330&gt;0,Смета!C1330,0)</f>
        <v>0</v>
      </c>
      <c r="E1348" s="7">
        <f>IF(Смета!D1330&gt;0,Смета!D1330,0)</f>
        <v>0</v>
      </c>
      <c r="F1348" s="7">
        <f>IFERROR(IF(Дата_КС2=S$3,Смета!Q1330,0)+IF(Дата_КС2=S$4,Смета!T1330,0)+IF(Дата_КС2=S$5,Смета!W1330,0)+IF(Дата_КС2=S$6,Смета!Z1330,0)+IF(Дата_КС2=S$7,Смета!AC1330,0)+IF(Дата_КС2=S$8,Смета!AF1330,0)+IF(Дата_КС2=S$9,Смета!AI1330,0)+IF(Дата_КС2=S$10,Смета!AL1330,0)+IF(Дата_КС2=S$11,Смета!AO1330,0)+IF(Дата_КС2=S$12,Смета!AR1330,0)+IF(Дата_КС2=S$13,Смета!AU1330,0)+IF(Дата_КС2=S$14,Смета!AX1330,0),0)</f>
        <v>0</v>
      </c>
      <c r="G1348" s="7">
        <f>IF(Смета!E1330&gt;0,Смета!E1330,0)</f>
        <v>0</v>
      </c>
      <c r="H1348" s="7">
        <f>ROUND(F1348*G1348,2)</f>
        <v>0</v>
      </c>
      <c r="I1348">
        <f>IF(J1348=1,1,K1348)</f>
        <v>0</v>
      </c>
      <c r="K1348">
        <f>IF(AND(B1348&gt;0,B1348&lt;&gt;"ЗАГ"),1,IF(C1348=0,SUM(B1349:INDEX(B1349:B$2002,INDEX(MATCH("ЗАГ",B1349:B$2002&amp;"",),))),0))</f>
        <v>0</v>
      </c>
      <c r="R1348" s="7">
        <f>IFERROR(IF(F1348&gt;0,IF(IFERROR((Смета!H898*1),0)&gt;0,ROUND(F1348*G1348,2),0),0),0)</f>
        <v>0</v>
      </c>
      <c r="S1348" s="7">
        <f>IFERROR(IF(F1348&gt;0,IF(IFERROR((Смета!G1330*1),0)&gt;0,ROUND(F1348*G1348,2),0),0),0)</f>
        <v>0</v>
      </c>
    </row>
    <row r="1349" hidden="1">
      <c r="B1349">
        <f>IFERROR(IF(F1349&gt;0,MAX(B$26:B1348)+1,IF(AND(D1349&gt;0,C1349=0),"ЗАГ",0)),0)</f>
        <v>0</v>
      </c>
      <c r="C1349">
        <f>IF(Смета!B1331&gt;0,Смета!B1331,0)</f>
        <v>0</v>
      </c>
      <c r="D1349">
        <f>IF(Смета!C1331&gt;0,Смета!C1331,0)</f>
        <v>0</v>
      </c>
      <c r="E1349" s="7">
        <f>IF(Смета!D1331&gt;0,Смета!D1331,0)</f>
        <v>0</v>
      </c>
      <c r="F1349" s="7">
        <f>IFERROR(IF(Дата_КС2=S$3,Смета!Q1331,0)+IF(Дата_КС2=S$4,Смета!T1331,0)+IF(Дата_КС2=S$5,Смета!W1331,0)+IF(Дата_КС2=S$6,Смета!Z1331,0)+IF(Дата_КС2=S$7,Смета!AC1331,0)+IF(Дата_КС2=S$8,Смета!AF1331,0)+IF(Дата_КС2=S$9,Смета!AI1331,0)+IF(Дата_КС2=S$10,Смета!AL1331,0)+IF(Дата_КС2=S$11,Смета!AO1331,0)+IF(Дата_КС2=S$12,Смета!AR1331,0)+IF(Дата_КС2=S$13,Смета!AU1331,0)+IF(Дата_КС2=S$14,Смета!AX1331,0),0)</f>
        <v>0</v>
      </c>
      <c r="G1349" s="7">
        <f>IF(Смета!E1331&gt;0,Смета!E1331,0)</f>
        <v>0</v>
      </c>
      <c r="H1349" s="7">
        <f>ROUND(F1349*G1349,2)</f>
        <v>0</v>
      </c>
      <c r="I1349">
        <f>IF(J1349=1,1,K1349)</f>
        <v>0</v>
      </c>
      <c r="K1349">
        <f>IF(AND(B1349&gt;0,B1349&lt;&gt;"ЗАГ"),1,IF(C1349=0,SUM(B1350:INDEX(B1350:B$2002,INDEX(MATCH("ЗАГ",B1350:B$2002&amp;"",),))),0))</f>
        <v>0</v>
      </c>
      <c r="R1349" s="7">
        <f>IFERROR(IF(F1349&gt;0,IF(IFERROR((Смета!H899*1),0)&gt;0,ROUND(F1349*G1349,2),0),0),0)</f>
        <v>0</v>
      </c>
      <c r="S1349" s="7">
        <f>IFERROR(IF(F1349&gt;0,IF(IFERROR((Смета!G1331*1),0)&gt;0,ROUND(F1349*G1349,2),0),0),0)</f>
        <v>0</v>
      </c>
    </row>
    <row r="1350" hidden="1">
      <c r="B1350">
        <f>IFERROR(IF(F1350&gt;0,MAX(B$26:B1349)+1,IF(AND(D1350&gt;0,C1350=0),"ЗАГ",0)),0)</f>
        <v>0</v>
      </c>
      <c r="C1350">
        <f>IF(Смета!B1332&gt;0,Смета!B1332,0)</f>
        <v>0</v>
      </c>
      <c r="D1350">
        <f>IF(Смета!C1332&gt;0,Смета!C1332,0)</f>
        <v>0</v>
      </c>
      <c r="E1350" s="7">
        <f>IF(Смета!D1332&gt;0,Смета!D1332,0)</f>
        <v>0</v>
      </c>
      <c r="F1350" s="7">
        <f>IFERROR(IF(Дата_КС2=S$3,Смета!Q1332,0)+IF(Дата_КС2=S$4,Смета!T1332,0)+IF(Дата_КС2=S$5,Смета!W1332,0)+IF(Дата_КС2=S$6,Смета!Z1332,0)+IF(Дата_КС2=S$7,Смета!AC1332,0)+IF(Дата_КС2=S$8,Смета!AF1332,0)+IF(Дата_КС2=S$9,Смета!AI1332,0)+IF(Дата_КС2=S$10,Смета!AL1332,0)+IF(Дата_КС2=S$11,Смета!AO1332,0)+IF(Дата_КС2=S$12,Смета!AR1332,0)+IF(Дата_КС2=S$13,Смета!AU1332,0)+IF(Дата_КС2=S$14,Смета!AX1332,0),0)</f>
        <v>0</v>
      </c>
      <c r="G1350" s="7">
        <f>IF(Смета!E1332&gt;0,Смета!E1332,0)</f>
        <v>0</v>
      </c>
      <c r="H1350" s="7">
        <f>ROUND(F1350*G1350,2)</f>
        <v>0</v>
      </c>
      <c r="I1350">
        <f>IF(J1350=1,1,K1350)</f>
        <v>0</v>
      </c>
      <c r="K1350">
        <f>IF(AND(B1350&gt;0,B1350&lt;&gt;"ЗАГ"),1,IF(C1350=0,SUM(B1351:INDEX(B1351:B$2002,INDEX(MATCH("ЗАГ",B1351:B$2002&amp;"",),))),0))</f>
        <v>0</v>
      </c>
      <c r="R1350" s="7">
        <f>IFERROR(IF(F1350&gt;0,IF(IFERROR((Смета!H900*1),0)&gt;0,ROUND(F1350*G1350,2),0),0),0)</f>
        <v>0</v>
      </c>
      <c r="S1350" s="7">
        <f>IFERROR(IF(F1350&gt;0,IF(IFERROR((Смета!G1332*1),0)&gt;0,ROUND(F1350*G1350,2),0),0),0)</f>
        <v>0</v>
      </c>
    </row>
    <row r="1351" hidden="1">
      <c r="B1351">
        <f>IFERROR(IF(F1351&gt;0,MAX(B$26:B1350)+1,IF(AND(D1351&gt;0,C1351=0),"ЗАГ",0)),0)</f>
        <v>0</v>
      </c>
      <c r="C1351">
        <f>IF(Смета!B1333&gt;0,Смета!B1333,0)</f>
        <v>0</v>
      </c>
      <c r="D1351">
        <f>IF(Смета!C1333&gt;0,Смета!C1333,0)</f>
        <v>0</v>
      </c>
      <c r="E1351" s="7">
        <f>IF(Смета!D1333&gt;0,Смета!D1333,0)</f>
        <v>0</v>
      </c>
      <c r="F1351" s="7">
        <f>IFERROR(IF(Дата_КС2=S$3,Смета!Q1333,0)+IF(Дата_КС2=S$4,Смета!T1333,0)+IF(Дата_КС2=S$5,Смета!W1333,0)+IF(Дата_КС2=S$6,Смета!Z1333,0)+IF(Дата_КС2=S$7,Смета!AC1333,0)+IF(Дата_КС2=S$8,Смета!AF1333,0)+IF(Дата_КС2=S$9,Смета!AI1333,0)+IF(Дата_КС2=S$10,Смета!AL1333,0)+IF(Дата_КС2=S$11,Смета!AO1333,0)+IF(Дата_КС2=S$12,Смета!AR1333,0)+IF(Дата_КС2=S$13,Смета!AU1333,0)+IF(Дата_КС2=S$14,Смета!AX1333,0),0)</f>
        <v>0</v>
      </c>
      <c r="G1351" s="7">
        <f>IF(Смета!E1333&gt;0,Смета!E1333,0)</f>
        <v>0</v>
      </c>
      <c r="H1351" s="7">
        <f>ROUND(F1351*G1351,2)</f>
        <v>0</v>
      </c>
      <c r="I1351">
        <f>IF(J1351=1,1,K1351)</f>
        <v>0</v>
      </c>
      <c r="K1351">
        <f>IF(AND(B1351&gt;0,B1351&lt;&gt;"ЗАГ"),1,IF(C1351=0,SUM(B1352:INDEX(B1352:B$2002,INDEX(MATCH("ЗАГ",B1352:B$2002&amp;"",),))),0))</f>
        <v>0</v>
      </c>
      <c r="R1351" s="7">
        <f>IFERROR(IF(F1351&gt;0,IF(IFERROR((Смета!H901*1),0)&gt;0,ROUND(F1351*G1351,2),0),0),0)</f>
        <v>0</v>
      </c>
      <c r="S1351" s="7">
        <f>IFERROR(IF(F1351&gt;0,IF(IFERROR((Смета!G1333*1),0)&gt;0,ROUND(F1351*G1351,2),0),0),0)</f>
        <v>0</v>
      </c>
    </row>
    <row r="1352" hidden="1">
      <c r="B1352">
        <f>IFERROR(IF(F1352&gt;0,MAX(B$26:B1351)+1,IF(AND(D1352&gt;0,C1352=0),"ЗАГ",0)),0)</f>
        <v>0</v>
      </c>
      <c r="C1352">
        <f>IF(Смета!B1334&gt;0,Смета!B1334,0)</f>
        <v>0</v>
      </c>
      <c r="D1352">
        <f>IF(Смета!C1334&gt;0,Смета!C1334,0)</f>
        <v>0</v>
      </c>
      <c r="E1352" s="7">
        <f>IF(Смета!D1334&gt;0,Смета!D1334,0)</f>
        <v>0</v>
      </c>
      <c r="F1352" s="7">
        <f>IFERROR(IF(Дата_КС2=S$3,Смета!Q1334,0)+IF(Дата_КС2=S$4,Смета!T1334,0)+IF(Дата_КС2=S$5,Смета!W1334,0)+IF(Дата_КС2=S$6,Смета!Z1334,0)+IF(Дата_КС2=S$7,Смета!AC1334,0)+IF(Дата_КС2=S$8,Смета!AF1334,0)+IF(Дата_КС2=S$9,Смета!AI1334,0)+IF(Дата_КС2=S$10,Смета!AL1334,0)+IF(Дата_КС2=S$11,Смета!AO1334,0)+IF(Дата_КС2=S$12,Смета!AR1334,0)+IF(Дата_КС2=S$13,Смета!AU1334,0)+IF(Дата_КС2=S$14,Смета!AX1334,0),0)</f>
        <v>0</v>
      </c>
      <c r="G1352" s="7">
        <f>IF(Смета!E1334&gt;0,Смета!E1334,0)</f>
        <v>0</v>
      </c>
      <c r="H1352" s="7">
        <f>ROUND(F1352*G1352,2)</f>
        <v>0</v>
      </c>
      <c r="I1352">
        <f>IF(J1352=1,1,K1352)</f>
        <v>0</v>
      </c>
      <c r="K1352">
        <f>IF(AND(B1352&gt;0,B1352&lt;&gt;"ЗАГ"),1,IF(C1352=0,SUM(B1353:INDEX(B1353:B$2002,INDEX(MATCH("ЗАГ",B1353:B$2002&amp;"",),))),0))</f>
        <v>0</v>
      </c>
      <c r="R1352" s="7">
        <f>IFERROR(IF(F1352&gt;0,IF(IFERROR((Смета!H902*1),0)&gt;0,ROUND(F1352*G1352,2),0),0),0)</f>
        <v>0</v>
      </c>
      <c r="S1352" s="7">
        <f>IFERROR(IF(F1352&gt;0,IF(IFERROR((Смета!G1334*1),0)&gt;0,ROUND(F1352*G1352,2),0),0),0)</f>
        <v>0</v>
      </c>
    </row>
    <row r="1353" hidden="1">
      <c r="B1353">
        <f>IFERROR(IF(F1353&gt;0,MAX(B$26:B1352)+1,IF(AND(D1353&gt;0,C1353=0),"ЗАГ",0)),0)</f>
        <v>0</v>
      </c>
      <c r="C1353">
        <f>IF(Смета!B1335&gt;0,Смета!B1335,0)</f>
        <v>0</v>
      </c>
      <c r="D1353">
        <f>IF(Смета!C1335&gt;0,Смета!C1335,0)</f>
        <v>0</v>
      </c>
      <c r="E1353" s="7">
        <f>IF(Смета!D1335&gt;0,Смета!D1335,0)</f>
        <v>0</v>
      </c>
      <c r="F1353" s="7">
        <f>IFERROR(IF(Дата_КС2=S$3,Смета!Q1335,0)+IF(Дата_КС2=S$4,Смета!T1335,0)+IF(Дата_КС2=S$5,Смета!W1335,0)+IF(Дата_КС2=S$6,Смета!Z1335,0)+IF(Дата_КС2=S$7,Смета!AC1335,0)+IF(Дата_КС2=S$8,Смета!AF1335,0)+IF(Дата_КС2=S$9,Смета!AI1335,0)+IF(Дата_КС2=S$10,Смета!AL1335,0)+IF(Дата_КС2=S$11,Смета!AO1335,0)+IF(Дата_КС2=S$12,Смета!AR1335,0)+IF(Дата_КС2=S$13,Смета!AU1335,0)+IF(Дата_КС2=S$14,Смета!AX1335,0),0)</f>
        <v>0</v>
      </c>
      <c r="G1353" s="7">
        <f>IF(Смета!E1335&gt;0,Смета!E1335,0)</f>
        <v>0</v>
      </c>
      <c r="H1353" s="7">
        <f>ROUND(F1353*G1353,2)</f>
        <v>0</v>
      </c>
      <c r="I1353">
        <f>IF(J1353=1,1,K1353)</f>
        <v>0</v>
      </c>
      <c r="K1353">
        <f>IF(AND(B1353&gt;0,B1353&lt;&gt;"ЗАГ"),1,IF(C1353=0,SUM(B1354:INDEX(B1354:B$2002,INDEX(MATCH("ЗАГ",B1354:B$2002&amp;"",),))),0))</f>
        <v>0</v>
      </c>
      <c r="R1353" s="7">
        <f>IFERROR(IF(F1353&gt;0,IF(IFERROR((Смета!H903*1),0)&gt;0,ROUND(F1353*G1353,2),0),0),0)</f>
        <v>0</v>
      </c>
      <c r="S1353" s="7">
        <f>IFERROR(IF(F1353&gt;0,IF(IFERROR((Смета!G1335*1),0)&gt;0,ROUND(F1353*G1353,2),0),0),0)</f>
        <v>0</v>
      </c>
    </row>
    <row r="1354" hidden="1">
      <c r="B1354">
        <f>IFERROR(IF(F1354&gt;0,MAX(B$26:B1353)+1,IF(AND(D1354&gt;0,C1354=0),"ЗАГ",0)),0)</f>
        <v>0</v>
      </c>
      <c r="C1354">
        <f>IF(Смета!B1336&gt;0,Смета!B1336,0)</f>
        <v>0</v>
      </c>
      <c r="D1354">
        <f>IF(Смета!C1336&gt;0,Смета!C1336,0)</f>
        <v>0</v>
      </c>
      <c r="E1354" s="7">
        <f>IF(Смета!D1336&gt;0,Смета!D1336,0)</f>
        <v>0</v>
      </c>
      <c r="F1354" s="7">
        <f>IFERROR(IF(Дата_КС2=S$3,Смета!Q1336,0)+IF(Дата_КС2=S$4,Смета!T1336,0)+IF(Дата_КС2=S$5,Смета!W1336,0)+IF(Дата_КС2=S$6,Смета!Z1336,0)+IF(Дата_КС2=S$7,Смета!AC1336,0)+IF(Дата_КС2=S$8,Смета!AF1336,0)+IF(Дата_КС2=S$9,Смета!AI1336,0)+IF(Дата_КС2=S$10,Смета!AL1336,0)+IF(Дата_КС2=S$11,Смета!AO1336,0)+IF(Дата_КС2=S$12,Смета!AR1336,0)+IF(Дата_КС2=S$13,Смета!AU1336,0)+IF(Дата_КС2=S$14,Смета!AX1336,0),0)</f>
        <v>0</v>
      </c>
      <c r="G1354" s="7">
        <f>IF(Смета!E1336&gt;0,Смета!E1336,0)</f>
        <v>0</v>
      </c>
      <c r="H1354" s="7">
        <f>ROUND(F1354*G1354,2)</f>
        <v>0</v>
      </c>
      <c r="I1354">
        <f>IF(J1354=1,1,K1354)</f>
        <v>0</v>
      </c>
      <c r="K1354">
        <f>IF(AND(B1354&gt;0,B1354&lt;&gt;"ЗАГ"),1,IF(C1354=0,SUM(B1355:INDEX(B1355:B$2002,INDEX(MATCH("ЗАГ",B1355:B$2002&amp;"",),))),0))</f>
        <v>0</v>
      </c>
      <c r="R1354" s="7">
        <f>IFERROR(IF(F1354&gt;0,IF(IFERROR((Смета!H904*1),0)&gt;0,ROUND(F1354*G1354,2),0),0),0)</f>
        <v>0</v>
      </c>
      <c r="S1354" s="7">
        <f>IFERROR(IF(F1354&gt;0,IF(IFERROR((Смета!G1336*1),0)&gt;0,ROUND(F1354*G1354,2),0),0),0)</f>
        <v>0</v>
      </c>
    </row>
    <row r="1355" hidden="1">
      <c r="B1355">
        <f>IFERROR(IF(F1355&gt;0,MAX(B$26:B1354)+1,IF(AND(D1355&gt;0,C1355=0),"ЗАГ",0)),0)</f>
        <v>0</v>
      </c>
      <c r="C1355">
        <f>IF(Смета!B1337&gt;0,Смета!B1337,0)</f>
        <v>0</v>
      </c>
      <c r="D1355">
        <f>IF(Смета!C1337&gt;0,Смета!C1337,0)</f>
        <v>0</v>
      </c>
      <c r="E1355" s="7">
        <f>IF(Смета!D1337&gt;0,Смета!D1337,0)</f>
        <v>0</v>
      </c>
      <c r="F1355" s="7">
        <f>IFERROR(IF(Дата_КС2=S$3,Смета!Q1337,0)+IF(Дата_КС2=S$4,Смета!T1337,0)+IF(Дата_КС2=S$5,Смета!W1337,0)+IF(Дата_КС2=S$6,Смета!Z1337,0)+IF(Дата_КС2=S$7,Смета!AC1337,0)+IF(Дата_КС2=S$8,Смета!AF1337,0)+IF(Дата_КС2=S$9,Смета!AI1337,0)+IF(Дата_КС2=S$10,Смета!AL1337,0)+IF(Дата_КС2=S$11,Смета!AO1337,0)+IF(Дата_КС2=S$12,Смета!AR1337,0)+IF(Дата_КС2=S$13,Смета!AU1337,0)+IF(Дата_КС2=S$14,Смета!AX1337,0),0)</f>
        <v>0</v>
      </c>
      <c r="G1355" s="7">
        <f>IF(Смета!E1337&gt;0,Смета!E1337,0)</f>
        <v>0</v>
      </c>
      <c r="H1355" s="7">
        <f>ROUND(F1355*G1355,2)</f>
        <v>0</v>
      </c>
      <c r="I1355">
        <f>IF(J1355=1,1,K1355)</f>
        <v>0</v>
      </c>
      <c r="K1355">
        <f>IF(AND(B1355&gt;0,B1355&lt;&gt;"ЗАГ"),1,IF(C1355=0,SUM(B1356:INDEX(B1356:B$2002,INDEX(MATCH("ЗАГ",B1356:B$2002&amp;"",),))),0))</f>
        <v>0</v>
      </c>
      <c r="R1355" s="7">
        <f>IFERROR(IF(F1355&gt;0,IF(IFERROR((Смета!H905*1),0)&gt;0,ROUND(F1355*G1355,2),0),0),0)</f>
        <v>0</v>
      </c>
      <c r="S1355" s="7">
        <f>IFERROR(IF(F1355&gt;0,IF(IFERROR((Смета!G1337*1),0)&gt;0,ROUND(F1355*G1355,2),0),0),0)</f>
        <v>0</v>
      </c>
    </row>
    <row r="1356" hidden="1">
      <c r="B1356">
        <f>IFERROR(IF(F1356&gt;0,MAX(B$26:B1355)+1,IF(AND(D1356&gt;0,C1356=0),"ЗАГ",0)),0)</f>
        <v>0</v>
      </c>
      <c r="C1356">
        <f>IF(Смета!B1338&gt;0,Смета!B1338,0)</f>
        <v>0</v>
      </c>
      <c r="D1356">
        <f>IF(Смета!C1338&gt;0,Смета!C1338,0)</f>
        <v>0</v>
      </c>
      <c r="E1356" s="7">
        <f>IF(Смета!D1338&gt;0,Смета!D1338,0)</f>
        <v>0</v>
      </c>
      <c r="F1356" s="7">
        <f>IFERROR(IF(Дата_КС2=S$3,Смета!Q1338,0)+IF(Дата_КС2=S$4,Смета!T1338,0)+IF(Дата_КС2=S$5,Смета!W1338,0)+IF(Дата_КС2=S$6,Смета!Z1338,0)+IF(Дата_КС2=S$7,Смета!AC1338,0)+IF(Дата_КС2=S$8,Смета!AF1338,0)+IF(Дата_КС2=S$9,Смета!AI1338,0)+IF(Дата_КС2=S$10,Смета!AL1338,0)+IF(Дата_КС2=S$11,Смета!AO1338,0)+IF(Дата_КС2=S$12,Смета!AR1338,0)+IF(Дата_КС2=S$13,Смета!AU1338,0)+IF(Дата_КС2=S$14,Смета!AX1338,0),0)</f>
        <v>0</v>
      </c>
      <c r="G1356" s="7">
        <f>IF(Смета!E1338&gt;0,Смета!E1338,0)</f>
        <v>0</v>
      </c>
      <c r="H1356" s="7">
        <f>ROUND(F1356*G1356,2)</f>
        <v>0</v>
      </c>
      <c r="I1356">
        <f>IF(J1356=1,1,K1356)</f>
        <v>0</v>
      </c>
      <c r="K1356">
        <f>IF(AND(B1356&gt;0,B1356&lt;&gt;"ЗАГ"),1,IF(C1356=0,SUM(B1357:INDEX(B1357:B$2002,INDEX(MATCH("ЗАГ",B1357:B$2002&amp;"",),))),0))</f>
        <v>0</v>
      </c>
      <c r="R1356" s="7">
        <f>IFERROR(IF(F1356&gt;0,IF(IFERROR((Смета!H906*1),0)&gt;0,ROUND(F1356*G1356,2),0),0),0)</f>
        <v>0</v>
      </c>
      <c r="S1356" s="7">
        <f>IFERROR(IF(F1356&gt;0,IF(IFERROR((Смета!G1338*1),0)&gt;0,ROUND(F1356*G1356,2),0),0),0)</f>
        <v>0</v>
      </c>
    </row>
    <row r="1357" hidden="1">
      <c r="B1357">
        <f>IFERROR(IF(F1357&gt;0,MAX(B$26:B1356)+1,IF(AND(D1357&gt;0,C1357=0),"ЗАГ",0)),0)</f>
        <v>0</v>
      </c>
      <c r="C1357">
        <f>IF(Смета!B1339&gt;0,Смета!B1339,0)</f>
        <v>0</v>
      </c>
      <c r="D1357">
        <f>IF(Смета!C1339&gt;0,Смета!C1339,0)</f>
        <v>0</v>
      </c>
      <c r="E1357" s="7">
        <f>IF(Смета!D1339&gt;0,Смета!D1339,0)</f>
        <v>0</v>
      </c>
      <c r="F1357" s="7">
        <f>IFERROR(IF(Дата_КС2=S$3,Смета!Q1339,0)+IF(Дата_КС2=S$4,Смета!T1339,0)+IF(Дата_КС2=S$5,Смета!W1339,0)+IF(Дата_КС2=S$6,Смета!Z1339,0)+IF(Дата_КС2=S$7,Смета!AC1339,0)+IF(Дата_КС2=S$8,Смета!AF1339,0)+IF(Дата_КС2=S$9,Смета!AI1339,0)+IF(Дата_КС2=S$10,Смета!AL1339,0)+IF(Дата_КС2=S$11,Смета!AO1339,0)+IF(Дата_КС2=S$12,Смета!AR1339,0)+IF(Дата_КС2=S$13,Смета!AU1339,0)+IF(Дата_КС2=S$14,Смета!AX1339,0),0)</f>
        <v>0</v>
      </c>
      <c r="G1357" s="7">
        <f>IF(Смета!E1339&gt;0,Смета!E1339,0)</f>
        <v>0</v>
      </c>
      <c r="H1357" s="7">
        <f>ROUND(F1357*G1357,2)</f>
        <v>0</v>
      </c>
      <c r="I1357">
        <f>IF(J1357=1,1,K1357)</f>
        <v>0</v>
      </c>
      <c r="K1357">
        <f>IF(AND(B1357&gt;0,B1357&lt;&gt;"ЗАГ"),1,IF(C1357=0,SUM(B1358:INDEX(B1358:B$2002,INDEX(MATCH("ЗАГ",B1358:B$2002&amp;"",),))),0))</f>
        <v>0</v>
      </c>
      <c r="R1357" s="7">
        <f>IFERROR(IF(F1357&gt;0,IF(IFERROR((Смета!H907*1),0)&gt;0,ROUND(F1357*G1357,2),0),0),0)</f>
        <v>0</v>
      </c>
      <c r="S1357" s="7">
        <f>IFERROR(IF(F1357&gt;0,IF(IFERROR((Смета!G1339*1),0)&gt;0,ROUND(F1357*G1357,2),0),0),0)</f>
        <v>0</v>
      </c>
    </row>
    <row r="1358" hidden="1">
      <c r="B1358">
        <f>IFERROR(IF(F1358&gt;0,MAX(B$26:B1357)+1,IF(AND(D1358&gt;0,C1358=0),"ЗАГ",0)),0)</f>
        <v>0</v>
      </c>
      <c r="C1358">
        <f>IF(Смета!B1340&gt;0,Смета!B1340,0)</f>
        <v>0</v>
      </c>
      <c r="D1358">
        <f>IF(Смета!C1340&gt;0,Смета!C1340,0)</f>
        <v>0</v>
      </c>
      <c r="E1358" s="7">
        <f>IF(Смета!D1340&gt;0,Смета!D1340,0)</f>
        <v>0</v>
      </c>
      <c r="F1358" s="7">
        <f>IFERROR(IF(Дата_КС2=S$3,Смета!Q1340,0)+IF(Дата_КС2=S$4,Смета!T1340,0)+IF(Дата_КС2=S$5,Смета!W1340,0)+IF(Дата_КС2=S$6,Смета!Z1340,0)+IF(Дата_КС2=S$7,Смета!AC1340,0)+IF(Дата_КС2=S$8,Смета!AF1340,0)+IF(Дата_КС2=S$9,Смета!AI1340,0)+IF(Дата_КС2=S$10,Смета!AL1340,0)+IF(Дата_КС2=S$11,Смета!AO1340,0)+IF(Дата_КС2=S$12,Смета!AR1340,0)+IF(Дата_КС2=S$13,Смета!AU1340,0)+IF(Дата_КС2=S$14,Смета!AX1340,0),0)</f>
        <v>0</v>
      </c>
      <c r="G1358" s="7">
        <f>IF(Смета!E1340&gt;0,Смета!E1340,0)</f>
        <v>0</v>
      </c>
      <c r="H1358" s="7">
        <f>ROUND(F1358*G1358,2)</f>
        <v>0</v>
      </c>
      <c r="I1358">
        <f>IF(J1358=1,1,K1358)</f>
        <v>0</v>
      </c>
      <c r="K1358">
        <f>IF(AND(B1358&gt;0,B1358&lt;&gt;"ЗАГ"),1,IF(C1358=0,SUM(B1359:INDEX(B1359:B$2002,INDEX(MATCH("ЗАГ",B1359:B$2002&amp;"",),))),0))</f>
        <v>0</v>
      </c>
      <c r="R1358" s="7">
        <f>IFERROR(IF(F1358&gt;0,IF(IFERROR((Смета!H908*1),0)&gt;0,ROUND(F1358*G1358,2),0),0),0)</f>
        <v>0</v>
      </c>
      <c r="S1358" s="7">
        <f>IFERROR(IF(F1358&gt;0,IF(IFERROR((Смета!G1340*1),0)&gt;0,ROUND(F1358*G1358,2),0),0),0)</f>
        <v>0</v>
      </c>
    </row>
    <row r="1359" hidden="1">
      <c r="B1359">
        <f>IFERROR(IF(F1359&gt;0,MAX(B$26:B1358)+1,IF(AND(D1359&gt;0,C1359=0),"ЗАГ",0)),0)</f>
        <v>0</v>
      </c>
      <c r="C1359">
        <f>IF(Смета!B1341&gt;0,Смета!B1341,0)</f>
        <v>0</v>
      </c>
      <c r="D1359">
        <f>IF(Смета!C1341&gt;0,Смета!C1341,0)</f>
        <v>0</v>
      </c>
      <c r="E1359" s="7">
        <f>IF(Смета!D1341&gt;0,Смета!D1341,0)</f>
        <v>0</v>
      </c>
      <c r="F1359" s="7">
        <f>IFERROR(IF(Дата_КС2=S$3,Смета!Q1341,0)+IF(Дата_КС2=S$4,Смета!T1341,0)+IF(Дата_КС2=S$5,Смета!W1341,0)+IF(Дата_КС2=S$6,Смета!Z1341,0)+IF(Дата_КС2=S$7,Смета!AC1341,0)+IF(Дата_КС2=S$8,Смета!AF1341,0)+IF(Дата_КС2=S$9,Смета!AI1341,0)+IF(Дата_КС2=S$10,Смета!AL1341,0)+IF(Дата_КС2=S$11,Смета!AO1341,0)+IF(Дата_КС2=S$12,Смета!AR1341,0)+IF(Дата_КС2=S$13,Смета!AU1341,0)+IF(Дата_КС2=S$14,Смета!AX1341,0),0)</f>
        <v>0</v>
      </c>
      <c r="G1359" s="7">
        <f>IF(Смета!E1341&gt;0,Смета!E1341,0)</f>
        <v>0</v>
      </c>
      <c r="H1359" s="7">
        <f>ROUND(F1359*G1359,2)</f>
        <v>0</v>
      </c>
      <c r="I1359">
        <f>IF(J1359=1,1,K1359)</f>
        <v>0</v>
      </c>
      <c r="K1359">
        <f>IF(AND(B1359&gt;0,B1359&lt;&gt;"ЗАГ"),1,IF(C1359=0,SUM(B1360:INDEX(B1360:B$2002,INDEX(MATCH("ЗАГ",B1360:B$2002&amp;"",),))),0))</f>
        <v>0</v>
      </c>
      <c r="R1359" s="7">
        <f>IFERROR(IF(F1359&gt;0,IF(IFERROR((Смета!H909*1),0)&gt;0,ROUND(F1359*G1359,2),0),0),0)</f>
        <v>0</v>
      </c>
      <c r="S1359" s="7">
        <f>IFERROR(IF(F1359&gt;0,IF(IFERROR((Смета!G1341*1),0)&gt;0,ROUND(F1359*G1359,2),0),0),0)</f>
        <v>0</v>
      </c>
    </row>
    <row r="1360" hidden="1">
      <c r="B1360">
        <f>IFERROR(IF(F1360&gt;0,MAX(B$26:B1359)+1,IF(AND(D1360&gt;0,C1360=0),"ЗАГ",0)),0)</f>
        <v>0</v>
      </c>
      <c r="C1360">
        <f>IF(Смета!B1342&gt;0,Смета!B1342,0)</f>
        <v>0</v>
      </c>
      <c r="D1360">
        <f>IF(Смета!C1342&gt;0,Смета!C1342,0)</f>
        <v>0</v>
      </c>
      <c r="E1360" s="7">
        <f>IF(Смета!D1342&gt;0,Смета!D1342,0)</f>
        <v>0</v>
      </c>
      <c r="F1360" s="7">
        <f>IFERROR(IF(Дата_КС2=S$3,Смета!Q1342,0)+IF(Дата_КС2=S$4,Смета!T1342,0)+IF(Дата_КС2=S$5,Смета!W1342,0)+IF(Дата_КС2=S$6,Смета!Z1342,0)+IF(Дата_КС2=S$7,Смета!AC1342,0)+IF(Дата_КС2=S$8,Смета!AF1342,0)+IF(Дата_КС2=S$9,Смета!AI1342,0)+IF(Дата_КС2=S$10,Смета!AL1342,0)+IF(Дата_КС2=S$11,Смета!AO1342,0)+IF(Дата_КС2=S$12,Смета!AR1342,0)+IF(Дата_КС2=S$13,Смета!AU1342,0)+IF(Дата_КС2=S$14,Смета!AX1342,0),0)</f>
        <v>0</v>
      </c>
      <c r="G1360" s="7">
        <f>IF(Смета!E1342&gt;0,Смета!E1342,0)</f>
        <v>0</v>
      </c>
      <c r="H1360" s="7">
        <f>ROUND(F1360*G1360,2)</f>
        <v>0</v>
      </c>
      <c r="I1360">
        <f>IF(J1360=1,1,K1360)</f>
        <v>0</v>
      </c>
      <c r="K1360">
        <f>IF(AND(B1360&gt;0,B1360&lt;&gt;"ЗАГ"),1,IF(C1360=0,SUM(B1361:INDEX(B1361:B$2002,INDEX(MATCH("ЗАГ",B1361:B$2002&amp;"",),))),0))</f>
        <v>0</v>
      </c>
      <c r="R1360" s="7">
        <f>IFERROR(IF(F1360&gt;0,IF(IFERROR((Смета!H910*1),0)&gt;0,ROUND(F1360*G1360,2),0),0),0)</f>
        <v>0</v>
      </c>
      <c r="S1360" s="7">
        <f>IFERROR(IF(F1360&gt;0,IF(IFERROR((Смета!G1342*1),0)&gt;0,ROUND(F1360*G1360,2),0),0),0)</f>
        <v>0</v>
      </c>
    </row>
    <row r="1361" hidden="1">
      <c r="B1361">
        <f>IFERROR(IF(F1361&gt;0,MAX(B$26:B1360)+1,IF(AND(D1361&gt;0,C1361=0),"ЗАГ",0)),0)</f>
        <v>0</v>
      </c>
      <c r="C1361">
        <f>IF(Смета!B1343&gt;0,Смета!B1343,0)</f>
        <v>0</v>
      </c>
      <c r="D1361">
        <f>IF(Смета!C1343&gt;0,Смета!C1343,0)</f>
        <v>0</v>
      </c>
      <c r="E1361" s="7">
        <f>IF(Смета!D1343&gt;0,Смета!D1343,0)</f>
        <v>0</v>
      </c>
      <c r="F1361" s="7">
        <f>IFERROR(IF(Дата_КС2=S$3,Смета!Q1343,0)+IF(Дата_КС2=S$4,Смета!T1343,0)+IF(Дата_КС2=S$5,Смета!W1343,0)+IF(Дата_КС2=S$6,Смета!Z1343,0)+IF(Дата_КС2=S$7,Смета!AC1343,0)+IF(Дата_КС2=S$8,Смета!AF1343,0)+IF(Дата_КС2=S$9,Смета!AI1343,0)+IF(Дата_КС2=S$10,Смета!AL1343,0)+IF(Дата_КС2=S$11,Смета!AO1343,0)+IF(Дата_КС2=S$12,Смета!AR1343,0)+IF(Дата_КС2=S$13,Смета!AU1343,0)+IF(Дата_КС2=S$14,Смета!AX1343,0),0)</f>
        <v>0</v>
      </c>
      <c r="G1361" s="7">
        <f>IF(Смета!E1343&gt;0,Смета!E1343,0)</f>
        <v>0</v>
      </c>
      <c r="H1361" s="7">
        <f>ROUND(F1361*G1361,2)</f>
        <v>0</v>
      </c>
      <c r="I1361">
        <f>IF(J1361=1,1,K1361)</f>
        <v>0</v>
      </c>
      <c r="K1361">
        <f>IF(AND(B1361&gt;0,B1361&lt;&gt;"ЗАГ"),1,IF(C1361=0,SUM(B1362:INDEX(B1362:B$2002,INDEX(MATCH("ЗАГ",B1362:B$2002&amp;"",),))),0))</f>
        <v>0</v>
      </c>
      <c r="R1361" s="7">
        <f>IFERROR(IF(F1361&gt;0,IF(IFERROR((Смета!H911*1),0)&gt;0,ROUND(F1361*G1361,2),0),0),0)</f>
        <v>0</v>
      </c>
      <c r="S1361" s="7">
        <f>IFERROR(IF(F1361&gt;0,IF(IFERROR((Смета!G1343*1),0)&gt;0,ROUND(F1361*G1361,2),0),0),0)</f>
        <v>0</v>
      </c>
    </row>
    <row r="1362" hidden="1">
      <c r="B1362">
        <f>IFERROR(IF(F1362&gt;0,MAX(B$26:B1361)+1,IF(AND(D1362&gt;0,C1362=0),"ЗАГ",0)),0)</f>
        <v>0</v>
      </c>
      <c r="C1362">
        <f>IF(Смета!B1344&gt;0,Смета!B1344,0)</f>
        <v>0</v>
      </c>
      <c r="D1362">
        <f>IF(Смета!C1344&gt;0,Смета!C1344,0)</f>
        <v>0</v>
      </c>
      <c r="E1362" s="7">
        <f>IF(Смета!D1344&gt;0,Смета!D1344,0)</f>
        <v>0</v>
      </c>
      <c r="F1362" s="7">
        <f>IFERROR(IF(Дата_КС2=S$3,Смета!Q1344,0)+IF(Дата_КС2=S$4,Смета!T1344,0)+IF(Дата_КС2=S$5,Смета!W1344,0)+IF(Дата_КС2=S$6,Смета!Z1344,0)+IF(Дата_КС2=S$7,Смета!AC1344,0)+IF(Дата_КС2=S$8,Смета!AF1344,0)+IF(Дата_КС2=S$9,Смета!AI1344,0)+IF(Дата_КС2=S$10,Смета!AL1344,0)+IF(Дата_КС2=S$11,Смета!AO1344,0)+IF(Дата_КС2=S$12,Смета!AR1344,0)+IF(Дата_КС2=S$13,Смета!AU1344,0)+IF(Дата_КС2=S$14,Смета!AX1344,0),0)</f>
        <v>0</v>
      </c>
      <c r="G1362" s="7">
        <f>IF(Смета!E1344&gt;0,Смета!E1344,0)</f>
        <v>0</v>
      </c>
      <c r="H1362" s="7">
        <f>ROUND(F1362*G1362,2)</f>
        <v>0</v>
      </c>
      <c r="I1362">
        <f>IF(J1362=1,1,K1362)</f>
        <v>0</v>
      </c>
      <c r="K1362">
        <f>IF(AND(B1362&gt;0,B1362&lt;&gt;"ЗАГ"),1,IF(C1362=0,SUM(B1363:INDEX(B1363:B$2002,INDEX(MATCH("ЗАГ",B1363:B$2002&amp;"",),))),0))</f>
        <v>0</v>
      </c>
      <c r="R1362" s="7">
        <f>IFERROR(IF(F1362&gt;0,IF(IFERROR((Смета!H912*1),0)&gt;0,ROUND(F1362*G1362,2),0),0),0)</f>
        <v>0</v>
      </c>
      <c r="S1362" s="7">
        <f>IFERROR(IF(F1362&gt;0,IF(IFERROR((Смета!G1344*1),0)&gt;0,ROUND(F1362*G1362,2),0),0),0)</f>
        <v>0</v>
      </c>
    </row>
    <row r="1363" hidden="1">
      <c r="B1363">
        <f>IFERROR(IF(F1363&gt;0,MAX(B$26:B1362)+1,IF(AND(D1363&gt;0,C1363=0),"ЗАГ",0)),0)</f>
        <v>0</v>
      </c>
      <c r="C1363">
        <f>IF(Смета!B1345&gt;0,Смета!B1345,0)</f>
        <v>0</v>
      </c>
      <c r="D1363">
        <f>IF(Смета!C1345&gt;0,Смета!C1345,0)</f>
        <v>0</v>
      </c>
      <c r="E1363" s="7">
        <f>IF(Смета!D1345&gt;0,Смета!D1345,0)</f>
        <v>0</v>
      </c>
      <c r="F1363" s="7">
        <f>IFERROR(IF(Дата_КС2=S$3,Смета!Q1345,0)+IF(Дата_КС2=S$4,Смета!T1345,0)+IF(Дата_КС2=S$5,Смета!W1345,0)+IF(Дата_КС2=S$6,Смета!Z1345,0)+IF(Дата_КС2=S$7,Смета!AC1345,0)+IF(Дата_КС2=S$8,Смета!AF1345,0)+IF(Дата_КС2=S$9,Смета!AI1345,0)+IF(Дата_КС2=S$10,Смета!AL1345,0)+IF(Дата_КС2=S$11,Смета!AO1345,0)+IF(Дата_КС2=S$12,Смета!AR1345,0)+IF(Дата_КС2=S$13,Смета!AU1345,0)+IF(Дата_КС2=S$14,Смета!AX1345,0),0)</f>
        <v>0</v>
      </c>
      <c r="G1363" s="7">
        <f>IF(Смета!E1345&gt;0,Смета!E1345,0)</f>
        <v>0</v>
      </c>
      <c r="H1363" s="7">
        <f>ROUND(F1363*G1363,2)</f>
        <v>0</v>
      </c>
      <c r="I1363">
        <f>IF(J1363=1,1,K1363)</f>
        <v>0</v>
      </c>
      <c r="K1363">
        <f>IF(AND(B1363&gt;0,B1363&lt;&gt;"ЗАГ"),1,IF(C1363=0,SUM(B1364:INDEX(B1364:B$2002,INDEX(MATCH("ЗАГ",B1364:B$2002&amp;"",),))),0))</f>
        <v>0</v>
      </c>
      <c r="R1363" s="7">
        <f>IFERROR(IF(F1363&gt;0,IF(IFERROR((Смета!H913*1),0)&gt;0,ROUND(F1363*G1363,2),0),0),0)</f>
        <v>0</v>
      </c>
      <c r="S1363" s="7">
        <f>IFERROR(IF(F1363&gt;0,IF(IFERROR((Смета!G1345*1),0)&gt;0,ROUND(F1363*G1363,2),0),0),0)</f>
        <v>0</v>
      </c>
    </row>
    <row r="1364" hidden="1">
      <c r="B1364">
        <f>IFERROR(IF(F1364&gt;0,MAX(B$26:B1363)+1,IF(AND(D1364&gt;0,C1364=0),"ЗАГ",0)),0)</f>
        <v>0</v>
      </c>
      <c r="C1364">
        <f>IF(Смета!B1346&gt;0,Смета!B1346,0)</f>
        <v>0</v>
      </c>
      <c r="D1364">
        <f>IF(Смета!C1346&gt;0,Смета!C1346,0)</f>
        <v>0</v>
      </c>
      <c r="E1364" s="7">
        <f>IF(Смета!D1346&gt;0,Смета!D1346,0)</f>
        <v>0</v>
      </c>
      <c r="F1364" s="7">
        <f>IFERROR(IF(Дата_КС2=S$3,Смета!Q1346,0)+IF(Дата_КС2=S$4,Смета!T1346,0)+IF(Дата_КС2=S$5,Смета!W1346,0)+IF(Дата_КС2=S$6,Смета!Z1346,0)+IF(Дата_КС2=S$7,Смета!AC1346,0)+IF(Дата_КС2=S$8,Смета!AF1346,0)+IF(Дата_КС2=S$9,Смета!AI1346,0)+IF(Дата_КС2=S$10,Смета!AL1346,0)+IF(Дата_КС2=S$11,Смета!AO1346,0)+IF(Дата_КС2=S$12,Смета!AR1346,0)+IF(Дата_КС2=S$13,Смета!AU1346,0)+IF(Дата_КС2=S$14,Смета!AX1346,0),0)</f>
        <v>0</v>
      </c>
      <c r="G1364" s="7">
        <f>IF(Смета!E1346&gt;0,Смета!E1346,0)</f>
        <v>0</v>
      </c>
      <c r="H1364" s="7">
        <f>ROUND(F1364*G1364,2)</f>
        <v>0</v>
      </c>
      <c r="I1364">
        <f>IF(J1364=1,1,K1364)</f>
        <v>0</v>
      </c>
      <c r="K1364">
        <f>IF(AND(B1364&gt;0,B1364&lt;&gt;"ЗАГ"),1,IF(C1364=0,SUM(B1365:INDEX(B1365:B$2002,INDEX(MATCH("ЗАГ",B1365:B$2002&amp;"",),))),0))</f>
        <v>0</v>
      </c>
      <c r="R1364" s="7">
        <f>IFERROR(IF(F1364&gt;0,IF(IFERROR((Смета!H914*1),0)&gt;0,ROUND(F1364*G1364,2),0),0),0)</f>
        <v>0</v>
      </c>
      <c r="S1364" s="7">
        <f>IFERROR(IF(F1364&gt;0,IF(IFERROR((Смета!G1346*1),0)&gt;0,ROUND(F1364*G1364,2),0),0),0)</f>
        <v>0</v>
      </c>
    </row>
    <row r="1365" hidden="1">
      <c r="B1365">
        <f>IFERROR(IF(F1365&gt;0,MAX(B$26:B1364)+1,IF(AND(D1365&gt;0,C1365=0),"ЗАГ",0)),0)</f>
        <v>0</v>
      </c>
      <c r="C1365">
        <f>IF(Смета!B1347&gt;0,Смета!B1347,0)</f>
        <v>0</v>
      </c>
      <c r="D1365">
        <f>IF(Смета!C1347&gt;0,Смета!C1347,0)</f>
        <v>0</v>
      </c>
      <c r="E1365" s="7">
        <f>IF(Смета!D1347&gt;0,Смета!D1347,0)</f>
        <v>0</v>
      </c>
      <c r="F1365" s="7">
        <f>IFERROR(IF(Дата_КС2=S$3,Смета!Q1347,0)+IF(Дата_КС2=S$4,Смета!T1347,0)+IF(Дата_КС2=S$5,Смета!W1347,0)+IF(Дата_КС2=S$6,Смета!Z1347,0)+IF(Дата_КС2=S$7,Смета!AC1347,0)+IF(Дата_КС2=S$8,Смета!AF1347,0)+IF(Дата_КС2=S$9,Смета!AI1347,0)+IF(Дата_КС2=S$10,Смета!AL1347,0)+IF(Дата_КС2=S$11,Смета!AO1347,0)+IF(Дата_КС2=S$12,Смета!AR1347,0)+IF(Дата_КС2=S$13,Смета!AU1347,0)+IF(Дата_КС2=S$14,Смета!AX1347,0),0)</f>
        <v>0</v>
      </c>
      <c r="G1365" s="7">
        <f>IF(Смета!E1347&gt;0,Смета!E1347,0)</f>
        <v>0</v>
      </c>
      <c r="H1365" s="7">
        <f>ROUND(F1365*G1365,2)</f>
        <v>0</v>
      </c>
      <c r="I1365">
        <f>IF(J1365=1,1,K1365)</f>
        <v>0</v>
      </c>
      <c r="K1365">
        <f>IF(AND(B1365&gt;0,B1365&lt;&gt;"ЗАГ"),1,IF(C1365=0,SUM(B1366:INDEX(B1366:B$2002,INDEX(MATCH("ЗАГ",B1366:B$2002&amp;"",),))),0))</f>
        <v>0</v>
      </c>
      <c r="R1365" s="7">
        <f>IFERROR(IF(F1365&gt;0,IF(IFERROR((Смета!H915*1),0)&gt;0,ROUND(F1365*G1365,2),0),0),0)</f>
        <v>0</v>
      </c>
      <c r="S1365" s="7">
        <f>IFERROR(IF(F1365&gt;0,IF(IFERROR((Смета!G1347*1),0)&gt;0,ROUND(F1365*G1365,2),0),0),0)</f>
        <v>0</v>
      </c>
    </row>
    <row r="1366" hidden="1">
      <c r="B1366">
        <f>IFERROR(IF(F1366&gt;0,MAX(B$26:B1365)+1,IF(AND(D1366&gt;0,C1366=0),"ЗАГ",0)),0)</f>
        <v>0</v>
      </c>
      <c r="C1366">
        <f>IF(Смета!B1348&gt;0,Смета!B1348,0)</f>
        <v>0</v>
      </c>
      <c r="D1366">
        <f>IF(Смета!C1348&gt;0,Смета!C1348,0)</f>
        <v>0</v>
      </c>
      <c r="E1366" s="7">
        <f>IF(Смета!D1348&gt;0,Смета!D1348,0)</f>
        <v>0</v>
      </c>
      <c r="F1366" s="7">
        <f>IFERROR(IF(Дата_КС2=S$3,Смета!Q1348,0)+IF(Дата_КС2=S$4,Смета!T1348,0)+IF(Дата_КС2=S$5,Смета!W1348,0)+IF(Дата_КС2=S$6,Смета!Z1348,0)+IF(Дата_КС2=S$7,Смета!AC1348,0)+IF(Дата_КС2=S$8,Смета!AF1348,0)+IF(Дата_КС2=S$9,Смета!AI1348,0)+IF(Дата_КС2=S$10,Смета!AL1348,0)+IF(Дата_КС2=S$11,Смета!AO1348,0)+IF(Дата_КС2=S$12,Смета!AR1348,0)+IF(Дата_КС2=S$13,Смета!AU1348,0)+IF(Дата_КС2=S$14,Смета!AX1348,0),0)</f>
        <v>0</v>
      </c>
      <c r="G1366" s="7">
        <f>IF(Смета!E1348&gt;0,Смета!E1348,0)</f>
        <v>0</v>
      </c>
      <c r="H1366" s="7">
        <f>ROUND(F1366*G1366,2)</f>
        <v>0</v>
      </c>
      <c r="I1366">
        <f>IF(J1366=1,1,K1366)</f>
        <v>0</v>
      </c>
      <c r="K1366">
        <f>IF(AND(B1366&gt;0,B1366&lt;&gt;"ЗАГ"),1,IF(C1366=0,SUM(B1367:INDEX(B1367:B$2002,INDEX(MATCH("ЗАГ",B1367:B$2002&amp;"",),))),0))</f>
        <v>0</v>
      </c>
      <c r="R1366" s="7">
        <f>IFERROR(IF(F1366&gt;0,IF(IFERROR((Смета!H916*1),0)&gt;0,ROUND(F1366*G1366,2),0),0),0)</f>
        <v>0</v>
      </c>
      <c r="S1366" s="7">
        <f>IFERROR(IF(F1366&gt;0,IF(IFERROR((Смета!G1348*1),0)&gt;0,ROUND(F1366*G1366,2),0),0),0)</f>
        <v>0</v>
      </c>
    </row>
    <row r="1367" hidden="1">
      <c r="B1367">
        <f>IFERROR(IF(F1367&gt;0,MAX(B$26:B1366)+1,IF(AND(D1367&gt;0,C1367=0),"ЗАГ",0)),0)</f>
        <v>0</v>
      </c>
      <c r="C1367">
        <f>IF(Смета!B1349&gt;0,Смета!B1349,0)</f>
        <v>0</v>
      </c>
      <c r="D1367">
        <f>IF(Смета!C1349&gt;0,Смета!C1349,0)</f>
        <v>0</v>
      </c>
      <c r="E1367" s="7">
        <f>IF(Смета!D1349&gt;0,Смета!D1349,0)</f>
        <v>0</v>
      </c>
      <c r="F1367" s="7">
        <f>IFERROR(IF(Дата_КС2=S$3,Смета!Q1349,0)+IF(Дата_КС2=S$4,Смета!T1349,0)+IF(Дата_КС2=S$5,Смета!W1349,0)+IF(Дата_КС2=S$6,Смета!Z1349,0)+IF(Дата_КС2=S$7,Смета!AC1349,0)+IF(Дата_КС2=S$8,Смета!AF1349,0)+IF(Дата_КС2=S$9,Смета!AI1349,0)+IF(Дата_КС2=S$10,Смета!AL1349,0)+IF(Дата_КС2=S$11,Смета!AO1349,0)+IF(Дата_КС2=S$12,Смета!AR1349,0)+IF(Дата_КС2=S$13,Смета!AU1349,0)+IF(Дата_КС2=S$14,Смета!AX1349,0),0)</f>
        <v>0</v>
      </c>
      <c r="G1367" s="7">
        <f>IF(Смета!E1349&gt;0,Смета!E1349,0)</f>
        <v>0</v>
      </c>
      <c r="H1367" s="7">
        <f>ROUND(F1367*G1367,2)</f>
        <v>0</v>
      </c>
      <c r="I1367">
        <f>IF(J1367=1,1,K1367)</f>
        <v>0</v>
      </c>
      <c r="K1367">
        <f>IF(AND(B1367&gt;0,B1367&lt;&gt;"ЗАГ"),1,IF(C1367=0,SUM(B1368:INDEX(B1368:B$2002,INDEX(MATCH("ЗАГ",B1368:B$2002&amp;"",),))),0))</f>
        <v>0</v>
      </c>
      <c r="R1367" s="7">
        <f>IFERROR(IF(F1367&gt;0,IF(IFERROR((Смета!H917*1),0)&gt;0,ROUND(F1367*G1367,2),0),0),0)</f>
        <v>0</v>
      </c>
      <c r="S1367" s="7">
        <f>IFERROR(IF(F1367&gt;0,IF(IFERROR((Смета!G1349*1),0)&gt;0,ROUND(F1367*G1367,2),0),0),0)</f>
        <v>0</v>
      </c>
    </row>
    <row r="1368" hidden="1">
      <c r="B1368">
        <f>IFERROR(IF(F1368&gt;0,MAX(B$26:B1367)+1,IF(AND(D1368&gt;0,C1368=0),"ЗАГ",0)),0)</f>
        <v>0</v>
      </c>
      <c r="C1368">
        <f>IF(Смета!B1350&gt;0,Смета!B1350,0)</f>
        <v>0</v>
      </c>
      <c r="D1368">
        <f>IF(Смета!C1350&gt;0,Смета!C1350,0)</f>
        <v>0</v>
      </c>
      <c r="E1368" s="7">
        <f>IF(Смета!D1350&gt;0,Смета!D1350,0)</f>
        <v>0</v>
      </c>
      <c r="F1368" s="7">
        <f>IFERROR(IF(Дата_КС2=S$3,Смета!Q1350,0)+IF(Дата_КС2=S$4,Смета!T1350,0)+IF(Дата_КС2=S$5,Смета!W1350,0)+IF(Дата_КС2=S$6,Смета!Z1350,0)+IF(Дата_КС2=S$7,Смета!AC1350,0)+IF(Дата_КС2=S$8,Смета!AF1350,0)+IF(Дата_КС2=S$9,Смета!AI1350,0)+IF(Дата_КС2=S$10,Смета!AL1350,0)+IF(Дата_КС2=S$11,Смета!AO1350,0)+IF(Дата_КС2=S$12,Смета!AR1350,0)+IF(Дата_КС2=S$13,Смета!AU1350,0)+IF(Дата_КС2=S$14,Смета!AX1350,0),0)</f>
        <v>0</v>
      </c>
      <c r="G1368" s="7">
        <f>IF(Смета!E1350&gt;0,Смета!E1350,0)</f>
        <v>0</v>
      </c>
      <c r="H1368" s="7">
        <f>ROUND(F1368*G1368,2)</f>
        <v>0</v>
      </c>
      <c r="I1368">
        <f>IF(J1368=1,1,K1368)</f>
        <v>0</v>
      </c>
      <c r="K1368">
        <f>IF(AND(B1368&gt;0,B1368&lt;&gt;"ЗАГ"),1,IF(C1368=0,SUM(B1369:INDEX(B1369:B$2002,INDEX(MATCH("ЗАГ",B1369:B$2002&amp;"",),))),0))</f>
        <v>0</v>
      </c>
      <c r="R1368" s="7">
        <f>IFERROR(IF(F1368&gt;0,IF(IFERROR((Смета!H918*1),0)&gt;0,ROUND(F1368*G1368,2),0),0),0)</f>
        <v>0</v>
      </c>
      <c r="S1368" s="7">
        <f>IFERROR(IF(F1368&gt;0,IF(IFERROR((Смета!G1350*1),0)&gt;0,ROUND(F1368*G1368,2),0),0),0)</f>
        <v>0</v>
      </c>
    </row>
    <row r="1369" hidden="1">
      <c r="B1369">
        <f>IFERROR(IF(F1369&gt;0,MAX(B$26:B1368)+1,IF(AND(D1369&gt;0,C1369=0),"ЗАГ",0)),0)</f>
        <v>0</v>
      </c>
      <c r="C1369">
        <f>IF(Смета!B1351&gt;0,Смета!B1351,0)</f>
        <v>0</v>
      </c>
      <c r="D1369">
        <f>IF(Смета!C1351&gt;0,Смета!C1351,0)</f>
        <v>0</v>
      </c>
      <c r="E1369" s="7">
        <f>IF(Смета!D1351&gt;0,Смета!D1351,0)</f>
        <v>0</v>
      </c>
      <c r="F1369" s="7">
        <f>IFERROR(IF(Дата_КС2=S$3,Смета!Q1351,0)+IF(Дата_КС2=S$4,Смета!T1351,0)+IF(Дата_КС2=S$5,Смета!W1351,0)+IF(Дата_КС2=S$6,Смета!Z1351,0)+IF(Дата_КС2=S$7,Смета!AC1351,0)+IF(Дата_КС2=S$8,Смета!AF1351,0)+IF(Дата_КС2=S$9,Смета!AI1351,0)+IF(Дата_КС2=S$10,Смета!AL1351,0)+IF(Дата_КС2=S$11,Смета!AO1351,0)+IF(Дата_КС2=S$12,Смета!AR1351,0)+IF(Дата_КС2=S$13,Смета!AU1351,0)+IF(Дата_КС2=S$14,Смета!AX1351,0),0)</f>
        <v>0</v>
      </c>
      <c r="G1369" s="7">
        <f>IF(Смета!E1351&gt;0,Смета!E1351,0)</f>
        <v>0</v>
      </c>
      <c r="H1369" s="7">
        <f>ROUND(F1369*G1369,2)</f>
        <v>0</v>
      </c>
      <c r="I1369">
        <f>IF(J1369=1,1,K1369)</f>
        <v>0</v>
      </c>
      <c r="K1369">
        <f>IF(AND(B1369&gt;0,B1369&lt;&gt;"ЗАГ"),1,IF(C1369=0,SUM(B1370:INDEX(B1370:B$2002,INDEX(MATCH("ЗАГ",B1370:B$2002&amp;"",),))),0))</f>
        <v>0</v>
      </c>
      <c r="R1369" s="7">
        <f>IFERROR(IF(F1369&gt;0,IF(IFERROR((Смета!H919*1),0)&gt;0,ROUND(F1369*G1369,2),0),0),0)</f>
        <v>0</v>
      </c>
      <c r="S1369" s="7">
        <f>IFERROR(IF(F1369&gt;0,IF(IFERROR((Смета!G1351*1),0)&gt;0,ROUND(F1369*G1369,2),0),0),0)</f>
        <v>0</v>
      </c>
    </row>
    <row r="1370" hidden="1">
      <c r="B1370">
        <f>IFERROR(IF(F1370&gt;0,MAX(B$26:B1369)+1,IF(AND(D1370&gt;0,C1370=0),"ЗАГ",0)),0)</f>
        <v>0</v>
      </c>
      <c r="C1370">
        <f>IF(Смета!B1352&gt;0,Смета!B1352,0)</f>
        <v>0</v>
      </c>
      <c r="D1370">
        <f>IF(Смета!C1352&gt;0,Смета!C1352,0)</f>
        <v>0</v>
      </c>
      <c r="E1370" s="7">
        <f>IF(Смета!D1352&gt;0,Смета!D1352,0)</f>
        <v>0</v>
      </c>
      <c r="F1370" s="7">
        <f>IFERROR(IF(Дата_КС2=S$3,Смета!Q1352,0)+IF(Дата_КС2=S$4,Смета!T1352,0)+IF(Дата_КС2=S$5,Смета!W1352,0)+IF(Дата_КС2=S$6,Смета!Z1352,0)+IF(Дата_КС2=S$7,Смета!AC1352,0)+IF(Дата_КС2=S$8,Смета!AF1352,0)+IF(Дата_КС2=S$9,Смета!AI1352,0)+IF(Дата_КС2=S$10,Смета!AL1352,0)+IF(Дата_КС2=S$11,Смета!AO1352,0)+IF(Дата_КС2=S$12,Смета!AR1352,0)+IF(Дата_КС2=S$13,Смета!AU1352,0)+IF(Дата_КС2=S$14,Смета!AX1352,0),0)</f>
        <v>0</v>
      </c>
      <c r="G1370" s="7">
        <f>IF(Смета!E1352&gt;0,Смета!E1352,0)</f>
        <v>0</v>
      </c>
      <c r="H1370" s="7">
        <f>ROUND(F1370*G1370,2)</f>
        <v>0</v>
      </c>
      <c r="I1370">
        <f>IF(J1370=1,1,K1370)</f>
        <v>0</v>
      </c>
      <c r="K1370">
        <f>IF(AND(B1370&gt;0,B1370&lt;&gt;"ЗАГ"),1,IF(C1370=0,SUM(B1371:INDEX(B1371:B$2002,INDEX(MATCH("ЗАГ",B1371:B$2002&amp;"",),))),0))</f>
        <v>0</v>
      </c>
      <c r="R1370" s="7">
        <f>IFERROR(IF(F1370&gt;0,IF(IFERROR((Смета!H920*1),0)&gt;0,ROUND(F1370*G1370,2),0),0),0)</f>
        <v>0</v>
      </c>
      <c r="S1370" s="7">
        <f>IFERROR(IF(F1370&gt;0,IF(IFERROR((Смета!G1352*1),0)&gt;0,ROUND(F1370*G1370,2),0),0),0)</f>
        <v>0</v>
      </c>
    </row>
    <row r="1371" hidden="1">
      <c r="B1371">
        <f>IFERROR(IF(F1371&gt;0,MAX(B$26:B1370)+1,IF(AND(D1371&gt;0,C1371=0),"ЗАГ",0)),0)</f>
        <v>0</v>
      </c>
      <c r="C1371">
        <f>IF(Смета!B1353&gt;0,Смета!B1353,0)</f>
        <v>0</v>
      </c>
      <c r="D1371">
        <f>IF(Смета!C1353&gt;0,Смета!C1353,0)</f>
        <v>0</v>
      </c>
      <c r="E1371" s="7">
        <f>IF(Смета!D1353&gt;0,Смета!D1353,0)</f>
        <v>0</v>
      </c>
      <c r="F1371" s="7">
        <f>IFERROR(IF(Дата_КС2=S$3,Смета!Q1353,0)+IF(Дата_КС2=S$4,Смета!T1353,0)+IF(Дата_КС2=S$5,Смета!W1353,0)+IF(Дата_КС2=S$6,Смета!Z1353,0)+IF(Дата_КС2=S$7,Смета!AC1353,0)+IF(Дата_КС2=S$8,Смета!AF1353,0)+IF(Дата_КС2=S$9,Смета!AI1353,0)+IF(Дата_КС2=S$10,Смета!AL1353,0)+IF(Дата_КС2=S$11,Смета!AO1353,0)+IF(Дата_КС2=S$12,Смета!AR1353,0)+IF(Дата_КС2=S$13,Смета!AU1353,0)+IF(Дата_КС2=S$14,Смета!AX1353,0),0)</f>
        <v>0</v>
      </c>
      <c r="G1371" s="7">
        <f>IF(Смета!E1353&gt;0,Смета!E1353,0)</f>
        <v>0</v>
      </c>
      <c r="H1371" s="7">
        <f>ROUND(F1371*G1371,2)</f>
        <v>0</v>
      </c>
      <c r="I1371">
        <f>IF(J1371=1,1,K1371)</f>
        <v>0</v>
      </c>
      <c r="K1371">
        <f>IF(AND(B1371&gt;0,B1371&lt;&gt;"ЗАГ"),1,IF(C1371=0,SUM(B1372:INDEX(B1372:B$2002,INDEX(MATCH("ЗАГ",B1372:B$2002&amp;"",),))),0))</f>
        <v>0</v>
      </c>
      <c r="R1371" s="7">
        <f>IFERROR(IF(F1371&gt;0,IF(IFERROR((Смета!H921*1),0)&gt;0,ROUND(F1371*G1371,2),0),0),0)</f>
        <v>0</v>
      </c>
      <c r="S1371" s="7">
        <f>IFERROR(IF(F1371&gt;0,IF(IFERROR((Смета!G1353*1),0)&gt;0,ROUND(F1371*G1371,2),0),0),0)</f>
        <v>0</v>
      </c>
    </row>
    <row r="1372" hidden="1">
      <c r="B1372">
        <f>IFERROR(IF(F1372&gt;0,MAX(B$26:B1371)+1,IF(AND(D1372&gt;0,C1372=0),"ЗАГ",0)),0)</f>
        <v>0</v>
      </c>
      <c r="C1372">
        <f>IF(Смета!B1354&gt;0,Смета!B1354,0)</f>
        <v>0</v>
      </c>
      <c r="D1372">
        <f>IF(Смета!C1354&gt;0,Смета!C1354,0)</f>
        <v>0</v>
      </c>
      <c r="E1372" s="7">
        <f>IF(Смета!D1354&gt;0,Смета!D1354,0)</f>
        <v>0</v>
      </c>
      <c r="F1372" s="7">
        <f>IFERROR(IF(Дата_КС2=S$3,Смета!Q1354,0)+IF(Дата_КС2=S$4,Смета!T1354,0)+IF(Дата_КС2=S$5,Смета!W1354,0)+IF(Дата_КС2=S$6,Смета!Z1354,0)+IF(Дата_КС2=S$7,Смета!AC1354,0)+IF(Дата_КС2=S$8,Смета!AF1354,0)+IF(Дата_КС2=S$9,Смета!AI1354,0)+IF(Дата_КС2=S$10,Смета!AL1354,0)+IF(Дата_КС2=S$11,Смета!AO1354,0)+IF(Дата_КС2=S$12,Смета!AR1354,0)+IF(Дата_КС2=S$13,Смета!AU1354,0)+IF(Дата_КС2=S$14,Смета!AX1354,0),0)</f>
        <v>0</v>
      </c>
      <c r="G1372" s="7">
        <f>IF(Смета!E1354&gt;0,Смета!E1354,0)</f>
        <v>0</v>
      </c>
      <c r="H1372" s="7">
        <f>ROUND(F1372*G1372,2)</f>
        <v>0</v>
      </c>
      <c r="I1372">
        <f>IF(J1372=1,1,K1372)</f>
        <v>0</v>
      </c>
      <c r="K1372">
        <f>IF(AND(B1372&gt;0,B1372&lt;&gt;"ЗАГ"),1,IF(C1372=0,SUM(B1373:INDEX(B1373:B$2002,INDEX(MATCH("ЗАГ",B1373:B$2002&amp;"",),))),0))</f>
        <v>0</v>
      </c>
      <c r="R1372" s="7">
        <f>IFERROR(IF(F1372&gt;0,IF(IFERROR((Смета!H922*1),0)&gt;0,ROUND(F1372*G1372,2),0),0),0)</f>
        <v>0</v>
      </c>
      <c r="S1372" s="7">
        <f>IFERROR(IF(F1372&gt;0,IF(IFERROR((Смета!G1354*1),0)&gt;0,ROUND(F1372*G1372,2),0),0),0)</f>
        <v>0</v>
      </c>
    </row>
    <row r="1373" hidden="1">
      <c r="B1373">
        <f>IFERROR(IF(F1373&gt;0,MAX(B$26:B1372)+1,IF(AND(D1373&gt;0,C1373=0),"ЗАГ",0)),0)</f>
        <v>0</v>
      </c>
      <c r="C1373">
        <f>IF(Смета!B1355&gt;0,Смета!B1355,0)</f>
        <v>0</v>
      </c>
      <c r="D1373">
        <f>IF(Смета!C1355&gt;0,Смета!C1355,0)</f>
        <v>0</v>
      </c>
      <c r="E1373" s="7">
        <f>IF(Смета!D1355&gt;0,Смета!D1355,0)</f>
        <v>0</v>
      </c>
      <c r="F1373" s="7">
        <f>IFERROR(IF(Дата_КС2=S$3,Смета!Q1355,0)+IF(Дата_КС2=S$4,Смета!T1355,0)+IF(Дата_КС2=S$5,Смета!W1355,0)+IF(Дата_КС2=S$6,Смета!Z1355,0)+IF(Дата_КС2=S$7,Смета!AC1355,0)+IF(Дата_КС2=S$8,Смета!AF1355,0)+IF(Дата_КС2=S$9,Смета!AI1355,0)+IF(Дата_КС2=S$10,Смета!AL1355,0)+IF(Дата_КС2=S$11,Смета!AO1355,0)+IF(Дата_КС2=S$12,Смета!AR1355,0)+IF(Дата_КС2=S$13,Смета!AU1355,0)+IF(Дата_КС2=S$14,Смета!AX1355,0),0)</f>
        <v>0</v>
      </c>
      <c r="G1373" s="7">
        <f>IF(Смета!E1355&gt;0,Смета!E1355,0)</f>
        <v>0</v>
      </c>
      <c r="H1373" s="7">
        <f>ROUND(F1373*G1373,2)</f>
        <v>0</v>
      </c>
      <c r="I1373">
        <f>IF(J1373=1,1,K1373)</f>
        <v>0</v>
      </c>
      <c r="K1373">
        <f>IF(AND(B1373&gt;0,B1373&lt;&gt;"ЗАГ"),1,IF(C1373=0,SUM(B1374:INDEX(B1374:B$2002,INDEX(MATCH("ЗАГ",B1374:B$2002&amp;"",),))),0))</f>
        <v>0</v>
      </c>
      <c r="R1373" s="7">
        <f>IFERROR(IF(F1373&gt;0,IF(IFERROR((Смета!H923*1),0)&gt;0,ROUND(F1373*G1373,2),0),0),0)</f>
        <v>0</v>
      </c>
      <c r="S1373" s="7">
        <f>IFERROR(IF(F1373&gt;0,IF(IFERROR((Смета!G1355*1),0)&gt;0,ROUND(F1373*G1373,2),0),0),0)</f>
        <v>0</v>
      </c>
    </row>
    <row r="1374" hidden="1">
      <c r="B1374">
        <f>IFERROR(IF(F1374&gt;0,MAX(B$26:B1373)+1,IF(AND(D1374&gt;0,C1374=0),"ЗАГ",0)),0)</f>
        <v>0</v>
      </c>
      <c r="C1374">
        <f>IF(Смета!B1356&gt;0,Смета!B1356,0)</f>
        <v>0</v>
      </c>
      <c r="D1374">
        <f>IF(Смета!C1356&gt;0,Смета!C1356,0)</f>
        <v>0</v>
      </c>
      <c r="E1374" s="7">
        <f>IF(Смета!D1356&gt;0,Смета!D1356,0)</f>
        <v>0</v>
      </c>
      <c r="F1374" s="7">
        <f>IFERROR(IF(Дата_КС2=S$3,Смета!Q1356,0)+IF(Дата_КС2=S$4,Смета!T1356,0)+IF(Дата_КС2=S$5,Смета!W1356,0)+IF(Дата_КС2=S$6,Смета!Z1356,0)+IF(Дата_КС2=S$7,Смета!AC1356,0)+IF(Дата_КС2=S$8,Смета!AF1356,0)+IF(Дата_КС2=S$9,Смета!AI1356,0)+IF(Дата_КС2=S$10,Смета!AL1356,0)+IF(Дата_КС2=S$11,Смета!AO1356,0)+IF(Дата_КС2=S$12,Смета!AR1356,0)+IF(Дата_КС2=S$13,Смета!AU1356,0)+IF(Дата_КС2=S$14,Смета!AX1356,0),0)</f>
        <v>0</v>
      </c>
      <c r="G1374" s="7">
        <f>IF(Смета!E1356&gt;0,Смета!E1356,0)</f>
        <v>0</v>
      </c>
      <c r="H1374" s="7">
        <f>ROUND(F1374*G1374,2)</f>
        <v>0</v>
      </c>
      <c r="I1374">
        <f>IF(J1374=1,1,K1374)</f>
        <v>0</v>
      </c>
      <c r="K1374">
        <f>IF(AND(B1374&gt;0,B1374&lt;&gt;"ЗАГ"),1,IF(C1374=0,SUM(B1375:INDEX(B1375:B$2002,INDEX(MATCH("ЗАГ",B1375:B$2002&amp;"",),))),0))</f>
        <v>0</v>
      </c>
      <c r="R1374" s="7">
        <f>IFERROR(IF(F1374&gt;0,IF(IFERROR((Смета!H924*1),0)&gt;0,ROUND(F1374*G1374,2),0),0),0)</f>
        <v>0</v>
      </c>
      <c r="S1374" s="7">
        <f>IFERROR(IF(F1374&gt;0,IF(IFERROR((Смета!G1356*1),0)&gt;0,ROUND(F1374*G1374,2),0),0),0)</f>
        <v>0</v>
      </c>
    </row>
    <row r="1375" hidden="1">
      <c r="B1375">
        <f>IFERROR(IF(F1375&gt;0,MAX(B$26:B1374)+1,IF(AND(D1375&gt;0,C1375=0),"ЗАГ",0)),0)</f>
        <v>0</v>
      </c>
      <c r="C1375">
        <f>IF(Смета!B1357&gt;0,Смета!B1357,0)</f>
        <v>0</v>
      </c>
      <c r="D1375">
        <f>IF(Смета!C1357&gt;0,Смета!C1357,0)</f>
        <v>0</v>
      </c>
      <c r="E1375" s="7">
        <f>IF(Смета!D1357&gt;0,Смета!D1357,0)</f>
        <v>0</v>
      </c>
      <c r="F1375" s="7">
        <f>IFERROR(IF(Дата_КС2=S$3,Смета!Q1357,0)+IF(Дата_КС2=S$4,Смета!T1357,0)+IF(Дата_КС2=S$5,Смета!W1357,0)+IF(Дата_КС2=S$6,Смета!Z1357,0)+IF(Дата_КС2=S$7,Смета!AC1357,0)+IF(Дата_КС2=S$8,Смета!AF1357,0)+IF(Дата_КС2=S$9,Смета!AI1357,0)+IF(Дата_КС2=S$10,Смета!AL1357,0)+IF(Дата_КС2=S$11,Смета!AO1357,0)+IF(Дата_КС2=S$12,Смета!AR1357,0)+IF(Дата_КС2=S$13,Смета!AU1357,0)+IF(Дата_КС2=S$14,Смета!AX1357,0),0)</f>
        <v>0</v>
      </c>
      <c r="G1375" s="7">
        <f>IF(Смета!E1357&gt;0,Смета!E1357,0)</f>
        <v>0</v>
      </c>
      <c r="H1375" s="7">
        <f>ROUND(F1375*G1375,2)</f>
        <v>0</v>
      </c>
      <c r="I1375">
        <f>IF(J1375=1,1,K1375)</f>
        <v>0</v>
      </c>
      <c r="K1375">
        <f>IF(AND(B1375&gt;0,B1375&lt;&gt;"ЗАГ"),1,IF(C1375=0,SUM(B1376:INDEX(B1376:B$2002,INDEX(MATCH("ЗАГ",B1376:B$2002&amp;"",),))),0))</f>
        <v>0</v>
      </c>
      <c r="R1375" s="7">
        <f>IFERROR(IF(F1375&gt;0,IF(IFERROR((Смета!H925*1),0)&gt;0,ROUND(F1375*G1375,2),0),0),0)</f>
        <v>0</v>
      </c>
      <c r="S1375" s="7">
        <f>IFERROR(IF(F1375&gt;0,IF(IFERROR((Смета!G1357*1),0)&gt;0,ROUND(F1375*G1375,2),0),0),0)</f>
        <v>0</v>
      </c>
    </row>
    <row r="1376" hidden="1">
      <c r="B1376">
        <f>IFERROR(IF(F1376&gt;0,MAX(B$26:B1375)+1,IF(AND(D1376&gt;0,C1376=0),"ЗАГ",0)),0)</f>
        <v>0</v>
      </c>
      <c r="C1376">
        <f>IF(Смета!B1358&gt;0,Смета!B1358,0)</f>
        <v>0</v>
      </c>
      <c r="D1376">
        <f>IF(Смета!C1358&gt;0,Смета!C1358,0)</f>
        <v>0</v>
      </c>
      <c r="E1376" s="7">
        <f>IF(Смета!D1358&gt;0,Смета!D1358,0)</f>
        <v>0</v>
      </c>
      <c r="F1376" s="7">
        <f>IFERROR(IF(Дата_КС2=S$3,Смета!Q1358,0)+IF(Дата_КС2=S$4,Смета!T1358,0)+IF(Дата_КС2=S$5,Смета!W1358,0)+IF(Дата_КС2=S$6,Смета!Z1358,0)+IF(Дата_КС2=S$7,Смета!AC1358,0)+IF(Дата_КС2=S$8,Смета!AF1358,0)+IF(Дата_КС2=S$9,Смета!AI1358,0)+IF(Дата_КС2=S$10,Смета!AL1358,0)+IF(Дата_КС2=S$11,Смета!AO1358,0)+IF(Дата_КС2=S$12,Смета!AR1358,0)+IF(Дата_КС2=S$13,Смета!AU1358,0)+IF(Дата_КС2=S$14,Смета!AX1358,0),0)</f>
        <v>0</v>
      </c>
      <c r="G1376" s="7">
        <f>IF(Смета!E1358&gt;0,Смета!E1358,0)</f>
        <v>0</v>
      </c>
      <c r="H1376" s="7">
        <f>ROUND(F1376*G1376,2)</f>
        <v>0</v>
      </c>
      <c r="I1376">
        <f>IF(J1376=1,1,K1376)</f>
        <v>0</v>
      </c>
      <c r="K1376">
        <f>IF(AND(B1376&gt;0,B1376&lt;&gt;"ЗАГ"),1,IF(C1376=0,SUM(B1377:INDEX(B1377:B$2002,INDEX(MATCH("ЗАГ",B1377:B$2002&amp;"",),))),0))</f>
        <v>0</v>
      </c>
      <c r="R1376" s="7">
        <f>IFERROR(IF(F1376&gt;0,IF(IFERROR((Смета!H926*1),0)&gt;0,ROUND(F1376*G1376,2),0),0),0)</f>
        <v>0</v>
      </c>
      <c r="S1376" s="7">
        <f>IFERROR(IF(F1376&gt;0,IF(IFERROR((Смета!G1358*1),0)&gt;0,ROUND(F1376*G1376,2),0),0),0)</f>
        <v>0</v>
      </c>
    </row>
    <row r="1377" hidden="1">
      <c r="B1377">
        <f>IFERROR(IF(F1377&gt;0,MAX(B$26:B1376)+1,IF(AND(D1377&gt;0,C1377=0),"ЗАГ",0)),0)</f>
        <v>0</v>
      </c>
      <c r="C1377">
        <f>IF(Смета!B1359&gt;0,Смета!B1359,0)</f>
        <v>0</v>
      </c>
      <c r="D1377">
        <f>IF(Смета!C1359&gt;0,Смета!C1359,0)</f>
        <v>0</v>
      </c>
      <c r="E1377" s="7">
        <f>IF(Смета!D1359&gt;0,Смета!D1359,0)</f>
        <v>0</v>
      </c>
      <c r="F1377" s="7">
        <f>IFERROR(IF(Дата_КС2=S$3,Смета!Q1359,0)+IF(Дата_КС2=S$4,Смета!T1359,0)+IF(Дата_КС2=S$5,Смета!W1359,0)+IF(Дата_КС2=S$6,Смета!Z1359,0)+IF(Дата_КС2=S$7,Смета!AC1359,0)+IF(Дата_КС2=S$8,Смета!AF1359,0)+IF(Дата_КС2=S$9,Смета!AI1359,0)+IF(Дата_КС2=S$10,Смета!AL1359,0)+IF(Дата_КС2=S$11,Смета!AO1359,0)+IF(Дата_КС2=S$12,Смета!AR1359,0)+IF(Дата_КС2=S$13,Смета!AU1359,0)+IF(Дата_КС2=S$14,Смета!AX1359,0),0)</f>
        <v>0</v>
      </c>
      <c r="G1377" s="7">
        <f>IF(Смета!E1359&gt;0,Смета!E1359,0)</f>
        <v>0</v>
      </c>
      <c r="H1377" s="7">
        <f>ROUND(F1377*G1377,2)</f>
        <v>0</v>
      </c>
      <c r="I1377">
        <f>IF(J1377=1,1,K1377)</f>
        <v>0</v>
      </c>
      <c r="K1377">
        <f>IF(AND(B1377&gt;0,B1377&lt;&gt;"ЗАГ"),1,IF(C1377=0,SUM(B1378:INDEX(B1378:B$2002,INDEX(MATCH("ЗАГ",B1378:B$2002&amp;"",),))),0))</f>
        <v>0</v>
      </c>
      <c r="R1377" s="7">
        <f>IFERROR(IF(F1377&gt;0,IF(IFERROR((Смета!H927*1),0)&gt;0,ROUND(F1377*G1377,2),0),0),0)</f>
        <v>0</v>
      </c>
      <c r="S1377" s="7">
        <f>IFERROR(IF(F1377&gt;0,IF(IFERROR((Смета!G1359*1),0)&gt;0,ROUND(F1377*G1377,2),0),0),0)</f>
        <v>0</v>
      </c>
    </row>
    <row r="1378" hidden="1">
      <c r="B1378">
        <f>IFERROR(IF(F1378&gt;0,MAX(B$26:B1377)+1,IF(AND(D1378&gt;0,C1378=0),"ЗАГ",0)),0)</f>
        <v>0</v>
      </c>
      <c r="C1378">
        <f>IF(Смета!B1360&gt;0,Смета!B1360,0)</f>
        <v>0</v>
      </c>
      <c r="D1378">
        <f>IF(Смета!C1360&gt;0,Смета!C1360,0)</f>
        <v>0</v>
      </c>
      <c r="E1378" s="7">
        <f>IF(Смета!D1360&gt;0,Смета!D1360,0)</f>
        <v>0</v>
      </c>
      <c r="F1378" s="7">
        <f>IFERROR(IF(Дата_КС2=S$3,Смета!Q1360,0)+IF(Дата_КС2=S$4,Смета!T1360,0)+IF(Дата_КС2=S$5,Смета!W1360,0)+IF(Дата_КС2=S$6,Смета!Z1360,0)+IF(Дата_КС2=S$7,Смета!AC1360,0)+IF(Дата_КС2=S$8,Смета!AF1360,0)+IF(Дата_КС2=S$9,Смета!AI1360,0)+IF(Дата_КС2=S$10,Смета!AL1360,0)+IF(Дата_КС2=S$11,Смета!AO1360,0)+IF(Дата_КС2=S$12,Смета!AR1360,0)+IF(Дата_КС2=S$13,Смета!AU1360,0)+IF(Дата_КС2=S$14,Смета!AX1360,0),0)</f>
        <v>0</v>
      </c>
      <c r="G1378" s="7">
        <f>IF(Смета!E1360&gt;0,Смета!E1360,0)</f>
        <v>0</v>
      </c>
      <c r="H1378" s="7">
        <f>ROUND(F1378*G1378,2)</f>
        <v>0</v>
      </c>
      <c r="I1378">
        <f>IF(J1378=1,1,K1378)</f>
        <v>0</v>
      </c>
      <c r="K1378">
        <f>IF(AND(B1378&gt;0,B1378&lt;&gt;"ЗАГ"),1,IF(C1378=0,SUM(B1379:INDEX(B1379:B$2002,INDEX(MATCH("ЗАГ",B1379:B$2002&amp;"",),))),0))</f>
        <v>0</v>
      </c>
      <c r="R1378" s="7">
        <f>IFERROR(IF(F1378&gt;0,IF(IFERROR((Смета!H928*1),0)&gt;0,ROUND(F1378*G1378,2),0),0),0)</f>
        <v>0</v>
      </c>
      <c r="S1378" s="7">
        <f>IFERROR(IF(F1378&gt;0,IF(IFERROR((Смета!G1360*1),0)&gt;0,ROUND(F1378*G1378,2),0),0),0)</f>
        <v>0</v>
      </c>
    </row>
    <row r="1379" hidden="1">
      <c r="B1379">
        <f>IFERROR(IF(F1379&gt;0,MAX(B$26:B1378)+1,IF(AND(D1379&gt;0,C1379=0),"ЗАГ",0)),0)</f>
        <v>0</v>
      </c>
      <c r="C1379">
        <f>IF(Смета!B1361&gt;0,Смета!B1361,0)</f>
        <v>0</v>
      </c>
      <c r="D1379">
        <f>IF(Смета!C1361&gt;0,Смета!C1361,0)</f>
        <v>0</v>
      </c>
      <c r="E1379" s="7">
        <f>IF(Смета!D1361&gt;0,Смета!D1361,0)</f>
        <v>0</v>
      </c>
      <c r="F1379" s="7">
        <f>IFERROR(IF(Дата_КС2=S$3,Смета!Q1361,0)+IF(Дата_КС2=S$4,Смета!T1361,0)+IF(Дата_КС2=S$5,Смета!W1361,0)+IF(Дата_КС2=S$6,Смета!Z1361,0)+IF(Дата_КС2=S$7,Смета!AC1361,0)+IF(Дата_КС2=S$8,Смета!AF1361,0)+IF(Дата_КС2=S$9,Смета!AI1361,0)+IF(Дата_КС2=S$10,Смета!AL1361,0)+IF(Дата_КС2=S$11,Смета!AO1361,0)+IF(Дата_КС2=S$12,Смета!AR1361,0)+IF(Дата_КС2=S$13,Смета!AU1361,0)+IF(Дата_КС2=S$14,Смета!AX1361,0),0)</f>
        <v>0</v>
      </c>
      <c r="G1379" s="7">
        <f>IF(Смета!E1361&gt;0,Смета!E1361,0)</f>
        <v>0</v>
      </c>
      <c r="H1379" s="7">
        <f>ROUND(F1379*G1379,2)</f>
        <v>0</v>
      </c>
      <c r="I1379">
        <f>IF(J1379=1,1,K1379)</f>
        <v>0</v>
      </c>
      <c r="K1379">
        <f>IF(AND(B1379&gt;0,B1379&lt;&gt;"ЗАГ"),1,IF(C1379=0,SUM(B1380:INDEX(B1380:B$2002,INDEX(MATCH("ЗАГ",B1380:B$2002&amp;"",),))),0))</f>
        <v>0</v>
      </c>
      <c r="R1379" s="7">
        <f>IFERROR(IF(F1379&gt;0,IF(IFERROR((Смета!H929*1),0)&gt;0,ROUND(F1379*G1379,2),0),0),0)</f>
        <v>0</v>
      </c>
      <c r="S1379" s="7">
        <f>IFERROR(IF(F1379&gt;0,IF(IFERROR((Смета!G1361*1),0)&gt;0,ROUND(F1379*G1379,2),0),0),0)</f>
        <v>0</v>
      </c>
    </row>
    <row r="1380" hidden="1">
      <c r="B1380">
        <f>IFERROR(IF(F1380&gt;0,MAX(B$26:B1379)+1,IF(AND(D1380&gt;0,C1380=0),"ЗАГ",0)),0)</f>
        <v>0</v>
      </c>
      <c r="C1380">
        <f>IF(Смета!B1362&gt;0,Смета!B1362,0)</f>
        <v>0</v>
      </c>
      <c r="D1380">
        <f>IF(Смета!C1362&gt;0,Смета!C1362,0)</f>
        <v>0</v>
      </c>
      <c r="E1380" s="7">
        <f>IF(Смета!D1362&gt;0,Смета!D1362,0)</f>
        <v>0</v>
      </c>
      <c r="F1380" s="7">
        <f>IFERROR(IF(Дата_КС2=S$3,Смета!Q1362,0)+IF(Дата_КС2=S$4,Смета!T1362,0)+IF(Дата_КС2=S$5,Смета!W1362,0)+IF(Дата_КС2=S$6,Смета!Z1362,0)+IF(Дата_КС2=S$7,Смета!AC1362,0)+IF(Дата_КС2=S$8,Смета!AF1362,0)+IF(Дата_КС2=S$9,Смета!AI1362,0)+IF(Дата_КС2=S$10,Смета!AL1362,0)+IF(Дата_КС2=S$11,Смета!AO1362,0)+IF(Дата_КС2=S$12,Смета!AR1362,0)+IF(Дата_КС2=S$13,Смета!AU1362,0)+IF(Дата_КС2=S$14,Смета!AX1362,0),0)</f>
        <v>0</v>
      </c>
      <c r="G1380" s="7">
        <f>IF(Смета!E1362&gt;0,Смета!E1362,0)</f>
        <v>0</v>
      </c>
      <c r="H1380" s="7">
        <f>ROUND(F1380*G1380,2)</f>
        <v>0</v>
      </c>
      <c r="I1380">
        <f>IF(J1380=1,1,K1380)</f>
        <v>0</v>
      </c>
      <c r="K1380">
        <f>IF(AND(B1380&gt;0,B1380&lt;&gt;"ЗАГ"),1,IF(C1380=0,SUM(B1381:INDEX(B1381:B$2002,INDEX(MATCH("ЗАГ",B1381:B$2002&amp;"",),))),0))</f>
        <v>0</v>
      </c>
      <c r="R1380" s="7">
        <f>IFERROR(IF(F1380&gt;0,IF(IFERROR((Смета!H930*1),0)&gt;0,ROUND(F1380*G1380,2),0),0),0)</f>
        <v>0</v>
      </c>
      <c r="S1380" s="7">
        <f>IFERROR(IF(F1380&gt;0,IF(IFERROR((Смета!G1362*1),0)&gt;0,ROUND(F1380*G1380,2),0),0),0)</f>
        <v>0</v>
      </c>
    </row>
    <row r="1381" hidden="1">
      <c r="B1381">
        <f>IFERROR(IF(F1381&gt;0,MAX(B$26:B1380)+1,IF(AND(D1381&gt;0,C1381=0),"ЗАГ",0)),0)</f>
        <v>0</v>
      </c>
      <c r="C1381">
        <f>IF(Смета!B1363&gt;0,Смета!B1363,0)</f>
        <v>0</v>
      </c>
      <c r="D1381">
        <f>IF(Смета!C1363&gt;0,Смета!C1363,0)</f>
        <v>0</v>
      </c>
      <c r="E1381" s="7">
        <f>IF(Смета!D1363&gt;0,Смета!D1363,0)</f>
        <v>0</v>
      </c>
      <c r="F1381" s="7">
        <f>IFERROR(IF(Дата_КС2=S$3,Смета!Q1363,0)+IF(Дата_КС2=S$4,Смета!T1363,0)+IF(Дата_КС2=S$5,Смета!W1363,0)+IF(Дата_КС2=S$6,Смета!Z1363,0)+IF(Дата_КС2=S$7,Смета!AC1363,0)+IF(Дата_КС2=S$8,Смета!AF1363,0)+IF(Дата_КС2=S$9,Смета!AI1363,0)+IF(Дата_КС2=S$10,Смета!AL1363,0)+IF(Дата_КС2=S$11,Смета!AO1363,0)+IF(Дата_КС2=S$12,Смета!AR1363,0)+IF(Дата_КС2=S$13,Смета!AU1363,0)+IF(Дата_КС2=S$14,Смета!AX1363,0),0)</f>
        <v>0</v>
      </c>
      <c r="G1381" s="7">
        <f>IF(Смета!E1363&gt;0,Смета!E1363,0)</f>
        <v>0</v>
      </c>
      <c r="H1381" s="7">
        <f>ROUND(F1381*G1381,2)</f>
        <v>0</v>
      </c>
      <c r="I1381">
        <f>IF(J1381=1,1,K1381)</f>
        <v>0</v>
      </c>
      <c r="K1381">
        <f>IF(AND(B1381&gt;0,B1381&lt;&gt;"ЗАГ"),1,IF(C1381=0,SUM(B1382:INDEX(B1382:B$2002,INDEX(MATCH("ЗАГ",B1382:B$2002&amp;"",),))),0))</f>
        <v>0</v>
      </c>
      <c r="R1381" s="7">
        <f>IFERROR(IF(F1381&gt;0,IF(IFERROR((Смета!H931*1),0)&gt;0,ROUND(F1381*G1381,2),0),0),0)</f>
        <v>0</v>
      </c>
      <c r="S1381" s="7">
        <f>IFERROR(IF(F1381&gt;0,IF(IFERROR((Смета!G1363*1),0)&gt;0,ROUND(F1381*G1381,2),0),0),0)</f>
        <v>0</v>
      </c>
    </row>
    <row r="1382" hidden="1">
      <c r="B1382">
        <f>IFERROR(IF(F1382&gt;0,MAX(B$26:B1381)+1,IF(AND(D1382&gt;0,C1382=0),"ЗАГ",0)),0)</f>
        <v>0</v>
      </c>
      <c r="C1382">
        <f>IF(Смета!B1364&gt;0,Смета!B1364,0)</f>
        <v>0</v>
      </c>
      <c r="D1382">
        <f>IF(Смета!C1364&gt;0,Смета!C1364,0)</f>
        <v>0</v>
      </c>
      <c r="E1382" s="7">
        <f>IF(Смета!D1364&gt;0,Смета!D1364,0)</f>
        <v>0</v>
      </c>
      <c r="F1382" s="7">
        <f>IFERROR(IF(Дата_КС2=S$3,Смета!Q1364,0)+IF(Дата_КС2=S$4,Смета!T1364,0)+IF(Дата_КС2=S$5,Смета!W1364,0)+IF(Дата_КС2=S$6,Смета!Z1364,0)+IF(Дата_КС2=S$7,Смета!AC1364,0)+IF(Дата_КС2=S$8,Смета!AF1364,0)+IF(Дата_КС2=S$9,Смета!AI1364,0)+IF(Дата_КС2=S$10,Смета!AL1364,0)+IF(Дата_КС2=S$11,Смета!AO1364,0)+IF(Дата_КС2=S$12,Смета!AR1364,0)+IF(Дата_КС2=S$13,Смета!AU1364,0)+IF(Дата_КС2=S$14,Смета!AX1364,0),0)</f>
        <v>0</v>
      </c>
      <c r="G1382" s="7">
        <f>IF(Смета!E1364&gt;0,Смета!E1364,0)</f>
        <v>0</v>
      </c>
      <c r="H1382" s="7">
        <f>ROUND(F1382*G1382,2)</f>
        <v>0</v>
      </c>
      <c r="I1382">
        <f>IF(J1382=1,1,K1382)</f>
        <v>0</v>
      </c>
      <c r="K1382">
        <f>IF(AND(B1382&gt;0,B1382&lt;&gt;"ЗАГ"),1,IF(C1382=0,SUM(B1383:INDEX(B1383:B$2002,INDEX(MATCH("ЗАГ",B1383:B$2002&amp;"",),))),0))</f>
        <v>0</v>
      </c>
      <c r="R1382" s="7">
        <f>IFERROR(IF(F1382&gt;0,IF(IFERROR((Смета!H932*1),0)&gt;0,ROUND(F1382*G1382,2),0),0),0)</f>
        <v>0</v>
      </c>
      <c r="S1382" s="7">
        <f>IFERROR(IF(F1382&gt;0,IF(IFERROR((Смета!G1364*1),0)&gt;0,ROUND(F1382*G1382,2),0),0),0)</f>
        <v>0</v>
      </c>
    </row>
    <row r="1383" hidden="1">
      <c r="B1383">
        <f>IFERROR(IF(F1383&gt;0,MAX(B$26:B1382)+1,IF(AND(D1383&gt;0,C1383=0),"ЗАГ",0)),0)</f>
        <v>0</v>
      </c>
      <c r="C1383">
        <f>IF(Смета!B1365&gt;0,Смета!B1365,0)</f>
        <v>0</v>
      </c>
      <c r="D1383">
        <f>IF(Смета!C1365&gt;0,Смета!C1365,0)</f>
        <v>0</v>
      </c>
      <c r="E1383" s="7">
        <f>IF(Смета!D1365&gt;0,Смета!D1365,0)</f>
        <v>0</v>
      </c>
      <c r="F1383" s="7">
        <f>IFERROR(IF(Дата_КС2=S$3,Смета!Q1365,0)+IF(Дата_КС2=S$4,Смета!T1365,0)+IF(Дата_КС2=S$5,Смета!W1365,0)+IF(Дата_КС2=S$6,Смета!Z1365,0)+IF(Дата_КС2=S$7,Смета!AC1365,0)+IF(Дата_КС2=S$8,Смета!AF1365,0)+IF(Дата_КС2=S$9,Смета!AI1365,0)+IF(Дата_КС2=S$10,Смета!AL1365,0)+IF(Дата_КС2=S$11,Смета!AO1365,0)+IF(Дата_КС2=S$12,Смета!AR1365,0)+IF(Дата_КС2=S$13,Смета!AU1365,0)+IF(Дата_КС2=S$14,Смета!AX1365,0),0)</f>
        <v>0</v>
      </c>
      <c r="G1383" s="7">
        <f>IF(Смета!E1365&gt;0,Смета!E1365,0)</f>
        <v>0</v>
      </c>
      <c r="H1383" s="7">
        <f>ROUND(F1383*G1383,2)</f>
        <v>0</v>
      </c>
      <c r="I1383">
        <f>IF(J1383=1,1,K1383)</f>
        <v>0</v>
      </c>
      <c r="K1383">
        <f>IF(AND(B1383&gt;0,B1383&lt;&gt;"ЗАГ"),1,IF(C1383=0,SUM(B1384:INDEX(B1384:B$2002,INDEX(MATCH("ЗАГ",B1384:B$2002&amp;"",),))),0))</f>
        <v>0</v>
      </c>
      <c r="R1383" s="7">
        <f>IFERROR(IF(F1383&gt;0,IF(IFERROR((Смета!H933*1),0)&gt;0,ROUND(F1383*G1383,2),0),0),0)</f>
        <v>0</v>
      </c>
      <c r="S1383" s="7">
        <f>IFERROR(IF(F1383&gt;0,IF(IFERROR((Смета!G1365*1),0)&gt;0,ROUND(F1383*G1383,2),0),0),0)</f>
        <v>0</v>
      </c>
    </row>
    <row r="1384" hidden="1">
      <c r="B1384">
        <f>IFERROR(IF(F1384&gt;0,MAX(B$26:B1383)+1,IF(AND(D1384&gt;0,C1384=0),"ЗАГ",0)),0)</f>
        <v>0</v>
      </c>
      <c r="C1384">
        <f>IF(Смета!B1366&gt;0,Смета!B1366,0)</f>
        <v>0</v>
      </c>
      <c r="D1384">
        <f>IF(Смета!C1366&gt;0,Смета!C1366,0)</f>
        <v>0</v>
      </c>
      <c r="E1384" s="7">
        <f>IF(Смета!D1366&gt;0,Смета!D1366,0)</f>
        <v>0</v>
      </c>
      <c r="F1384" s="7">
        <f>IFERROR(IF(Дата_КС2=S$3,Смета!Q1366,0)+IF(Дата_КС2=S$4,Смета!T1366,0)+IF(Дата_КС2=S$5,Смета!W1366,0)+IF(Дата_КС2=S$6,Смета!Z1366,0)+IF(Дата_КС2=S$7,Смета!AC1366,0)+IF(Дата_КС2=S$8,Смета!AF1366,0)+IF(Дата_КС2=S$9,Смета!AI1366,0)+IF(Дата_КС2=S$10,Смета!AL1366,0)+IF(Дата_КС2=S$11,Смета!AO1366,0)+IF(Дата_КС2=S$12,Смета!AR1366,0)+IF(Дата_КС2=S$13,Смета!AU1366,0)+IF(Дата_КС2=S$14,Смета!AX1366,0),0)</f>
        <v>0</v>
      </c>
      <c r="G1384" s="7">
        <f>IF(Смета!E1366&gt;0,Смета!E1366,0)</f>
        <v>0</v>
      </c>
      <c r="H1384" s="7">
        <f>ROUND(F1384*G1384,2)</f>
        <v>0</v>
      </c>
      <c r="I1384">
        <f>IF(J1384=1,1,K1384)</f>
        <v>0</v>
      </c>
      <c r="K1384">
        <f>IF(AND(B1384&gt;0,B1384&lt;&gt;"ЗАГ"),1,IF(C1384=0,SUM(B1385:INDEX(B1385:B$2002,INDEX(MATCH("ЗАГ",B1385:B$2002&amp;"",),))),0))</f>
        <v>0</v>
      </c>
      <c r="R1384" s="7">
        <f>IFERROR(IF(F1384&gt;0,IF(IFERROR((Смета!H934*1),0)&gt;0,ROUND(F1384*G1384,2),0),0),0)</f>
        <v>0</v>
      </c>
      <c r="S1384" s="7">
        <f>IFERROR(IF(F1384&gt;0,IF(IFERROR((Смета!G1366*1),0)&gt;0,ROUND(F1384*G1384,2),0),0),0)</f>
        <v>0</v>
      </c>
    </row>
    <row r="1385" hidden="1">
      <c r="B1385">
        <f>IFERROR(IF(F1385&gt;0,MAX(B$26:B1384)+1,IF(AND(D1385&gt;0,C1385=0),"ЗАГ",0)),0)</f>
        <v>0</v>
      </c>
      <c r="C1385">
        <f>IF(Смета!B1367&gt;0,Смета!B1367,0)</f>
        <v>0</v>
      </c>
      <c r="D1385">
        <f>IF(Смета!C1367&gt;0,Смета!C1367,0)</f>
        <v>0</v>
      </c>
      <c r="E1385" s="7">
        <f>IF(Смета!D1367&gt;0,Смета!D1367,0)</f>
        <v>0</v>
      </c>
      <c r="F1385" s="7">
        <f>IFERROR(IF(Дата_КС2=S$3,Смета!Q1367,0)+IF(Дата_КС2=S$4,Смета!T1367,0)+IF(Дата_КС2=S$5,Смета!W1367,0)+IF(Дата_КС2=S$6,Смета!Z1367,0)+IF(Дата_КС2=S$7,Смета!AC1367,0)+IF(Дата_КС2=S$8,Смета!AF1367,0)+IF(Дата_КС2=S$9,Смета!AI1367,0)+IF(Дата_КС2=S$10,Смета!AL1367,0)+IF(Дата_КС2=S$11,Смета!AO1367,0)+IF(Дата_КС2=S$12,Смета!AR1367,0)+IF(Дата_КС2=S$13,Смета!AU1367,0)+IF(Дата_КС2=S$14,Смета!AX1367,0),0)</f>
        <v>0</v>
      </c>
      <c r="G1385" s="7">
        <f>IF(Смета!E1367&gt;0,Смета!E1367,0)</f>
        <v>0</v>
      </c>
      <c r="H1385" s="7">
        <f>ROUND(F1385*G1385,2)</f>
        <v>0</v>
      </c>
      <c r="I1385">
        <f>IF(J1385=1,1,K1385)</f>
        <v>0</v>
      </c>
      <c r="K1385">
        <f>IF(AND(B1385&gt;0,B1385&lt;&gt;"ЗАГ"),1,IF(C1385=0,SUM(B1386:INDEX(B1386:B$2002,INDEX(MATCH("ЗАГ",B1386:B$2002&amp;"",),))),0))</f>
        <v>0</v>
      </c>
      <c r="R1385" s="7">
        <f>IFERROR(IF(F1385&gt;0,IF(IFERROR((Смета!H935*1),0)&gt;0,ROUND(F1385*G1385,2),0),0),0)</f>
        <v>0</v>
      </c>
      <c r="S1385" s="7">
        <f>IFERROR(IF(F1385&gt;0,IF(IFERROR((Смета!G1367*1),0)&gt;0,ROUND(F1385*G1385,2),0),0),0)</f>
        <v>0</v>
      </c>
    </row>
    <row r="1386" hidden="1">
      <c r="B1386">
        <f>IFERROR(IF(F1386&gt;0,MAX(B$26:B1385)+1,IF(AND(D1386&gt;0,C1386=0),"ЗАГ",0)),0)</f>
        <v>0</v>
      </c>
      <c r="C1386">
        <f>IF(Смета!B1368&gt;0,Смета!B1368,0)</f>
        <v>0</v>
      </c>
      <c r="D1386">
        <f>IF(Смета!C1368&gt;0,Смета!C1368,0)</f>
        <v>0</v>
      </c>
      <c r="E1386" s="7">
        <f>IF(Смета!D1368&gt;0,Смета!D1368,0)</f>
        <v>0</v>
      </c>
      <c r="F1386" s="7">
        <f>IFERROR(IF(Дата_КС2=S$3,Смета!Q1368,0)+IF(Дата_КС2=S$4,Смета!T1368,0)+IF(Дата_КС2=S$5,Смета!W1368,0)+IF(Дата_КС2=S$6,Смета!Z1368,0)+IF(Дата_КС2=S$7,Смета!AC1368,0)+IF(Дата_КС2=S$8,Смета!AF1368,0)+IF(Дата_КС2=S$9,Смета!AI1368,0)+IF(Дата_КС2=S$10,Смета!AL1368,0)+IF(Дата_КС2=S$11,Смета!AO1368,0)+IF(Дата_КС2=S$12,Смета!AR1368,0)+IF(Дата_КС2=S$13,Смета!AU1368,0)+IF(Дата_КС2=S$14,Смета!AX1368,0),0)</f>
        <v>0</v>
      </c>
      <c r="G1386" s="7">
        <f>IF(Смета!E1368&gt;0,Смета!E1368,0)</f>
        <v>0</v>
      </c>
      <c r="H1386" s="7">
        <f>ROUND(F1386*G1386,2)</f>
        <v>0</v>
      </c>
      <c r="I1386">
        <f>IF(J1386=1,1,K1386)</f>
        <v>0</v>
      </c>
      <c r="K1386">
        <f>IF(AND(B1386&gt;0,B1386&lt;&gt;"ЗАГ"),1,IF(C1386=0,SUM(B1387:INDEX(B1387:B$2002,INDEX(MATCH("ЗАГ",B1387:B$2002&amp;"",),))),0))</f>
        <v>0</v>
      </c>
      <c r="R1386" s="7">
        <f>IFERROR(IF(F1386&gt;0,IF(IFERROR((Смета!H936*1),0)&gt;0,ROUND(F1386*G1386,2),0),0),0)</f>
        <v>0</v>
      </c>
      <c r="S1386" s="7">
        <f>IFERROR(IF(F1386&gt;0,IF(IFERROR((Смета!G1368*1),0)&gt;0,ROUND(F1386*G1386,2),0),0),0)</f>
        <v>0</v>
      </c>
    </row>
    <row r="1387" hidden="1">
      <c r="B1387">
        <f>IFERROR(IF(F1387&gt;0,MAX(B$26:B1386)+1,IF(AND(D1387&gt;0,C1387=0),"ЗАГ",0)),0)</f>
        <v>0</v>
      </c>
      <c r="C1387">
        <f>IF(Смета!B1369&gt;0,Смета!B1369,0)</f>
        <v>0</v>
      </c>
      <c r="D1387">
        <f>IF(Смета!C1369&gt;0,Смета!C1369,0)</f>
        <v>0</v>
      </c>
      <c r="E1387" s="7">
        <f>IF(Смета!D1369&gt;0,Смета!D1369,0)</f>
        <v>0</v>
      </c>
      <c r="F1387" s="7">
        <f>IFERROR(IF(Дата_КС2=S$3,Смета!Q1369,0)+IF(Дата_КС2=S$4,Смета!T1369,0)+IF(Дата_КС2=S$5,Смета!W1369,0)+IF(Дата_КС2=S$6,Смета!Z1369,0)+IF(Дата_КС2=S$7,Смета!AC1369,0)+IF(Дата_КС2=S$8,Смета!AF1369,0)+IF(Дата_КС2=S$9,Смета!AI1369,0)+IF(Дата_КС2=S$10,Смета!AL1369,0)+IF(Дата_КС2=S$11,Смета!AO1369,0)+IF(Дата_КС2=S$12,Смета!AR1369,0)+IF(Дата_КС2=S$13,Смета!AU1369,0)+IF(Дата_КС2=S$14,Смета!AX1369,0),0)</f>
        <v>0</v>
      </c>
      <c r="G1387" s="7">
        <f>IF(Смета!E1369&gt;0,Смета!E1369,0)</f>
        <v>0</v>
      </c>
      <c r="H1387" s="7">
        <f>ROUND(F1387*G1387,2)</f>
        <v>0</v>
      </c>
      <c r="I1387">
        <f>IF(J1387=1,1,K1387)</f>
        <v>0</v>
      </c>
      <c r="K1387">
        <f>IF(AND(B1387&gt;0,B1387&lt;&gt;"ЗАГ"),1,IF(C1387=0,SUM(B1388:INDEX(B1388:B$2002,INDEX(MATCH("ЗАГ",B1388:B$2002&amp;"",),))),0))</f>
        <v>0</v>
      </c>
      <c r="R1387" s="7">
        <f>IFERROR(IF(F1387&gt;0,IF(IFERROR((Смета!H937*1),0)&gt;0,ROUND(F1387*G1387,2),0),0),0)</f>
        <v>0</v>
      </c>
      <c r="S1387" s="7">
        <f>IFERROR(IF(F1387&gt;0,IF(IFERROR((Смета!G1369*1),0)&gt;0,ROUND(F1387*G1387,2),0),0),0)</f>
        <v>0</v>
      </c>
    </row>
    <row r="1388" hidden="1">
      <c r="B1388">
        <f>IFERROR(IF(F1388&gt;0,MAX(B$26:B1387)+1,IF(AND(D1388&gt;0,C1388=0),"ЗАГ",0)),0)</f>
        <v>0</v>
      </c>
      <c r="C1388">
        <f>IF(Смета!B1370&gt;0,Смета!B1370,0)</f>
        <v>0</v>
      </c>
      <c r="D1388">
        <f>IF(Смета!C1370&gt;0,Смета!C1370,0)</f>
        <v>0</v>
      </c>
      <c r="E1388" s="7">
        <f>IF(Смета!D1370&gt;0,Смета!D1370,0)</f>
        <v>0</v>
      </c>
      <c r="F1388" s="7">
        <f>IFERROR(IF(Дата_КС2=S$3,Смета!Q1370,0)+IF(Дата_КС2=S$4,Смета!T1370,0)+IF(Дата_КС2=S$5,Смета!W1370,0)+IF(Дата_КС2=S$6,Смета!Z1370,0)+IF(Дата_КС2=S$7,Смета!AC1370,0)+IF(Дата_КС2=S$8,Смета!AF1370,0)+IF(Дата_КС2=S$9,Смета!AI1370,0)+IF(Дата_КС2=S$10,Смета!AL1370,0)+IF(Дата_КС2=S$11,Смета!AO1370,0)+IF(Дата_КС2=S$12,Смета!AR1370,0)+IF(Дата_КС2=S$13,Смета!AU1370,0)+IF(Дата_КС2=S$14,Смета!AX1370,0),0)</f>
        <v>0</v>
      </c>
      <c r="G1388" s="7">
        <f>IF(Смета!E1370&gt;0,Смета!E1370,0)</f>
        <v>0</v>
      </c>
      <c r="H1388" s="7">
        <f>ROUND(F1388*G1388,2)</f>
        <v>0</v>
      </c>
      <c r="I1388">
        <f>IF(J1388=1,1,K1388)</f>
        <v>0</v>
      </c>
      <c r="K1388">
        <f>IF(AND(B1388&gt;0,B1388&lt;&gt;"ЗАГ"),1,IF(C1388=0,SUM(B1389:INDEX(B1389:B$2002,INDEX(MATCH("ЗАГ",B1389:B$2002&amp;"",),))),0))</f>
        <v>0</v>
      </c>
      <c r="R1388" s="7">
        <f>IFERROR(IF(F1388&gt;0,IF(IFERROR((Смета!H938*1),0)&gt;0,ROUND(F1388*G1388,2),0),0),0)</f>
        <v>0</v>
      </c>
      <c r="S1388" s="7">
        <f>IFERROR(IF(F1388&gt;0,IF(IFERROR((Смета!G1370*1),0)&gt;0,ROUND(F1388*G1388,2),0),0),0)</f>
        <v>0</v>
      </c>
    </row>
    <row r="1389" hidden="1">
      <c r="B1389">
        <f>IFERROR(IF(F1389&gt;0,MAX(B$26:B1388)+1,IF(AND(D1389&gt;0,C1389=0),"ЗАГ",0)),0)</f>
        <v>0</v>
      </c>
      <c r="C1389">
        <f>IF(Смета!B1371&gt;0,Смета!B1371,0)</f>
        <v>0</v>
      </c>
      <c r="D1389">
        <f>IF(Смета!C1371&gt;0,Смета!C1371,0)</f>
        <v>0</v>
      </c>
      <c r="E1389" s="7">
        <f>IF(Смета!D1371&gt;0,Смета!D1371,0)</f>
        <v>0</v>
      </c>
      <c r="F1389" s="7">
        <f>IFERROR(IF(Дата_КС2=S$3,Смета!Q1371,0)+IF(Дата_КС2=S$4,Смета!T1371,0)+IF(Дата_КС2=S$5,Смета!W1371,0)+IF(Дата_КС2=S$6,Смета!Z1371,0)+IF(Дата_КС2=S$7,Смета!AC1371,0)+IF(Дата_КС2=S$8,Смета!AF1371,0)+IF(Дата_КС2=S$9,Смета!AI1371,0)+IF(Дата_КС2=S$10,Смета!AL1371,0)+IF(Дата_КС2=S$11,Смета!AO1371,0)+IF(Дата_КС2=S$12,Смета!AR1371,0)+IF(Дата_КС2=S$13,Смета!AU1371,0)+IF(Дата_КС2=S$14,Смета!AX1371,0),0)</f>
        <v>0</v>
      </c>
      <c r="G1389" s="7">
        <f>IF(Смета!E1371&gt;0,Смета!E1371,0)</f>
        <v>0</v>
      </c>
      <c r="H1389" s="7">
        <f>ROUND(F1389*G1389,2)</f>
        <v>0</v>
      </c>
      <c r="I1389">
        <f>IF(J1389=1,1,K1389)</f>
        <v>0</v>
      </c>
      <c r="K1389">
        <f>IF(AND(B1389&gt;0,B1389&lt;&gt;"ЗАГ"),1,IF(C1389=0,SUM(B1390:INDEX(B1390:B$2002,INDEX(MATCH("ЗАГ",B1390:B$2002&amp;"",),))),0))</f>
        <v>0</v>
      </c>
      <c r="R1389" s="7">
        <f>IFERROR(IF(F1389&gt;0,IF(IFERROR((Смета!H939*1),0)&gt;0,ROUND(F1389*G1389,2),0),0),0)</f>
        <v>0</v>
      </c>
      <c r="S1389" s="7">
        <f>IFERROR(IF(F1389&gt;0,IF(IFERROR((Смета!G1371*1),0)&gt;0,ROUND(F1389*G1389,2),0),0),0)</f>
        <v>0</v>
      </c>
    </row>
    <row r="1390" hidden="1">
      <c r="B1390">
        <f>IFERROR(IF(F1390&gt;0,MAX(B$26:B1389)+1,IF(AND(D1390&gt;0,C1390=0),"ЗАГ",0)),0)</f>
        <v>0</v>
      </c>
      <c r="C1390">
        <f>IF(Смета!B1372&gt;0,Смета!B1372,0)</f>
        <v>0</v>
      </c>
      <c r="D1390">
        <f>IF(Смета!C1372&gt;0,Смета!C1372,0)</f>
        <v>0</v>
      </c>
      <c r="E1390" s="7">
        <f>IF(Смета!D1372&gt;0,Смета!D1372,0)</f>
        <v>0</v>
      </c>
      <c r="F1390" s="7">
        <f>IFERROR(IF(Дата_КС2=S$3,Смета!Q1372,0)+IF(Дата_КС2=S$4,Смета!T1372,0)+IF(Дата_КС2=S$5,Смета!W1372,0)+IF(Дата_КС2=S$6,Смета!Z1372,0)+IF(Дата_КС2=S$7,Смета!AC1372,0)+IF(Дата_КС2=S$8,Смета!AF1372,0)+IF(Дата_КС2=S$9,Смета!AI1372,0)+IF(Дата_КС2=S$10,Смета!AL1372,0)+IF(Дата_КС2=S$11,Смета!AO1372,0)+IF(Дата_КС2=S$12,Смета!AR1372,0)+IF(Дата_КС2=S$13,Смета!AU1372,0)+IF(Дата_КС2=S$14,Смета!AX1372,0),0)</f>
        <v>0</v>
      </c>
      <c r="G1390" s="7">
        <f>IF(Смета!E1372&gt;0,Смета!E1372,0)</f>
        <v>0</v>
      </c>
      <c r="H1390" s="7">
        <f>ROUND(F1390*G1390,2)</f>
        <v>0</v>
      </c>
      <c r="I1390">
        <f>IF(J1390=1,1,K1390)</f>
        <v>0</v>
      </c>
      <c r="K1390">
        <f>IF(AND(B1390&gt;0,B1390&lt;&gt;"ЗАГ"),1,IF(C1390=0,SUM(B1391:INDEX(B1391:B$2002,INDEX(MATCH("ЗАГ",B1391:B$2002&amp;"",),))),0))</f>
        <v>0</v>
      </c>
      <c r="R1390" s="7">
        <f>IFERROR(IF(F1390&gt;0,IF(IFERROR((Смета!H940*1),0)&gt;0,ROUND(F1390*G1390,2),0),0),0)</f>
        <v>0</v>
      </c>
      <c r="S1390" s="7">
        <f>IFERROR(IF(F1390&gt;0,IF(IFERROR((Смета!G1372*1),0)&gt;0,ROUND(F1390*G1390,2),0),0),0)</f>
        <v>0</v>
      </c>
    </row>
    <row r="1391" hidden="1">
      <c r="B1391">
        <f>IFERROR(IF(F1391&gt;0,MAX(B$26:B1390)+1,IF(AND(D1391&gt;0,C1391=0),"ЗАГ",0)),0)</f>
        <v>0</v>
      </c>
      <c r="C1391">
        <f>IF(Смета!B1373&gt;0,Смета!B1373,0)</f>
        <v>0</v>
      </c>
      <c r="D1391">
        <f>IF(Смета!C1373&gt;0,Смета!C1373,0)</f>
        <v>0</v>
      </c>
      <c r="E1391" s="7">
        <f>IF(Смета!D1373&gt;0,Смета!D1373,0)</f>
        <v>0</v>
      </c>
      <c r="F1391" s="7">
        <f>IFERROR(IF(Дата_КС2=S$3,Смета!Q1373,0)+IF(Дата_КС2=S$4,Смета!T1373,0)+IF(Дата_КС2=S$5,Смета!W1373,0)+IF(Дата_КС2=S$6,Смета!Z1373,0)+IF(Дата_КС2=S$7,Смета!AC1373,0)+IF(Дата_КС2=S$8,Смета!AF1373,0)+IF(Дата_КС2=S$9,Смета!AI1373,0)+IF(Дата_КС2=S$10,Смета!AL1373,0)+IF(Дата_КС2=S$11,Смета!AO1373,0)+IF(Дата_КС2=S$12,Смета!AR1373,0)+IF(Дата_КС2=S$13,Смета!AU1373,0)+IF(Дата_КС2=S$14,Смета!AX1373,0),0)</f>
        <v>0</v>
      </c>
      <c r="G1391" s="7">
        <f>IF(Смета!E1373&gt;0,Смета!E1373,0)</f>
        <v>0</v>
      </c>
      <c r="H1391" s="7">
        <f>ROUND(F1391*G1391,2)</f>
        <v>0</v>
      </c>
      <c r="I1391">
        <f>IF(J1391=1,1,K1391)</f>
        <v>0</v>
      </c>
      <c r="K1391">
        <f>IF(AND(B1391&gt;0,B1391&lt;&gt;"ЗАГ"),1,IF(C1391=0,SUM(B1392:INDEX(B1392:B$2002,INDEX(MATCH("ЗАГ",B1392:B$2002&amp;"",),))),0))</f>
        <v>0</v>
      </c>
      <c r="R1391" s="7">
        <f>IFERROR(IF(F1391&gt;0,IF(IFERROR((Смета!H941*1),0)&gt;0,ROUND(F1391*G1391,2),0),0),0)</f>
        <v>0</v>
      </c>
      <c r="S1391" s="7">
        <f>IFERROR(IF(F1391&gt;0,IF(IFERROR((Смета!G1373*1),0)&gt;0,ROUND(F1391*G1391,2),0),0),0)</f>
        <v>0</v>
      </c>
    </row>
    <row r="1392" hidden="1">
      <c r="B1392">
        <f>IFERROR(IF(F1392&gt;0,MAX(B$26:B1391)+1,IF(AND(D1392&gt;0,C1392=0),"ЗАГ",0)),0)</f>
        <v>0</v>
      </c>
      <c r="C1392">
        <f>IF(Смета!B1374&gt;0,Смета!B1374,0)</f>
        <v>0</v>
      </c>
      <c r="D1392">
        <f>IF(Смета!C1374&gt;0,Смета!C1374,0)</f>
        <v>0</v>
      </c>
      <c r="E1392" s="7">
        <f>IF(Смета!D1374&gt;0,Смета!D1374,0)</f>
        <v>0</v>
      </c>
      <c r="F1392" s="7">
        <f>IFERROR(IF(Дата_КС2=S$3,Смета!Q1374,0)+IF(Дата_КС2=S$4,Смета!T1374,0)+IF(Дата_КС2=S$5,Смета!W1374,0)+IF(Дата_КС2=S$6,Смета!Z1374,0)+IF(Дата_КС2=S$7,Смета!AC1374,0)+IF(Дата_КС2=S$8,Смета!AF1374,0)+IF(Дата_КС2=S$9,Смета!AI1374,0)+IF(Дата_КС2=S$10,Смета!AL1374,0)+IF(Дата_КС2=S$11,Смета!AO1374,0)+IF(Дата_КС2=S$12,Смета!AR1374,0)+IF(Дата_КС2=S$13,Смета!AU1374,0)+IF(Дата_КС2=S$14,Смета!AX1374,0),0)</f>
        <v>0</v>
      </c>
      <c r="G1392" s="7">
        <f>IF(Смета!E1374&gt;0,Смета!E1374,0)</f>
        <v>0</v>
      </c>
      <c r="H1392" s="7">
        <f>ROUND(F1392*G1392,2)</f>
        <v>0</v>
      </c>
      <c r="I1392">
        <f>IF(J1392=1,1,K1392)</f>
        <v>0</v>
      </c>
      <c r="K1392">
        <f>IF(AND(B1392&gt;0,B1392&lt;&gt;"ЗАГ"),1,IF(C1392=0,SUM(B1393:INDEX(B1393:B$2002,INDEX(MATCH("ЗАГ",B1393:B$2002&amp;"",),))),0))</f>
        <v>0</v>
      </c>
      <c r="R1392" s="7">
        <f>IFERROR(IF(F1392&gt;0,IF(IFERROR((Смета!H942*1),0)&gt;0,ROUND(F1392*G1392,2),0),0),0)</f>
        <v>0</v>
      </c>
      <c r="S1392" s="7">
        <f>IFERROR(IF(F1392&gt;0,IF(IFERROR((Смета!G1374*1),0)&gt;0,ROUND(F1392*G1392,2),0),0),0)</f>
        <v>0</v>
      </c>
    </row>
    <row r="1393" hidden="1">
      <c r="B1393">
        <f>IFERROR(IF(F1393&gt;0,MAX(B$26:B1392)+1,IF(AND(D1393&gt;0,C1393=0),"ЗАГ",0)),0)</f>
        <v>0</v>
      </c>
      <c r="C1393">
        <f>IF(Смета!B1375&gt;0,Смета!B1375,0)</f>
        <v>0</v>
      </c>
      <c r="D1393">
        <f>IF(Смета!C1375&gt;0,Смета!C1375,0)</f>
        <v>0</v>
      </c>
      <c r="E1393" s="7">
        <f>IF(Смета!D1375&gt;0,Смета!D1375,0)</f>
        <v>0</v>
      </c>
      <c r="F1393" s="7">
        <f>IFERROR(IF(Дата_КС2=S$3,Смета!Q1375,0)+IF(Дата_КС2=S$4,Смета!T1375,0)+IF(Дата_КС2=S$5,Смета!W1375,0)+IF(Дата_КС2=S$6,Смета!Z1375,0)+IF(Дата_КС2=S$7,Смета!AC1375,0)+IF(Дата_КС2=S$8,Смета!AF1375,0)+IF(Дата_КС2=S$9,Смета!AI1375,0)+IF(Дата_КС2=S$10,Смета!AL1375,0)+IF(Дата_КС2=S$11,Смета!AO1375,0)+IF(Дата_КС2=S$12,Смета!AR1375,0)+IF(Дата_КС2=S$13,Смета!AU1375,0)+IF(Дата_КС2=S$14,Смета!AX1375,0),0)</f>
        <v>0</v>
      </c>
      <c r="G1393" s="7">
        <f>IF(Смета!E1375&gt;0,Смета!E1375,0)</f>
        <v>0</v>
      </c>
      <c r="H1393" s="7">
        <f>ROUND(F1393*G1393,2)</f>
        <v>0</v>
      </c>
      <c r="I1393">
        <f>IF(J1393=1,1,K1393)</f>
        <v>0</v>
      </c>
      <c r="K1393">
        <f>IF(AND(B1393&gt;0,B1393&lt;&gt;"ЗАГ"),1,IF(C1393=0,SUM(B1394:INDEX(B1394:B$2002,INDEX(MATCH("ЗАГ",B1394:B$2002&amp;"",),))),0))</f>
        <v>0</v>
      </c>
      <c r="R1393" s="7">
        <f>IFERROR(IF(F1393&gt;0,IF(IFERROR((Смета!H943*1),0)&gt;0,ROUND(F1393*G1393,2),0),0),0)</f>
        <v>0</v>
      </c>
      <c r="S1393" s="7">
        <f>IFERROR(IF(F1393&gt;0,IF(IFERROR((Смета!G1375*1),0)&gt;0,ROUND(F1393*G1393,2),0),0),0)</f>
        <v>0</v>
      </c>
    </row>
    <row r="1394" hidden="1">
      <c r="B1394">
        <f>IFERROR(IF(F1394&gt;0,MAX(B$26:B1393)+1,IF(AND(D1394&gt;0,C1394=0),"ЗАГ",0)),0)</f>
        <v>0</v>
      </c>
      <c r="C1394">
        <f>IF(Смета!B1376&gt;0,Смета!B1376,0)</f>
        <v>0</v>
      </c>
      <c r="D1394">
        <f>IF(Смета!C1376&gt;0,Смета!C1376,0)</f>
        <v>0</v>
      </c>
      <c r="E1394" s="7">
        <f>IF(Смета!D1376&gt;0,Смета!D1376,0)</f>
        <v>0</v>
      </c>
      <c r="F1394" s="7">
        <f>IFERROR(IF(Дата_КС2=S$3,Смета!Q1376,0)+IF(Дата_КС2=S$4,Смета!T1376,0)+IF(Дата_КС2=S$5,Смета!W1376,0)+IF(Дата_КС2=S$6,Смета!Z1376,0)+IF(Дата_КС2=S$7,Смета!AC1376,0)+IF(Дата_КС2=S$8,Смета!AF1376,0)+IF(Дата_КС2=S$9,Смета!AI1376,0)+IF(Дата_КС2=S$10,Смета!AL1376,0)+IF(Дата_КС2=S$11,Смета!AO1376,0)+IF(Дата_КС2=S$12,Смета!AR1376,0)+IF(Дата_КС2=S$13,Смета!AU1376,0)+IF(Дата_КС2=S$14,Смета!AX1376,0),0)</f>
        <v>0</v>
      </c>
      <c r="G1394" s="7">
        <f>IF(Смета!E1376&gt;0,Смета!E1376,0)</f>
        <v>0</v>
      </c>
      <c r="H1394" s="7">
        <f>ROUND(F1394*G1394,2)</f>
        <v>0</v>
      </c>
      <c r="I1394">
        <f>IF(J1394=1,1,K1394)</f>
        <v>0</v>
      </c>
      <c r="K1394">
        <f>IF(AND(B1394&gt;0,B1394&lt;&gt;"ЗАГ"),1,IF(C1394=0,SUM(B1395:INDEX(B1395:B$2002,INDEX(MATCH("ЗАГ",B1395:B$2002&amp;"",),))),0))</f>
        <v>0</v>
      </c>
      <c r="R1394" s="7">
        <f>IFERROR(IF(F1394&gt;0,IF(IFERROR((Смета!H944*1),0)&gt;0,ROUND(F1394*G1394,2),0),0),0)</f>
        <v>0</v>
      </c>
      <c r="S1394" s="7">
        <f>IFERROR(IF(F1394&gt;0,IF(IFERROR((Смета!G1376*1),0)&gt;0,ROUND(F1394*G1394,2),0),0),0)</f>
        <v>0</v>
      </c>
    </row>
    <row r="1395" hidden="1">
      <c r="B1395">
        <f>IFERROR(IF(F1395&gt;0,MAX(B$26:B1394)+1,IF(AND(D1395&gt;0,C1395=0),"ЗАГ",0)),0)</f>
        <v>0</v>
      </c>
      <c r="C1395">
        <f>IF(Смета!B1377&gt;0,Смета!B1377,0)</f>
        <v>0</v>
      </c>
      <c r="D1395">
        <f>IF(Смета!C1377&gt;0,Смета!C1377,0)</f>
        <v>0</v>
      </c>
      <c r="E1395" s="7">
        <f>IF(Смета!D1377&gt;0,Смета!D1377,0)</f>
        <v>0</v>
      </c>
      <c r="F1395" s="7">
        <f>IFERROR(IF(Дата_КС2=S$3,Смета!Q1377,0)+IF(Дата_КС2=S$4,Смета!T1377,0)+IF(Дата_КС2=S$5,Смета!W1377,0)+IF(Дата_КС2=S$6,Смета!Z1377,0)+IF(Дата_КС2=S$7,Смета!AC1377,0)+IF(Дата_КС2=S$8,Смета!AF1377,0)+IF(Дата_КС2=S$9,Смета!AI1377,0)+IF(Дата_КС2=S$10,Смета!AL1377,0)+IF(Дата_КС2=S$11,Смета!AO1377,0)+IF(Дата_КС2=S$12,Смета!AR1377,0)+IF(Дата_КС2=S$13,Смета!AU1377,0)+IF(Дата_КС2=S$14,Смета!AX1377,0),0)</f>
        <v>0</v>
      </c>
      <c r="G1395" s="7">
        <f>IF(Смета!E1377&gt;0,Смета!E1377,0)</f>
        <v>0</v>
      </c>
      <c r="H1395" s="7">
        <f>ROUND(F1395*G1395,2)</f>
        <v>0</v>
      </c>
      <c r="I1395">
        <f>IF(J1395=1,1,K1395)</f>
        <v>0</v>
      </c>
      <c r="K1395">
        <f>IF(AND(B1395&gt;0,B1395&lt;&gt;"ЗАГ"),1,IF(C1395=0,SUM(B1396:INDEX(B1396:B$2002,INDEX(MATCH("ЗАГ",B1396:B$2002&amp;"",),))),0))</f>
        <v>0</v>
      </c>
      <c r="R1395" s="7">
        <f>IFERROR(IF(F1395&gt;0,IF(IFERROR((Смета!H945*1),0)&gt;0,ROUND(F1395*G1395,2),0),0),0)</f>
        <v>0</v>
      </c>
      <c r="S1395" s="7">
        <f>IFERROR(IF(F1395&gt;0,IF(IFERROR((Смета!G1377*1),0)&gt;0,ROUND(F1395*G1395,2),0),0),0)</f>
        <v>0</v>
      </c>
    </row>
    <row r="1396" hidden="1">
      <c r="B1396">
        <f>IFERROR(IF(F1396&gt;0,MAX(B$26:B1395)+1,IF(AND(D1396&gt;0,C1396=0),"ЗАГ",0)),0)</f>
        <v>0</v>
      </c>
      <c r="C1396">
        <f>IF(Смета!B1378&gt;0,Смета!B1378,0)</f>
        <v>0</v>
      </c>
      <c r="D1396">
        <f>IF(Смета!C1378&gt;0,Смета!C1378,0)</f>
        <v>0</v>
      </c>
      <c r="E1396" s="7">
        <f>IF(Смета!D1378&gt;0,Смета!D1378,0)</f>
        <v>0</v>
      </c>
      <c r="F1396" s="7">
        <f>IFERROR(IF(Дата_КС2=S$3,Смета!Q1378,0)+IF(Дата_КС2=S$4,Смета!T1378,0)+IF(Дата_КС2=S$5,Смета!W1378,0)+IF(Дата_КС2=S$6,Смета!Z1378,0)+IF(Дата_КС2=S$7,Смета!AC1378,0)+IF(Дата_КС2=S$8,Смета!AF1378,0)+IF(Дата_КС2=S$9,Смета!AI1378,0)+IF(Дата_КС2=S$10,Смета!AL1378,0)+IF(Дата_КС2=S$11,Смета!AO1378,0)+IF(Дата_КС2=S$12,Смета!AR1378,0)+IF(Дата_КС2=S$13,Смета!AU1378,0)+IF(Дата_КС2=S$14,Смета!AX1378,0),0)</f>
        <v>0</v>
      </c>
      <c r="G1396" s="7">
        <f>IF(Смета!E1378&gt;0,Смета!E1378,0)</f>
        <v>0</v>
      </c>
      <c r="H1396" s="7">
        <f>ROUND(F1396*G1396,2)</f>
        <v>0</v>
      </c>
      <c r="I1396">
        <f>IF(J1396=1,1,K1396)</f>
        <v>0</v>
      </c>
      <c r="K1396">
        <f>IF(AND(B1396&gt;0,B1396&lt;&gt;"ЗАГ"),1,IF(C1396=0,SUM(B1397:INDEX(B1397:B$2002,INDEX(MATCH("ЗАГ",B1397:B$2002&amp;"",),))),0))</f>
        <v>0</v>
      </c>
      <c r="R1396" s="7">
        <f>IFERROR(IF(F1396&gt;0,IF(IFERROR((Смета!H946*1),0)&gt;0,ROUND(F1396*G1396,2),0),0),0)</f>
        <v>0</v>
      </c>
      <c r="S1396" s="7">
        <f>IFERROR(IF(F1396&gt;0,IF(IFERROR((Смета!G1378*1),0)&gt;0,ROUND(F1396*G1396,2),0),0),0)</f>
        <v>0</v>
      </c>
    </row>
    <row r="1397" hidden="1">
      <c r="B1397">
        <f>IFERROR(IF(F1397&gt;0,MAX(B$26:B1396)+1,IF(AND(D1397&gt;0,C1397=0),"ЗАГ",0)),0)</f>
        <v>0</v>
      </c>
      <c r="C1397">
        <f>IF(Смета!B1379&gt;0,Смета!B1379,0)</f>
        <v>0</v>
      </c>
      <c r="D1397">
        <f>IF(Смета!C1379&gt;0,Смета!C1379,0)</f>
        <v>0</v>
      </c>
      <c r="E1397" s="7">
        <f>IF(Смета!D1379&gt;0,Смета!D1379,0)</f>
        <v>0</v>
      </c>
      <c r="F1397" s="7">
        <f>IFERROR(IF(Дата_КС2=S$3,Смета!Q1379,0)+IF(Дата_КС2=S$4,Смета!T1379,0)+IF(Дата_КС2=S$5,Смета!W1379,0)+IF(Дата_КС2=S$6,Смета!Z1379,0)+IF(Дата_КС2=S$7,Смета!AC1379,0)+IF(Дата_КС2=S$8,Смета!AF1379,0)+IF(Дата_КС2=S$9,Смета!AI1379,0)+IF(Дата_КС2=S$10,Смета!AL1379,0)+IF(Дата_КС2=S$11,Смета!AO1379,0)+IF(Дата_КС2=S$12,Смета!AR1379,0)+IF(Дата_КС2=S$13,Смета!AU1379,0)+IF(Дата_КС2=S$14,Смета!AX1379,0),0)</f>
        <v>0</v>
      </c>
      <c r="G1397" s="7">
        <f>IF(Смета!E1379&gt;0,Смета!E1379,0)</f>
        <v>0</v>
      </c>
      <c r="H1397" s="7">
        <f>ROUND(F1397*G1397,2)</f>
        <v>0</v>
      </c>
      <c r="I1397">
        <f>IF(J1397=1,1,K1397)</f>
        <v>0</v>
      </c>
      <c r="K1397">
        <f>IF(AND(B1397&gt;0,B1397&lt;&gt;"ЗАГ"),1,IF(C1397=0,SUM(B1398:INDEX(B1398:B$2002,INDEX(MATCH("ЗАГ",B1398:B$2002&amp;"",),))),0))</f>
        <v>0</v>
      </c>
      <c r="R1397" s="7">
        <f>IFERROR(IF(F1397&gt;0,IF(IFERROR((Смета!H947*1),0)&gt;0,ROUND(F1397*G1397,2),0),0),0)</f>
        <v>0</v>
      </c>
      <c r="S1397" s="7">
        <f>IFERROR(IF(F1397&gt;0,IF(IFERROR((Смета!G1379*1),0)&gt;0,ROUND(F1397*G1397,2),0),0),0)</f>
        <v>0</v>
      </c>
    </row>
    <row r="1398" hidden="1">
      <c r="B1398">
        <f>IFERROR(IF(F1398&gt;0,MAX(B$26:B1397)+1,IF(AND(D1398&gt;0,C1398=0),"ЗАГ",0)),0)</f>
        <v>0</v>
      </c>
      <c r="C1398">
        <f>IF(Смета!B1380&gt;0,Смета!B1380,0)</f>
        <v>0</v>
      </c>
      <c r="D1398">
        <f>IF(Смета!C1380&gt;0,Смета!C1380,0)</f>
        <v>0</v>
      </c>
      <c r="E1398" s="7">
        <f>IF(Смета!D1380&gt;0,Смета!D1380,0)</f>
        <v>0</v>
      </c>
      <c r="F1398" s="7">
        <f>IFERROR(IF(Дата_КС2=S$3,Смета!Q1380,0)+IF(Дата_КС2=S$4,Смета!T1380,0)+IF(Дата_КС2=S$5,Смета!W1380,0)+IF(Дата_КС2=S$6,Смета!Z1380,0)+IF(Дата_КС2=S$7,Смета!AC1380,0)+IF(Дата_КС2=S$8,Смета!AF1380,0)+IF(Дата_КС2=S$9,Смета!AI1380,0)+IF(Дата_КС2=S$10,Смета!AL1380,0)+IF(Дата_КС2=S$11,Смета!AO1380,0)+IF(Дата_КС2=S$12,Смета!AR1380,0)+IF(Дата_КС2=S$13,Смета!AU1380,0)+IF(Дата_КС2=S$14,Смета!AX1380,0),0)</f>
        <v>0</v>
      </c>
      <c r="G1398" s="7">
        <f>IF(Смета!E1380&gt;0,Смета!E1380,0)</f>
        <v>0</v>
      </c>
      <c r="H1398" s="7">
        <f>ROUND(F1398*G1398,2)</f>
        <v>0</v>
      </c>
      <c r="I1398">
        <f>IF(J1398=1,1,K1398)</f>
        <v>0</v>
      </c>
      <c r="K1398">
        <f>IF(AND(B1398&gt;0,B1398&lt;&gt;"ЗАГ"),1,IF(C1398=0,SUM(B1399:INDEX(B1399:B$2002,INDEX(MATCH("ЗАГ",B1399:B$2002&amp;"",),))),0))</f>
        <v>0</v>
      </c>
      <c r="R1398" s="7">
        <f>IFERROR(IF(F1398&gt;0,IF(IFERROR((Смета!H948*1),0)&gt;0,ROUND(F1398*G1398,2),0),0),0)</f>
        <v>0</v>
      </c>
      <c r="S1398" s="7">
        <f>IFERROR(IF(F1398&gt;0,IF(IFERROR((Смета!G1380*1),0)&gt;0,ROUND(F1398*G1398,2),0),0),0)</f>
        <v>0</v>
      </c>
    </row>
    <row r="1399" hidden="1">
      <c r="B1399">
        <f>IFERROR(IF(F1399&gt;0,MAX(B$26:B1398)+1,IF(AND(D1399&gt;0,C1399=0),"ЗАГ",0)),0)</f>
        <v>0</v>
      </c>
      <c r="C1399">
        <f>IF(Смета!B1381&gt;0,Смета!B1381,0)</f>
        <v>0</v>
      </c>
      <c r="D1399">
        <f>IF(Смета!C1381&gt;0,Смета!C1381,0)</f>
        <v>0</v>
      </c>
      <c r="E1399" s="7">
        <f>IF(Смета!D1381&gt;0,Смета!D1381,0)</f>
        <v>0</v>
      </c>
      <c r="F1399" s="7">
        <f>IFERROR(IF(Дата_КС2=S$3,Смета!Q1381,0)+IF(Дата_КС2=S$4,Смета!T1381,0)+IF(Дата_КС2=S$5,Смета!W1381,0)+IF(Дата_КС2=S$6,Смета!Z1381,0)+IF(Дата_КС2=S$7,Смета!AC1381,0)+IF(Дата_КС2=S$8,Смета!AF1381,0)+IF(Дата_КС2=S$9,Смета!AI1381,0)+IF(Дата_КС2=S$10,Смета!AL1381,0)+IF(Дата_КС2=S$11,Смета!AO1381,0)+IF(Дата_КС2=S$12,Смета!AR1381,0)+IF(Дата_КС2=S$13,Смета!AU1381,0)+IF(Дата_КС2=S$14,Смета!AX1381,0),0)</f>
        <v>0</v>
      </c>
      <c r="G1399" s="7">
        <f>IF(Смета!E1381&gt;0,Смета!E1381,0)</f>
        <v>0</v>
      </c>
      <c r="H1399" s="7">
        <f>ROUND(F1399*G1399,2)</f>
        <v>0</v>
      </c>
      <c r="I1399">
        <f>IF(J1399=1,1,K1399)</f>
        <v>0</v>
      </c>
      <c r="K1399">
        <f>IF(AND(B1399&gt;0,B1399&lt;&gt;"ЗАГ"),1,IF(C1399=0,SUM(B1400:INDEX(B1400:B$2002,INDEX(MATCH("ЗАГ",B1400:B$2002&amp;"",),))),0))</f>
        <v>0</v>
      </c>
      <c r="R1399" s="7">
        <f>IFERROR(IF(F1399&gt;0,IF(IFERROR((Смета!H949*1),0)&gt;0,ROUND(F1399*G1399,2),0),0),0)</f>
        <v>0</v>
      </c>
      <c r="S1399" s="7">
        <f>IFERROR(IF(F1399&gt;0,IF(IFERROR((Смета!G1381*1),0)&gt;0,ROUND(F1399*G1399,2),0),0),0)</f>
        <v>0</v>
      </c>
    </row>
    <row r="1400" hidden="1">
      <c r="B1400">
        <f>IFERROR(IF(F1400&gt;0,MAX(B$26:B1399)+1,IF(AND(D1400&gt;0,C1400=0),"ЗАГ",0)),0)</f>
        <v>0</v>
      </c>
      <c r="C1400">
        <f>IF(Смета!B1382&gt;0,Смета!B1382,0)</f>
        <v>0</v>
      </c>
      <c r="D1400">
        <f>IF(Смета!C1382&gt;0,Смета!C1382,0)</f>
        <v>0</v>
      </c>
      <c r="E1400" s="7">
        <f>IF(Смета!D1382&gt;0,Смета!D1382,0)</f>
        <v>0</v>
      </c>
      <c r="F1400" s="7">
        <f>IFERROR(IF(Дата_КС2=S$3,Смета!Q1382,0)+IF(Дата_КС2=S$4,Смета!T1382,0)+IF(Дата_КС2=S$5,Смета!W1382,0)+IF(Дата_КС2=S$6,Смета!Z1382,0)+IF(Дата_КС2=S$7,Смета!AC1382,0)+IF(Дата_КС2=S$8,Смета!AF1382,0)+IF(Дата_КС2=S$9,Смета!AI1382,0)+IF(Дата_КС2=S$10,Смета!AL1382,0)+IF(Дата_КС2=S$11,Смета!AO1382,0)+IF(Дата_КС2=S$12,Смета!AR1382,0)+IF(Дата_КС2=S$13,Смета!AU1382,0)+IF(Дата_КС2=S$14,Смета!AX1382,0),0)</f>
        <v>0</v>
      </c>
      <c r="G1400" s="7">
        <f>IF(Смета!E1382&gt;0,Смета!E1382,0)</f>
        <v>0</v>
      </c>
      <c r="H1400" s="7">
        <f>ROUND(F1400*G1400,2)</f>
        <v>0</v>
      </c>
      <c r="I1400">
        <f>IF(J1400=1,1,K1400)</f>
        <v>0</v>
      </c>
      <c r="K1400">
        <f>IF(AND(B1400&gt;0,B1400&lt;&gt;"ЗАГ"),1,IF(C1400=0,SUM(B1401:INDEX(B1401:B$2002,INDEX(MATCH("ЗАГ",B1401:B$2002&amp;"",),))),0))</f>
        <v>0</v>
      </c>
      <c r="R1400" s="7">
        <f>IFERROR(IF(F1400&gt;0,IF(IFERROR((Смета!H950*1),0)&gt;0,ROUND(F1400*G1400,2),0),0),0)</f>
        <v>0</v>
      </c>
      <c r="S1400" s="7">
        <f>IFERROR(IF(F1400&gt;0,IF(IFERROR((Смета!G1382*1),0)&gt;0,ROUND(F1400*G1400,2),0),0),0)</f>
        <v>0</v>
      </c>
    </row>
    <row r="1401" hidden="1">
      <c r="B1401">
        <f>IFERROR(IF(F1401&gt;0,MAX(B$26:B1400)+1,IF(AND(D1401&gt;0,C1401=0),"ЗАГ",0)),0)</f>
        <v>0</v>
      </c>
      <c r="C1401">
        <f>IF(Смета!B1383&gt;0,Смета!B1383,0)</f>
        <v>0</v>
      </c>
      <c r="D1401">
        <f>IF(Смета!C1383&gt;0,Смета!C1383,0)</f>
        <v>0</v>
      </c>
      <c r="E1401" s="7">
        <f>IF(Смета!D1383&gt;0,Смета!D1383,0)</f>
        <v>0</v>
      </c>
      <c r="F1401" s="7">
        <f>IFERROR(IF(Дата_КС2=S$3,Смета!Q1383,0)+IF(Дата_КС2=S$4,Смета!T1383,0)+IF(Дата_КС2=S$5,Смета!W1383,0)+IF(Дата_КС2=S$6,Смета!Z1383,0)+IF(Дата_КС2=S$7,Смета!AC1383,0)+IF(Дата_КС2=S$8,Смета!AF1383,0)+IF(Дата_КС2=S$9,Смета!AI1383,0)+IF(Дата_КС2=S$10,Смета!AL1383,0)+IF(Дата_КС2=S$11,Смета!AO1383,0)+IF(Дата_КС2=S$12,Смета!AR1383,0)+IF(Дата_КС2=S$13,Смета!AU1383,0)+IF(Дата_КС2=S$14,Смета!AX1383,0),0)</f>
        <v>0</v>
      </c>
      <c r="G1401" s="7">
        <f>IF(Смета!E1383&gt;0,Смета!E1383,0)</f>
        <v>0</v>
      </c>
      <c r="H1401" s="7">
        <f>ROUND(F1401*G1401,2)</f>
        <v>0</v>
      </c>
      <c r="I1401">
        <f>IF(J1401=1,1,K1401)</f>
        <v>0</v>
      </c>
      <c r="K1401">
        <f>IF(AND(B1401&gt;0,B1401&lt;&gt;"ЗАГ"),1,IF(C1401=0,SUM(B1402:INDEX(B1402:B$2002,INDEX(MATCH("ЗАГ",B1402:B$2002&amp;"",),))),0))</f>
        <v>0</v>
      </c>
      <c r="R1401" s="7">
        <f>IFERROR(IF(F1401&gt;0,IF(IFERROR((Смета!H951*1),0)&gt;0,ROUND(F1401*G1401,2),0),0),0)</f>
        <v>0</v>
      </c>
      <c r="S1401" s="7">
        <f>IFERROR(IF(F1401&gt;0,IF(IFERROR((Смета!G1383*1),0)&gt;0,ROUND(F1401*G1401,2),0),0),0)</f>
        <v>0</v>
      </c>
    </row>
    <row r="1402" hidden="1">
      <c r="B1402">
        <f>IFERROR(IF(F1402&gt;0,MAX(B$26:B1401)+1,IF(AND(D1402&gt;0,C1402=0),"ЗАГ",0)),0)</f>
        <v>0</v>
      </c>
      <c r="C1402">
        <f>IF(Смета!B1384&gt;0,Смета!B1384,0)</f>
        <v>0</v>
      </c>
      <c r="D1402">
        <f>IF(Смета!C1384&gt;0,Смета!C1384,0)</f>
        <v>0</v>
      </c>
      <c r="E1402" s="7">
        <f>IF(Смета!D1384&gt;0,Смета!D1384,0)</f>
        <v>0</v>
      </c>
      <c r="F1402" s="7">
        <f>IFERROR(IF(Дата_КС2=S$3,Смета!Q1384,0)+IF(Дата_КС2=S$4,Смета!T1384,0)+IF(Дата_КС2=S$5,Смета!W1384,0)+IF(Дата_КС2=S$6,Смета!Z1384,0)+IF(Дата_КС2=S$7,Смета!AC1384,0)+IF(Дата_КС2=S$8,Смета!AF1384,0)+IF(Дата_КС2=S$9,Смета!AI1384,0)+IF(Дата_КС2=S$10,Смета!AL1384,0)+IF(Дата_КС2=S$11,Смета!AO1384,0)+IF(Дата_КС2=S$12,Смета!AR1384,0)+IF(Дата_КС2=S$13,Смета!AU1384,0)+IF(Дата_КС2=S$14,Смета!AX1384,0),0)</f>
        <v>0</v>
      </c>
      <c r="G1402" s="7">
        <f>IF(Смета!E1384&gt;0,Смета!E1384,0)</f>
        <v>0</v>
      </c>
      <c r="H1402" s="7">
        <f>ROUND(F1402*G1402,2)</f>
        <v>0</v>
      </c>
      <c r="I1402">
        <f>IF(J1402=1,1,K1402)</f>
        <v>0</v>
      </c>
      <c r="K1402">
        <f>IF(AND(B1402&gt;0,B1402&lt;&gt;"ЗАГ"),1,IF(C1402=0,SUM(B1403:INDEX(B1403:B$2002,INDEX(MATCH("ЗАГ",B1403:B$2002&amp;"",),))),0))</f>
        <v>0</v>
      </c>
      <c r="R1402" s="7">
        <f>IFERROR(IF(F1402&gt;0,IF(IFERROR((Смета!H952*1),0)&gt;0,ROUND(F1402*G1402,2),0),0),0)</f>
        <v>0</v>
      </c>
      <c r="S1402" s="7">
        <f>IFERROR(IF(F1402&gt;0,IF(IFERROR((Смета!G1384*1),0)&gt;0,ROUND(F1402*G1402,2),0),0),0)</f>
        <v>0</v>
      </c>
    </row>
    <row r="1403" hidden="1">
      <c r="B1403">
        <f>IFERROR(IF(F1403&gt;0,MAX(B$26:B1402)+1,IF(AND(D1403&gt;0,C1403=0),"ЗАГ",0)),0)</f>
        <v>0</v>
      </c>
      <c r="C1403">
        <f>IF(Смета!B1385&gt;0,Смета!B1385,0)</f>
        <v>0</v>
      </c>
      <c r="D1403">
        <f>IF(Смета!C1385&gt;0,Смета!C1385,0)</f>
        <v>0</v>
      </c>
      <c r="E1403" s="7">
        <f>IF(Смета!D1385&gt;0,Смета!D1385,0)</f>
        <v>0</v>
      </c>
      <c r="F1403" s="7">
        <f>IFERROR(IF(Дата_КС2=S$3,Смета!Q1385,0)+IF(Дата_КС2=S$4,Смета!T1385,0)+IF(Дата_КС2=S$5,Смета!W1385,0)+IF(Дата_КС2=S$6,Смета!Z1385,0)+IF(Дата_КС2=S$7,Смета!AC1385,0)+IF(Дата_КС2=S$8,Смета!AF1385,0)+IF(Дата_КС2=S$9,Смета!AI1385,0)+IF(Дата_КС2=S$10,Смета!AL1385,0)+IF(Дата_КС2=S$11,Смета!AO1385,0)+IF(Дата_КС2=S$12,Смета!AR1385,0)+IF(Дата_КС2=S$13,Смета!AU1385,0)+IF(Дата_КС2=S$14,Смета!AX1385,0),0)</f>
        <v>0</v>
      </c>
      <c r="G1403" s="7">
        <f>IF(Смета!E1385&gt;0,Смета!E1385,0)</f>
        <v>0</v>
      </c>
      <c r="H1403" s="7">
        <f>ROUND(F1403*G1403,2)</f>
        <v>0</v>
      </c>
      <c r="I1403">
        <f>IF(J1403=1,1,K1403)</f>
        <v>0</v>
      </c>
      <c r="K1403">
        <f>IF(AND(B1403&gt;0,B1403&lt;&gt;"ЗАГ"),1,IF(C1403=0,SUM(B1404:INDEX(B1404:B$2002,INDEX(MATCH("ЗАГ",B1404:B$2002&amp;"",),))),0))</f>
        <v>0</v>
      </c>
      <c r="R1403" s="7">
        <f>IFERROR(IF(F1403&gt;0,IF(IFERROR((Смета!H953*1),0)&gt;0,ROUND(F1403*G1403,2),0),0),0)</f>
        <v>0</v>
      </c>
      <c r="S1403" s="7">
        <f>IFERROR(IF(F1403&gt;0,IF(IFERROR((Смета!G1385*1),0)&gt;0,ROUND(F1403*G1403,2),0),0),0)</f>
        <v>0</v>
      </c>
    </row>
    <row r="1404" hidden="1">
      <c r="B1404">
        <f>IFERROR(IF(F1404&gt;0,MAX(B$26:B1403)+1,IF(AND(D1404&gt;0,C1404=0),"ЗАГ",0)),0)</f>
        <v>0</v>
      </c>
      <c r="C1404">
        <f>IF(Смета!B1386&gt;0,Смета!B1386,0)</f>
        <v>0</v>
      </c>
      <c r="D1404">
        <f>IF(Смета!C1386&gt;0,Смета!C1386,0)</f>
        <v>0</v>
      </c>
      <c r="E1404" s="7">
        <f>IF(Смета!D1386&gt;0,Смета!D1386,0)</f>
        <v>0</v>
      </c>
      <c r="F1404" s="7">
        <f>IFERROR(IF(Дата_КС2=S$3,Смета!Q1386,0)+IF(Дата_КС2=S$4,Смета!T1386,0)+IF(Дата_КС2=S$5,Смета!W1386,0)+IF(Дата_КС2=S$6,Смета!Z1386,0)+IF(Дата_КС2=S$7,Смета!AC1386,0)+IF(Дата_КС2=S$8,Смета!AF1386,0)+IF(Дата_КС2=S$9,Смета!AI1386,0)+IF(Дата_КС2=S$10,Смета!AL1386,0)+IF(Дата_КС2=S$11,Смета!AO1386,0)+IF(Дата_КС2=S$12,Смета!AR1386,0)+IF(Дата_КС2=S$13,Смета!AU1386,0)+IF(Дата_КС2=S$14,Смета!AX1386,0),0)</f>
        <v>0</v>
      </c>
      <c r="G1404" s="7">
        <f>IF(Смета!E1386&gt;0,Смета!E1386,0)</f>
        <v>0</v>
      </c>
      <c r="H1404" s="7">
        <f>ROUND(F1404*G1404,2)</f>
        <v>0</v>
      </c>
      <c r="I1404">
        <f>IF(J1404=1,1,K1404)</f>
        <v>0</v>
      </c>
      <c r="K1404">
        <f>IF(AND(B1404&gt;0,B1404&lt;&gt;"ЗАГ"),1,IF(C1404=0,SUM(B1405:INDEX(B1405:B$2002,INDEX(MATCH("ЗАГ",B1405:B$2002&amp;"",),))),0))</f>
        <v>0</v>
      </c>
      <c r="R1404" s="7">
        <f>IFERROR(IF(F1404&gt;0,IF(IFERROR((Смета!H954*1),0)&gt;0,ROUND(F1404*G1404,2),0),0),0)</f>
        <v>0</v>
      </c>
      <c r="S1404" s="7">
        <f>IFERROR(IF(F1404&gt;0,IF(IFERROR((Смета!G1386*1),0)&gt;0,ROUND(F1404*G1404,2),0),0),0)</f>
        <v>0</v>
      </c>
    </row>
    <row r="1405" hidden="1">
      <c r="B1405">
        <f>IFERROR(IF(F1405&gt;0,MAX(B$26:B1404)+1,IF(AND(D1405&gt;0,C1405=0),"ЗАГ",0)),0)</f>
        <v>0</v>
      </c>
      <c r="C1405">
        <f>IF(Смета!B1387&gt;0,Смета!B1387,0)</f>
        <v>0</v>
      </c>
      <c r="D1405">
        <f>IF(Смета!C1387&gt;0,Смета!C1387,0)</f>
        <v>0</v>
      </c>
      <c r="E1405" s="7">
        <f>IF(Смета!D1387&gt;0,Смета!D1387,0)</f>
        <v>0</v>
      </c>
      <c r="F1405" s="7">
        <f>IFERROR(IF(Дата_КС2=S$3,Смета!Q1387,0)+IF(Дата_КС2=S$4,Смета!T1387,0)+IF(Дата_КС2=S$5,Смета!W1387,0)+IF(Дата_КС2=S$6,Смета!Z1387,0)+IF(Дата_КС2=S$7,Смета!AC1387,0)+IF(Дата_КС2=S$8,Смета!AF1387,0)+IF(Дата_КС2=S$9,Смета!AI1387,0)+IF(Дата_КС2=S$10,Смета!AL1387,0)+IF(Дата_КС2=S$11,Смета!AO1387,0)+IF(Дата_КС2=S$12,Смета!AR1387,0)+IF(Дата_КС2=S$13,Смета!AU1387,0)+IF(Дата_КС2=S$14,Смета!AX1387,0),0)</f>
        <v>0</v>
      </c>
      <c r="G1405" s="7">
        <f>IF(Смета!E1387&gt;0,Смета!E1387,0)</f>
        <v>0</v>
      </c>
      <c r="H1405" s="7">
        <f>ROUND(F1405*G1405,2)</f>
        <v>0</v>
      </c>
      <c r="I1405">
        <f>IF(J1405=1,1,K1405)</f>
        <v>0</v>
      </c>
      <c r="K1405">
        <f>IF(AND(B1405&gt;0,B1405&lt;&gt;"ЗАГ"),1,IF(C1405=0,SUM(B1406:INDEX(B1406:B$2002,INDEX(MATCH("ЗАГ",B1406:B$2002&amp;"",),))),0))</f>
        <v>0</v>
      </c>
      <c r="R1405" s="7">
        <f>IFERROR(IF(F1405&gt;0,IF(IFERROR((Смета!H955*1),0)&gt;0,ROUND(F1405*G1405,2),0),0),0)</f>
        <v>0</v>
      </c>
      <c r="S1405" s="7">
        <f>IFERROR(IF(F1405&gt;0,IF(IFERROR((Смета!G1387*1),0)&gt;0,ROUND(F1405*G1405,2),0),0),0)</f>
        <v>0</v>
      </c>
    </row>
    <row r="1406" hidden="1">
      <c r="B1406">
        <f>IFERROR(IF(F1406&gt;0,MAX(B$26:B1405)+1,IF(AND(D1406&gt;0,C1406=0),"ЗАГ",0)),0)</f>
        <v>0</v>
      </c>
      <c r="C1406">
        <f>IF(Смета!B1388&gt;0,Смета!B1388,0)</f>
        <v>0</v>
      </c>
      <c r="D1406">
        <f>IF(Смета!C1388&gt;0,Смета!C1388,0)</f>
        <v>0</v>
      </c>
      <c r="E1406" s="7">
        <f>IF(Смета!D1388&gt;0,Смета!D1388,0)</f>
        <v>0</v>
      </c>
      <c r="F1406" s="7">
        <f>IFERROR(IF(Дата_КС2=S$3,Смета!Q1388,0)+IF(Дата_КС2=S$4,Смета!T1388,0)+IF(Дата_КС2=S$5,Смета!W1388,0)+IF(Дата_КС2=S$6,Смета!Z1388,0)+IF(Дата_КС2=S$7,Смета!AC1388,0)+IF(Дата_КС2=S$8,Смета!AF1388,0)+IF(Дата_КС2=S$9,Смета!AI1388,0)+IF(Дата_КС2=S$10,Смета!AL1388,0)+IF(Дата_КС2=S$11,Смета!AO1388,0)+IF(Дата_КС2=S$12,Смета!AR1388,0)+IF(Дата_КС2=S$13,Смета!AU1388,0)+IF(Дата_КС2=S$14,Смета!AX1388,0),0)</f>
        <v>0</v>
      </c>
      <c r="G1406" s="7">
        <f>IF(Смета!E1388&gt;0,Смета!E1388,0)</f>
        <v>0</v>
      </c>
      <c r="H1406" s="7">
        <f>ROUND(F1406*G1406,2)</f>
        <v>0</v>
      </c>
      <c r="I1406">
        <f>IF(J1406=1,1,K1406)</f>
        <v>0</v>
      </c>
      <c r="K1406">
        <f>IF(AND(B1406&gt;0,B1406&lt;&gt;"ЗАГ"),1,IF(C1406=0,SUM(B1407:INDEX(B1407:B$2002,INDEX(MATCH("ЗАГ",B1407:B$2002&amp;"",),))),0))</f>
        <v>0</v>
      </c>
      <c r="R1406" s="7">
        <f>IFERROR(IF(F1406&gt;0,IF(IFERROR((Смета!H956*1),0)&gt;0,ROUND(F1406*G1406,2),0),0),0)</f>
        <v>0</v>
      </c>
      <c r="S1406" s="7">
        <f>IFERROR(IF(F1406&gt;0,IF(IFERROR((Смета!G1388*1),0)&gt;0,ROUND(F1406*G1406,2),0),0),0)</f>
        <v>0</v>
      </c>
    </row>
    <row r="1407" hidden="1">
      <c r="B1407">
        <f>IFERROR(IF(F1407&gt;0,MAX(B$26:B1406)+1,IF(AND(D1407&gt;0,C1407=0),"ЗАГ",0)),0)</f>
        <v>0</v>
      </c>
      <c r="C1407">
        <f>IF(Смета!B1389&gt;0,Смета!B1389,0)</f>
        <v>0</v>
      </c>
      <c r="D1407">
        <f>IF(Смета!C1389&gt;0,Смета!C1389,0)</f>
        <v>0</v>
      </c>
      <c r="E1407" s="7">
        <f>IF(Смета!D1389&gt;0,Смета!D1389,0)</f>
        <v>0</v>
      </c>
      <c r="F1407" s="7">
        <f>IFERROR(IF(Дата_КС2=S$3,Смета!Q1389,0)+IF(Дата_КС2=S$4,Смета!T1389,0)+IF(Дата_КС2=S$5,Смета!W1389,0)+IF(Дата_КС2=S$6,Смета!Z1389,0)+IF(Дата_КС2=S$7,Смета!AC1389,0)+IF(Дата_КС2=S$8,Смета!AF1389,0)+IF(Дата_КС2=S$9,Смета!AI1389,0)+IF(Дата_КС2=S$10,Смета!AL1389,0)+IF(Дата_КС2=S$11,Смета!AO1389,0)+IF(Дата_КС2=S$12,Смета!AR1389,0)+IF(Дата_КС2=S$13,Смета!AU1389,0)+IF(Дата_КС2=S$14,Смета!AX1389,0),0)</f>
        <v>0</v>
      </c>
      <c r="G1407" s="7">
        <f>IF(Смета!E1389&gt;0,Смета!E1389,0)</f>
        <v>0</v>
      </c>
      <c r="H1407" s="7">
        <f>ROUND(F1407*G1407,2)</f>
        <v>0</v>
      </c>
      <c r="I1407">
        <f>IF(J1407=1,1,K1407)</f>
        <v>0</v>
      </c>
      <c r="K1407">
        <f>IF(AND(B1407&gt;0,B1407&lt;&gt;"ЗАГ"),1,IF(C1407=0,SUM(B1408:INDEX(B1408:B$2002,INDEX(MATCH("ЗАГ",B1408:B$2002&amp;"",),))),0))</f>
        <v>0</v>
      </c>
      <c r="R1407" s="7">
        <f>IFERROR(IF(F1407&gt;0,IF(IFERROR((Смета!H957*1),0)&gt;0,ROUND(F1407*G1407,2),0),0),0)</f>
        <v>0</v>
      </c>
      <c r="S1407" s="7">
        <f>IFERROR(IF(F1407&gt;0,IF(IFERROR((Смета!G1389*1),0)&gt;0,ROUND(F1407*G1407,2),0),0),0)</f>
        <v>0</v>
      </c>
    </row>
    <row r="1408" hidden="1">
      <c r="B1408">
        <f>IFERROR(IF(F1408&gt;0,MAX(B$26:B1407)+1,IF(AND(D1408&gt;0,C1408=0),"ЗАГ",0)),0)</f>
        <v>0</v>
      </c>
      <c r="C1408">
        <f>IF(Смета!B1390&gt;0,Смета!B1390,0)</f>
        <v>0</v>
      </c>
      <c r="D1408">
        <f>IF(Смета!C1390&gt;0,Смета!C1390,0)</f>
        <v>0</v>
      </c>
      <c r="E1408" s="7">
        <f>IF(Смета!D1390&gt;0,Смета!D1390,0)</f>
        <v>0</v>
      </c>
      <c r="F1408" s="7">
        <f>IFERROR(IF(Дата_КС2=S$3,Смета!Q1390,0)+IF(Дата_КС2=S$4,Смета!T1390,0)+IF(Дата_КС2=S$5,Смета!W1390,0)+IF(Дата_КС2=S$6,Смета!Z1390,0)+IF(Дата_КС2=S$7,Смета!AC1390,0)+IF(Дата_КС2=S$8,Смета!AF1390,0)+IF(Дата_КС2=S$9,Смета!AI1390,0)+IF(Дата_КС2=S$10,Смета!AL1390,0)+IF(Дата_КС2=S$11,Смета!AO1390,0)+IF(Дата_КС2=S$12,Смета!AR1390,0)+IF(Дата_КС2=S$13,Смета!AU1390,0)+IF(Дата_КС2=S$14,Смета!AX1390,0),0)</f>
        <v>0</v>
      </c>
      <c r="G1408" s="7">
        <f>IF(Смета!E1390&gt;0,Смета!E1390,0)</f>
        <v>0</v>
      </c>
      <c r="H1408" s="7">
        <f>ROUND(F1408*G1408,2)</f>
        <v>0</v>
      </c>
      <c r="I1408">
        <f>IF(J1408=1,1,K1408)</f>
        <v>0</v>
      </c>
      <c r="K1408">
        <f>IF(AND(B1408&gt;0,B1408&lt;&gt;"ЗАГ"),1,IF(C1408=0,SUM(B1409:INDEX(B1409:B$2002,INDEX(MATCH("ЗАГ",B1409:B$2002&amp;"",),))),0))</f>
        <v>0</v>
      </c>
      <c r="R1408" s="7">
        <f>IFERROR(IF(F1408&gt;0,IF(IFERROR((Смета!H958*1),0)&gt;0,ROUND(F1408*G1408,2),0),0),0)</f>
        <v>0</v>
      </c>
      <c r="S1408" s="7">
        <f>IFERROR(IF(F1408&gt;0,IF(IFERROR((Смета!G1390*1),0)&gt;0,ROUND(F1408*G1408,2),0),0),0)</f>
        <v>0</v>
      </c>
    </row>
    <row r="1409" hidden="1">
      <c r="B1409">
        <f>IFERROR(IF(F1409&gt;0,MAX(B$26:B1408)+1,IF(AND(D1409&gt;0,C1409=0),"ЗАГ",0)),0)</f>
        <v>0</v>
      </c>
      <c r="C1409">
        <f>IF(Смета!B1391&gt;0,Смета!B1391,0)</f>
        <v>0</v>
      </c>
      <c r="D1409">
        <f>IF(Смета!C1391&gt;0,Смета!C1391,0)</f>
        <v>0</v>
      </c>
      <c r="E1409" s="7">
        <f>IF(Смета!D1391&gt;0,Смета!D1391,0)</f>
        <v>0</v>
      </c>
      <c r="F1409" s="7">
        <f>IFERROR(IF(Дата_КС2=S$3,Смета!Q1391,0)+IF(Дата_КС2=S$4,Смета!T1391,0)+IF(Дата_КС2=S$5,Смета!W1391,0)+IF(Дата_КС2=S$6,Смета!Z1391,0)+IF(Дата_КС2=S$7,Смета!AC1391,0)+IF(Дата_КС2=S$8,Смета!AF1391,0)+IF(Дата_КС2=S$9,Смета!AI1391,0)+IF(Дата_КС2=S$10,Смета!AL1391,0)+IF(Дата_КС2=S$11,Смета!AO1391,0)+IF(Дата_КС2=S$12,Смета!AR1391,0)+IF(Дата_КС2=S$13,Смета!AU1391,0)+IF(Дата_КС2=S$14,Смета!AX1391,0),0)</f>
        <v>0</v>
      </c>
      <c r="G1409" s="7">
        <f>IF(Смета!E1391&gt;0,Смета!E1391,0)</f>
        <v>0</v>
      </c>
      <c r="H1409" s="7">
        <f>ROUND(F1409*G1409,2)</f>
        <v>0</v>
      </c>
      <c r="I1409">
        <f>IF(J1409=1,1,K1409)</f>
        <v>0</v>
      </c>
      <c r="K1409">
        <f>IF(AND(B1409&gt;0,B1409&lt;&gt;"ЗАГ"),1,IF(C1409=0,SUM(B1410:INDEX(B1410:B$2002,INDEX(MATCH("ЗАГ",B1410:B$2002&amp;"",),))),0))</f>
        <v>0</v>
      </c>
      <c r="R1409" s="7">
        <f>IFERROR(IF(F1409&gt;0,IF(IFERROR((Смета!H959*1),0)&gt;0,ROUND(F1409*G1409,2),0),0),0)</f>
        <v>0</v>
      </c>
      <c r="S1409" s="7">
        <f>IFERROR(IF(F1409&gt;0,IF(IFERROR((Смета!G1391*1),0)&gt;0,ROUND(F1409*G1409,2),0),0),0)</f>
        <v>0</v>
      </c>
    </row>
    <row r="1410" hidden="1">
      <c r="B1410">
        <f>IFERROR(IF(F1410&gt;0,MAX(B$26:B1409)+1,IF(AND(D1410&gt;0,C1410=0),"ЗАГ",0)),0)</f>
        <v>0</v>
      </c>
      <c r="C1410">
        <f>IF(Смета!B1392&gt;0,Смета!B1392,0)</f>
        <v>0</v>
      </c>
      <c r="D1410">
        <f>IF(Смета!C1392&gt;0,Смета!C1392,0)</f>
        <v>0</v>
      </c>
      <c r="E1410" s="7">
        <f>IF(Смета!D1392&gt;0,Смета!D1392,0)</f>
        <v>0</v>
      </c>
      <c r="F1410" s="7">
        <f>IFERROR(IF(Дата_КС2=S$3,Смета!Q1392,0)+IF(Дата_КС2=S$4,Смета!T1392,0)+IF(Дата_КС2=S$5,Смета!W1392,0)+IF(Дата_КС2=S$6,Смета!Z1392,0)+IF(Дата_КС2=S$7,Смета!AC1392,0)+IF(Дата_КС2=S$8,Смета!AF1392,0)+IF(Дата_КС2=S$9,Смета!AI1392,0)+IF(Дата_КС2=S$10,Смета!AL1392,0)+IF(Дата_КС2=S$11,Смета!AO1392,0)+IF(Дата_КС2=S$12,Смета!AR1392,0)+IF(Дата_КС2=S$13,Смета!AU1392,0)+IF(Дата_КС2=S$14,Смета!AX1392,0),0)</f>
        <v>0</v>
      </c>
      <c r="G1410" s="7">
        <f>IF(Смета!E1392&gt;0,Смета!E1392,0)</f>
        <v>0</v>
      </c>
      <c r="H1410" s="7">
        <f>ROUND(F1410*G1410,2)</f>
        <v>0</v>
      </c>
      <c r="I1410">
        <f>IF(J1410=1,1,K1410)</f>
        <v>0</v>
      </c>
      <c r="K1410">
        <f>IF(AND(B1410&gt;0,B1410&lt;&gt;"ЗАГ"),1,IF(C1410=0,SUM(B1411:INDEX(B1411:B$2002,INDEX(MATCH("ЗАГ",B1411:B$2002&amp;"",),))),0))</f>
        <v>0</v>
      </c>
      <c r="R1410" s="7">
        <f>IFERROR(IF(F1410&gt;0,IF(IFERROR((Смета!H960*1),0)&gt;0,ROUND(F1410*G1410,2),0),0),0)</f>
        <v>0</v>
      </c>
      <c r="S1410" s="7">
        <f>IFERROR(IF(F1410&gt;0,IF(IFERROR((Смета!G1392*1),0)&gt;0,ROUND(F1410*G1410,2),0),0),0)</f>
        <v>0</v>
      </c>
    </row>
    <row r="1411" hidden="1">
      <c r="B1411">
        <f>IFERROR(IF(F1411&gt;0,MAX(B$26:B1410)+1,IF(AND(D1411&gt;0,C1411=0),"ЗАГ",0)),0)</f>
        <v>0</v>
      </c>
      <c r="C1411">
        <f>IF(Смета!B1393&gt;0,Смета!B1393,0)</f>
        <v>0</v>
      </c>
      <c r="D1411">
        <f>IF(Смета!C1393&gt;0,Смета!C1393,0)</f>
        <v>0</v>
      </c>
      <c r="E1411" s="7">
        <f>IF(Смета!D1393&gt;0,Смета!D1393,0)</f>
        <v>0</v>
      </c>
      <c r="F1411" s="7">
        <f>IFERROR(IF(Дата_КС2=S$3,Смета!Q1393,0)+IF(Дата_КС2=S$4,Смета!T1393,0)+IF(Дата_КС2=S$5,Смета!W1393,0)+IF(Дата_КС2=S$6,Смета!Z1393,0)+IF(Дата_КС2=S$7,Смета!AC1393,0)+IF(Дата_КС2=S$8,Смета!AF1393,0)+IF(Дата_КС2=S$9,Смета!AI1393,0)+IF(Дата_КС2=S$10,Смета!AL1393,0)+IF(Дата_КС2=S$11,Смета!AO1393,0)+IF(Дата_КС2=S$12,Смета!AR1393,0)+IF(Дата_КС2=S$13,Смета!AU1393,0)+IF(Дата_КС2=S$14,Смета!AX1393,0),0)</f>
        <v>0</v>
      </c>
      <c r="G1411" s="7">
        <f>IF(Смета!E1393&gt;0,Смета!E1393,0)</f>
        <v>0</v>
      </c>
      <c r="H1411" s="7">
        <f>ROUND(F1411*G1411,2)</f>
        <v>0</v>
      </c>
      <c r="I1411">
        <f>IF(J1411=1,1,K1411)</f>
        <v>0</v>
      </c>
      <c r="K1411">
        <f>IF(AND(B1411&gt;0,B1411&lt;&gt;"ЗАГ"),1,IF(C1411=0,SUM(B1412:INDEX(B1412:B$2002,INDEX(MATCH("ЗАГ",B1412:B$2002&amp;"",),))),0))</f>
        <v>0</v>
      </c>
      <c r="R1411" s="7">
        <f>IFERROR(IF(F1411&gt;0,IF(IFERROR((Смета!H961*1),0)&gt;0,ROUND(F1411*G1411,2),0),0),0)</f>
        <v>0</v>
      </c>
      <c r="S1411" s="7">
        <f>IFERROR(IF(F1411&gt;0,IF(IFERROR((Смета!G1393*1),0)&gt;0,ROUND(F1411*G1411,2),0),0),0)</f>
        <v>0</v>
      </c>
    </row>
    <row r="1412" hidden="1">
      <c r="B1412">
        <f>IFERROR(IF(F1412&gt;0,MAX(B$26:B1411)+1,IF(AND(D1412&gt;0,C1412=0),"ЗАГ",0)),0)</f>
        <v>0</v>
      </c>
      <c r="C1412">
        <f>IF(Смета!B1394&gt;0,Смета!B1394,0)</f>
        <v>0</v>
      </c>
      <c r="D1412">
        <f>IF(Смета!C1394&gt;0,Смета!C1394,0)</f>
        <v>0</v>
      </c>
      <c r="E1412" s="7">
        <f>IF(Смета!D1394&gt;0,Смета!D1394,0)</f>
        <v>0</v>
      </c>
      <c r="F1412" s="7">
        <f>IFERROR(IF(Дата_КС2=S$3,Смета!Q1394,0)+IF(Дата_КС2=S$4,Смета!T1394,0)+IF(Дата_КС2=S$5,Смета!W1394,0)+IF(Дата_КС2=S$6,Смета!Z1394,0)+IF(Дата_КС2=S$7,Смета!AC1394,0)+IF(Дата_КС2=S$8,Смета!AF1394,0)+IF(Дата_КС2=S$9,Смета!AI1394,0)+IF(Дата_КС2=S$10,Смета!AL1394,0)+IF(Дата_КС2=S$11,Смета!AO1394,0)+IF(Дата_КС2=S$12,Смета!AR1394,0)+IF(Дата_КС2=S$13,Смета!AU1394,0)+IF(Дата_КС2=S$14,Смета!AX1394,0),0)</f>
        <v>0</v>
      </c>
      <c r="G1412" s="7">
        <f>IF(Смета!E1394&gt;0,Смета!E1394,0)</f>
        <v>0</v>
      </c>
      <c r="H1412" s="7">
        <f>ROUND(F1412*G1412,2)</f>
        <v>0</v>
      </c>
      <c r="I1412">
        <f>IF(J1412=1,1,K1412)</f>
        <v>0</v>
      </c>
      <c r="K1412">
        <f>IF(AND(B1412&gt;0,B1412&lt;&gt;"ЗАГ"),1,IF(C1412=0,SUM(B1413:INDEX(B1413:B$2002,INDEX(MATCH("ЗАГ",B1413:B$2002&amp;"",),))),0))</f>
        <v>0</v>
      </c>
      <c r="R1412" s="7">
        <f>IFERROR(IF(F1412&gt;0,IF(IFERROR((Смета!H962*1),0)&gt;0,ROUND(F1412*G1412,2),0),0),0)</f>
        <v>0</v>
      </c>
      <c r="S1412" s="7">
        <f>IFERROR(IF(F1412&gt;0,IF(IFERROR((Смета!G1394*1),0)&gt;0,ROUND(F1412*G1412,2),0),0),0)</f>
        <v>0</v>
      </c>
    </row>
    <row r="1413" hidden="1">
      <c r="B1413">
        <f>IFERROR(IF(F1413&gt;0,MAX(B$26:B1412)+1,IF(AND(D1413&gt;0,C1413=0),"ЗАГ",0)),0)</f>
        <v>0</v>
      </c>
      <c r="C1413">
        <f>IF(Смета!B1395&gt;0,Смета!B1395,0)</f>
        <v>0</v>
      </c>
      <c r="D1413">
        <f>IF(Смета!C1395&gt;0,Смета!C1395,0)</f>
        <v>0</v>
      </c>
      <c r="E1413" s="7">
        <f>IF(Смета!D1395&gt;0,Смета!D1395,0)</f>
        <v>0</v>
      </c>
      <c r="F1413" s="7">
        <f>IFERROR(IF(Дата_КС2=S$3,Смета!Q1395,0)+IF(Дата_КС2=S$4,Смета!T1395,0)+IF(Дата_КС2=S$5,Смета!W1395,0)+IF(Дата_КС2=S$6,Смета!Z1395,0)+IF(Дата_КС2=S$7,Смета!AC1395,0)+IF(Дата_КС2=S$8,Смета!AF1395,0)+IF(Дата_КС2=S$9,Смета!AI1395,0)+IF(Дата_КС2=S$10,Смета!AL1395,0)+IF(Дата_КС2=S$11,Смета!AO1395,0)+IF(Дата_КС2=S$12,Смета!AR1395,0)+IF(Дата_КС2=S$13,Смета!AU1395,0)+IF(Дата_КС2=S$14,Смета!AX1395,0),0)</f>
        <v>0</v>
      </c>
      <c r="G1413" s="7">
        <f>IF(Смета!E1395&gt;0,Смета!E1395,0)</f>
        <v>0</v>
      </c>
      <c r="H1413" s="7">
        <f>ROUND(F1413*G1413,2)</f>
        <v>0</v>
      </c>
      <c r="I1413">
        <f>IF(J1413=1,1,K1413)</f>
        <v>0</v>
      </c>
      <c r="K1413">
        <f>IF(AND(B1413&gt;0,B1413&lt;&gt;"ЗАГ"),1,IF(C1413=0,SUM(B1414:INDEX(B1414:B$2002,INDEX(MATCH("ЗАГ",B1414:B$2002&amp;"",),))),0))</f>
        <v>0</v>
      </c>
      <c r="R1413" s="7">
        <f>IFERROR(IF(F1413&gt;0,IF(IFERROR((Смета!H963*1),0)&gt;0,ROUND(F1413*G1413,2),0),0),0)</f>
        <v>0</v>
      </c>
      <c r="S1413" s="7">
        <f>IFERROR(IF(F1413&gt;0,IF(IFERROR((Смета!G1395*1),0)&gt;0,ROUND(F1413*G1413,2),0),0),0)</f>
        <v>0</v>
      </c>
    </row>
    <row r="1414" hidden="1">
      <c r="B1414">
        <f>IFERROR(IF(F1414&gt;0,MAX(B$26:B1413)+1,IF(AND(D1414&gt;0,C1414=0),"ЗАГ",0)),0)</f>
        <v>0</v>
      </c>
      <c r="C1414">
        <f>IF(Смета!B1396&gt;0,Смета!B1396,0)</f>
        <v>0</v>
      </c>
      <c r="D1414">
        <f>IF(Смета!C1396&gt;0,Смета!C1396,0)</f>
        <v>0</v>
      </c>
      <c r="E1414" s="7">
        <f>IF(Смета!D1396&gt;0,Смета!D1396,0)</f>
        <v>0</v>
      </c>
      <c r="F1414" s="7">
        <f>IFERROR(IF(Дата_КС2=S$3,Смета!Q1396,0)+IF(Дата_КС2=S$4,Смета!T1396,0)+IF(Дата_КС2=S$5,Смета!W1396,0)+IF(Дата_КС2=S$6,Смета!Z1396,0)+IF(Дата_КС2=S$7,Смета!AC1396,0)+IF(Дата_КС2=S$8,Смета!AF1396,0)+IF(Дата_КС2=S$9,Смета!AI1396,0)+IF(Дата_КС2=S$10,Смета!AL1396,0)+IF(Дата_КС2=S$11,Смета!AO1396,0)+IF(Дата_КС2=S$12,Смета!AR1396,0)+IF(Дата_КС2=S$13,Смета!AU1396,0)+IF(Дата_КС2=S$14,Смета!AX1396,0),0)</f>
        <v>0</v>
      </c>
      <c r="G1414" s="7">
        <f>IF(Смета!E1396&gt;0,Смета!E1396,0)</f>
        <v>0</v>
      </c>
      <c r="H1414" s="7">
        <f>ROUND(F1414*G1414,2)</f>
        <v>0</v>
      </c>
      <c r="I1414">
        <f>IF(J1414=1,1,K1414)</f>
        <v>0</v>
      </c>
      <c r="K1414">
        <f>IF(AND(B1414&gt;0,B1414&lt;&gt;"ЗАГ"),1,IF(C1414=0,SUM(B1415:INDEX(B1415:B$2002,INDEX(MATCH("ЗАГ",B1415:B$2002&amp;"",),))),0))</f>
        <v>0</v>
      </c>
      <c r="R1414" s="7">
        <f>IFERROR(IF(F1414&gt;0,IF(IFERROR((Смета!H964*1),0)&gt;0,ROUND(F1414*G1414,2),0),0),0)</f>
        <v>0</v>
      </c>
      <c r="S1414" s="7">
        <f>IFERROR(IF(F1414&gt;0,IF(IFERROR((Смета!G1396*1),0)&gt;0,ROUND(F1414*G1414,2),0),0),0)</f>
        <v>0</v>
      </c>
    </row>
    <row r="1415" hidden="1">
      <c r="B1415">
        <f>IFERROR(IF(F1415&gt;0,MAX(B$26:B1414)+1,IF(AND(D1415&gt;0,C1415=0),"ЗАГ",0)),0)</f>
        <v>0</v>
      </c>
      <c r="C1415">
        <f>IF(Смета!B1397&gt;0,Смета!B1397,0)</f>
        <v>0</v>
      </c>
      <c r="D1415">
        <f>IF(Смета!C1397&gt;0,Смета!C1397,0)</f>
        <v>0</v>
      </c>
      <c r="E1415" s="7">
        <f>IF(Смета!D1397&gt;0,Смета!D1397,0)</f>
        <v>0</v>
      </c>
      <c r="F1415" s="7">
        <f>IFERROR(IF(Дата_КС2=S$3,Смета!Q1397,0)+IF(Дата_КС2=S$4,Смета!T1397,0)+IF(Дата_КС2=S$5,Смета!W1397,0)+IF(Дата_КС2=S$6,Смета!Z1397,0)+IF(Дата_КС2=S$7,Смета!AC1397,0)+IF(Дата_КС2=S$8,Смета!AF1397,0)+IF(Дата_КС2=S$9,Смета!AI1397,0)+IF(Дата_КС2=S$10,Смета!AL1397,0)+IF(Дата_КС2=S$11,Смета!AO1397,0)+IF(Дата_КС2=S$12,Смета!AR1397,0)+IF(Дата_КС2=S$13,Смета!AU1397,0)+IF(Дата_КС2=S$14,Смета!AX1397,0),0)</f>
        <v>0</v>
      </c>
      <c r="G1415" s="7">
        <f>IF(Смета!E1397&gt;0,Смета!E1397,0)</f>
        <v>0</v>
      </c>
      <c r="H1415" s="7">
        <f>ROUND(F1415*G1415,2)</f>
        <v>0</v>
      </c>
      <c r="I1415">
        <f>IF(J1415=1,1,K1415)</f>
        <v>0</v>
      </c>
      <c r="K1415">
        <f>IF(AND(B1415&gt;0,B1415&lt;&gt;"ЗАГ"),1,IF(C1415=0,SUM(B1416:INDEX(B1416:B$2002,INDEX(MATCH("ЗАГ",B1416:B$2002&amp;"",),))),0))</f>
        <v>0</v>
      </c>
      <c r="R1415" s="7">
        <f>IFERROR(IF(F1415&gt;0,IF(IFERROR((Смета!H965*1),0)&gt;0,ROUND(F1415*G1415,2),0),0),0)</f>
        <v>0</v>
      </c>
      <c r="S1415" s="7">
        <f>IFERROR(IF(F1415&gt;0,IF(IFERROR((Смета!G1397*1),0)&gt;0,ROUND(F1415*G1415,2),0),0),0)</f>
        <v>0</v>
      </c>
    </row>
    <row r="1416" hidden="1">
      <c r="B1416">
        <f>IFERROR(IF(F1416&gt;0,MAX(B$26:B1415)+1,IF(AND(D1416&gt;0,C1416=0),"ЗАГ",0)),0)</f>
        <v>0</v>
      </c>
      <c r="C1416">
        <f>IF(Смета!B1398&gt;0,Смета!B1398,0)</f>
        <v>0</v>
      </c>
      <c r="D1416">
        <f>IF(Смета!C1398&gt;0,Смета!C1398,0)</f>
        <v>0</v>
      </c>
      <c r="E1416" s="7">
        <f>IF(Смета!D1398&gt;0,Смета!D1398,0)</f>
        <v>0</v>
      </c>
      <c r="F1416" s="7">
        <f>IFERROR(IF(Дата_КС2=S$3,Смета!Q1398,0)+IF(Дата_КС2=S$4,Смета!T1398,0)+IF(Дата_КС2=S$5,Смета!W1398,0)+IF(Дата_КС2=S$6,Смета!Z1398,0)+IF(Дата_КС2=S$7,Смета!AC1398,0)+IF(Дата_КС2=S$8,Смета!AF1398,0)+IF(Дата_КС2=S$9,Смета!AI1398,0)+IF(Дата_КС2=S$10,Смета!AL1398,0)+IF(Дата_КС2=S$11,Смета!AO1398,0)+IF(Дата_КС2=S$12,Смета!AR1398,0)+IF(Дата_КС2=S$13,Смета!AU1398,0)+IF(Дата_КС2=S$14,Смета!AX1398,0),0)</f>
        <v>0</v>
      </c>
      <c r="G1416" s="7">
        <f>IF(Смета!E1398&gt;0,Смета!E1398,0)</f>
        <v>0</v>
      </c>
      <c r="H1416" s="7">
        <f>ROUND(F1416*G1416,2)</f>
        <v>0</v>
      </c>
      <c r="I1416">
        <f>IF(J1416=1,1,K1416)</f>
        <v>0</v>
      </c>
      <c r="K1416">
        <f>IF(AND(B1416&gt;0,B1416&lt;&gt;"ЗАГ"),1,IF(C1416=0,SUM(B1417:INDEX(B1417:B$2002,INDEX(MATCH("ЗАГ",B1417:B$2002&amp;"",),))),0))</f>
        <v>0</v>
      </c>
      <c r="R1416" s="7">
        <f>IFERROR(IF(F1416&gt;0,IF(IFERROR((Смета!H966*1),0)&gt;0,ROUND(F1416*G1416,2),0),0),0)</f>
        <v>0</v>
      </c>
      <c r="S1416" s="7">
        <f>IFERROR(IF(F1416&gt;0,IF(IFERROR((Смета!G1398*1),0)&gt;0,ROUND(F1416*G1416,2),0),0),0)</f>
        <v>0</v>
      </c>
    </row>
    <row r="1417" hidden="1">
      <c r="B1417">
        <f>IFERROR(IF(F1417&gt;0,MAX(B$26:B1416)+1,IF(AND(D1417&gt;0,C1417=0),"ЗАГ",0)),0)</f>
        <v>0</v>
      </c>
      <c r="C1417">
        <f>IF(Смета!B1399&gt;0,Смета!B1399,0)</f>
        <v>0</v>
      </c>
      <c r="D1417">
        <f>IF(Смета!C1399&gt;0,Смета!C1399,0)</f>
        <v>0</v>
      </c>
      <c r="E1417" s="7">
        <f>IF(Смета!D1399&gt;0,Смета!D1399,0)</f>
        <v>0</v>
      </c>
      <c r="F1417" s="7">
        <f>IFERROR(IF(Дата_КС2=S$3,Смета!Q1399,0)+IF(Дата_КС2=S$4,Смета!T1399,0)+IF(Дата_КС2=S$5,Смета!W1399,0)+IF(Дата_КС2=S$6,Смета!Z1399,0)+IF(Дата_КС2=S$7,Смета!AC1399,0)+IF(Дата_КС2=S$8,Смета!AF1399,0)+IF(Дата_КС2=S$9,Смета!AI1399,0)+IF(Дата_КС2=S$10,Смета!AL1399,0)+IF(Дата_КС2=S$11,Смета!AO1399,0)+IF(Дата_КС2=S$12,Смета!AR1399,0)+IF(Дата_КС2=S$13,Смета!AU1399,0)+IF(Дата_КС2=S$14,Смета!AX1399,0),0)</f>
        <v>0</v>
      </c>
      <c r="G1417" s="7">
        <f>IF(Смета!E1399&gt;0,Смета!E1399,0)</f>
        <v>0</v>
      </c>
      <c r="H1417" s="7">
        <f>ROUND(F1417*G1417,2)</f>
        <v>0</v>
      </c>
      <c r="I1417">
        <f>IF(J1417=1,1,K1417)</f>
        <v>0</v>
      </c>
      <c r="K1417">
        <f>IF(AND(B1417&gt;0,B1417&lt;&gt;"ЗАГ"),1,IF(C1417=0,SUM(B1418:INDEX(B1418:B$2002,INDEX(MATCH("ЗАГ",B1418:B$2002&amp;"",),))),0))</f>
        <v>0</v>
      </c>
      <c r="R1417" s="7">
        <f>IFERROR(IF(F1417&gt;0,IF(IFERROR((Смета!H967*1),0)&gt;0,ROUND(F1417*G1417,2),0),0),0)</f>
        <v>0</v>
      </c>
      <c r="S1417" s="7">
        <f>IFERROR(IF(F1417&gt;0,IF(IFERROR((Смета!G1399*1),0)&gt;0,ROUND(F1417*G1417,2),0),0),0)</f>
        <v>0</v>
      </c>
    </row>
    <row r="1418" hidden="1">
      <c r="B1418">
        <f>IFERROR(IF(F1418&gt;0,MAX(B$26:B1417)+1,IF(AND(D1418&gt;0,C1418=0),"ЗАГ",0)),0)</f>
        <v>0</v>
      </c>
      <c r="C1418">
        <f>IF(Смета!B1400&gt;0,Смета!B1400,0)</f>
        <v>0</v>
      </c>
      <c r="D1418">
        <f>IF(Смета!C1400&gt;0,Смета!C1400,0)</f>
        <v>0</v>
      </c>
      <c r="E1418" s="7">
        <f>IF(Смета!D1400&gt;0,Смета!D1400,0)</f>
        <v>0</v>
      </c>
      <c r="F1418" s="7">
        <f>IFERROR(IF(Дата_КС2=S$3,Смета!Q1400,0)+IF(Дата_КС2=S$4,Смета!T1400,0)+IF(Дата_КС2=S$5,Смета!W1400,0)+IF(Дата_КС2=S$6,Смета!Z1400,0)+IF(Дата_КС2=S$7,Смета!AC1400,0)+IF(Дата_КС2=S$8,Смета!AF1400,0)+IF(Дата_КС2=S$9,Смета!AI1400,0)+IF(Дата_КС2=S$10,Смета!AL1400,0)+IF(Дата_КС2=S$11,Смета!AO1400,0)+IF(Дата_КС2=S$12,Смета!AR1400,0)+IF(Дата_КС2=S$13,Смета!AU1400,0)+IF(Дата_КС2=S$14,Смета!AX1400,0),0)</f>
        <v>0</v>
      </c>
      <c r="G1418" s="7">
        <f>IF(Смета!E1400&gt;0,Смета!E1400,0)</f>
        <v>0</v>
      </c>
      <c r="H1418" s="7">
        <f>ROUND(F1418*G1418,2)</f>
        <v>0</v>
      </c>
      <c r="I1418">
        <f>IF(J1418=1,1,K1418)</f>
        <v>0</v>
      </c>
      <c r="K1418">
        <f>IF(AND(B1418&gt;0,B1418&lt;&gt;"ЗАГ"),1,IF(C1418=0,SUM(B1419:INDEX(B1419:B$2002,INDEX(MATCH("ЗАГ",B1419:B$2002&amp;"",),))),0))</f>
        <v>0</v>
      </c>
      <c r="R1418" s="7">
        <f>IFERROR(IF(F1418&gt;0,IF(IFERROR((Смета!H968*1),0)&gt;0,ROUND(F1418*G1418,2),0),0),0)</f>
        <v>0</v>
      </c>
      <c r="S1418" s="7">
        <f>IFERROR(IF(F1418&gt;0,IF(IFERROR((Смета!G1400*1),0)&gt;0,ROUND(F1418*G1418,2),0),0),0)</f>
        <v>0</v>
      </c>
    </row>
    <row r="1419" hidden="1">
      <c r="B1419">
        <f>IFERROR(IF(F1419&gt;0,MAX(B$26:B1418)+1,IF(AND(D1419&gt;0,C1419=0),"ЗАГ",0)),0)</f>
        <v>0</v>
      </c>
      <c r="C1419">
        <f>IF(Смета!B1401&gt;0,Смета!B1401,0)</f>
        <v>0</v>
      </c>
      <c r="D1419">
        <f>IF(Смета!C1401&gt;0,Смета!C1401,0)</f>
        <v>0</v>
      </c>
      <c r="E1419" s="7">
        <f>IF(Смета!D1401&gt;0,Смета!D1401,0)</f>
        <v>0</v>
      </c>
      <c r="F1419" s="7">
        <f>IFERROR(IF(Дата_КС2=S$3,Смета!Q1401,0)+IF(Дата_КС2=S$4,Смета!T1401,0)+IF(Дата_КС2=S$5,Смета!W1401,0)+IF(Дата_КС2=S$6,Смета!Z1401,0)+IF(Дата_КС2=S$7,Смета!AC1401,0)+IF(Дата_КС2=S$8,Смета!AF1401,0)+IF(Дата_КС2=S$9,Смета!AI1401,0)+IF(Дата_КС2=S$10,Смета!AL1401,0)+IF(Дата_КС2=S$11,Смета!AO1401,0)+IF(Дата_КС2=S$12,Смета!AR1401,0)+IF(Дата_КС2=S$13,Смета!AU1401,0)+IF(Дата_КС2=S$14,Смета!AX1401,0),0)</f>
        <v>0</v>
      </c>
      <c r="G1419" s="7">
        <f>IF(Смета!E1401&gt;0,Смета!E1401,0)</f>
        <v>0</v>
      </c>
      <c r="H1419" s="7">
        <f>ROUND(F1419*G1419,2)</f>
        <v>0</v>
      </c>
      <c r="I1419">
        <f>IF(J1419=1,1,K1419)</f>
        <v>0</v>
      </c>
      <c r="K1419">
        <f>IF(AND(B1419&gt;0,B1419&lt;&gt;"ЗАГ"),1,IF(C1419=0,SUM(B1420:INDEX(B1420:B$2002,INDEX(MATCH("ЗАГ",B1420:B$2002&amp;"",),))),0))</f>
        <v>0</v>
      </c>
      <c r="R1419" s="7">
        <f>IFERROR(IF(F1419&gt;0,IF(IFERROR((Смета!H969*1),0)&gt;0,ROUND(F1419*G1419,2),0),0),0)</f>
        <v>0</v>
      </c>
      <c r="S1419" s="7">
        <f>IFERROR(IF(F1419&gt;0,IF(IFERROR((Смета!G1401*1),0)&gt;0,ROUND(F1419*G1419,2),0),0),0)</f>
        <v>0</v>
      </c>
    </row>
    <row r="1420" hidden="1">
      <c r="B1420">
        <f>IFERROR(IF(F1420&gt;0,MAX(B$26:B1419)+1,IF(AND(D1420&gt;0,C1420=0),"ЗАГ",0)),0)</f>
        <v>0</v>
      </c>
      <c r="C1420">
        <f>IF(Смета!B1402&gt;0,Смета!B1402,0)</f>
        <v>0</v>
      </c>
      <c r="D1420">
        <f>IF(Смета!C1402&gt;0,Смета!C1402,0)</f>
        <v>0</v>
      </c>
      <c r="E1420" s="7">
        <f>IF(Смета!D1402&gt;0,Смета!D1402,0)</f>
        <v>0</v>
      </c>
      <c r="F1420" s="7">
        <f>IFERROR(IF(Дата_КС2=S$3,Смета!Q1402,0)+IF(Дата_КС2=S$4,Смета!T1402,0)+IF(Дата_КС2=S$5,Смета!W1402,0)+IF(Дата_КС2=S$6,Смета!Z1402,0)+IF(Дата_КС2=S$7,Смета!AC1402,0)+IF(Дата_КС2=S$8,Смета!AF1402,0)+IF(Дата_КС2=S$9,Смета!AI1402,0)+IF(Дата_КС2=S$10,Смета!AL1402,0)+IF(Дата_КС2=S$11,Смета!AO1402,0)+IF(Дата_КС2=S$12,Смета!AR1402,0)+IF(Дата_КС2=S$13,Смета!AU1402,0)+IF(Дата_КС2=S$14,Смета!AX1402,0),0)</f>
        <v>0</v>
      </c>
      <c r="G1420" s="7">
        <f>IF(Смета!E1402&gt;0,Смета!E1402,0)</f>
        <v>0</v>
      </c>
      <c r="H1420" s="7">
        <f>ROUND(F1420*G1420,2)</f>
        <v>0</v>
      </c>
      <c r="I1420">
        <f>IF(J1420=1,1,K1420)</f>
        <v>0</v>
      </c>
      <c r="K1420">
        <f>IF(AND(B1420&gt;0,B1420&lt;&gt;"ЗАГ"),1,IF(C1420=0,SUM(B1421:INDEX(B1421:B$2002,INDEX(MATCH("ЗАГ",B1421:B$2002&amp;"",),))),0))</f>
        <v>0</v>
      </c>
      <c r="R1420" s="7">
        <f>IFERROR(IF(F1420&gt;0,IF(IFERROR((Смета!H970*1),0)&gt;0,ROUND(F1420*G1420,2),0),0),0)</f>
        <v>0</v>
      </c>
      <c r="S1420" s="7">
        <f>IFERROR(IF(F1420&gt;0,IF(IFERROR((Смета!G1402*1),0)&gt;0,ROUND(F1420*G1420,2),0),0),0)</f>
        <v>0</v>
      </c>
    </row>
    <row r="1421" hidden="1">
      <c r="B1421">
        <f>IFERROR(IF(F1421&gt;0,MAX(B$26:B1420)+1,IF(AND(D1421&gt;0,C1421=0),"ЗАГ",0)),0)</f>
        <v>0</v>
      </c>
      <c r="C1421">
        <f>IF(Смета!B1403&gt;0,Смета!B1403,0)</f>
        <v>0</v>
      </c>
      <c r="D1421">
        <f>IF(Смета!C1403&gt;0,Смета!C1403,0)</f>
        <v>0</v>
      </c>
      <c r="E1421" s="7">
        <f>IF(Смета!D1403&gt;0,Смета!D1403,0)</f>
        <v>0</v>
      </c>
      <c r="F1421" s="7">
        <f>IFERROR(IF(Дата_КС2=S$3,Смета!Q1403,0)+IF(Дата_КС2=S$4,Смета!T1403,0)+IF(Дата_КС2=S$5,Смета!W1403,0)+IF(Дата_КС2=S$6,Смета!Z1403,0)+IF(Дата_КС2=S$7,Смета!AC1403,0)+IF(Дата_КС2=S$8,Смета!AF1403,0)+IF(Дата_КС2=S$9,Смета!AI1403,0)+IF(Дата_КС2=S$10,Смета!AL1403,0)+IF(Дата_КС2=S$11,Смета!AO1403,0)+IF(Дата_КС2=S$12,Смета!AR1403,0)+IF(Дата_КС2=S$13,Смета!AU1403,0)+IF(Дата_КС2=S$14,Смета!AX1403,0),0)</f>
        <v>0</v>
      </c>
      <c r="G1421" s="7">
        <f>IF(Смета!E1403&gt;0,Смета!E1403,0)</f>
        <v>0</v>
      </c>
      <c r="H1421" s="7">
        <f>ROUND(F1421*G1421,2)</f>
        <v>0</v>
      </c>
      <c r="I1421">
        <f>IF(J1421=1,1,K1421)</f>
        <v>0</v>
      </c>
      <c r="K1421">
        <f>IF(AND(B1421&gt;0,B1421&lt;&gt;"ЗАГ"),1,IF(C1421=0,SUM(B1422:INDEX(B1422:B$2002,INDEX(MATCH("ЗАГ",B1422:B$2002&amp;"",),))),0))</f>
        <v>0</v>
      </c>
      <c r="R1421" s="7">
        <f>IFERROR(IF(F1421&gt;0,IF(IFERROR((Смета!H971*1),0)&gt;0,ROUND(F1421*G1421,2),0),0),0)</f>
        <v>0</v>
      </c>
      <c r="S1421" s="7">
        <f>IFERROR(IF(F1421&gt;0,IF(IFERROR((Смета!G1403*1),0)&gt;0,ROUND(F1421*G1421,2),0),0),0)</f>
        <v>0</v>
      </c>
    </row>
    <row r="1422" hidden="1">
      <c r="B1422">
        <f>IFERROR(IF(F1422&gt;0,MAX(B$26:B1421)+1,IF(AND(D1422&gt;0,C1422=0),"ЗАГ",0)),0)</f>
        <v>0</v>
      </c>
      <c r="C1422">
        <f>IF(Смета!B1404&gt;0,Смета!B1404,0)</f>
        <v>0</v>
      </c>
      <c r="D1422">
        <f>IF(Смета!C1404&gt;0,Смета!C1404,0)</f>
        <v>0</v>
      </c>
      <c r="E1422" s="7">
        <f>IF(Смета!D1404&gt;0,Смета!D1404,0)</f>
        <v>0</v>
      </c>
      <c r="F1422" s="7">
        <f>IFERROR(IF(Дата_КС2=S$3,Смета!Q1404,0)+IF(Дата_КС2=S$4,Смета!T1404,0)+IF(Дата_КС2=S$5,Смета!W1404,0)+IF(Дата_КС2=S$6,Смета!Z1404,0)+IF(Дата_КС2=S$7,Смета!AC1404,0)+IF(Дата_КС2=S$8,Смета!AF1404,0)+IF(Дата_КС2=S$9,Смета!AI1404,0)+IF(Дата_КС2=S$10,Смета!AL1404,0)+IF(Дата_КС2=S$11,Смета!AO1404,0)+IF(Дата_КС2=S$12,Смета!AR1404,0)+IF(Дата_КС2=S$13,Смета!AU1404,0)+IF(Дата_КС2=S$14,Смета!AX1404,0),0)</f>
        <v>0</v>
      </c>
      <c r="G1422" s="7">
        <f>IF(Смета!E1404&gt;0,Смета!E1404,0)</f>
        <v>0</v>
      </c>
      <c r="H1422" s="7">
        <f>ROUND(F1422*G1422,2)</f>
        <v>0</v>
      </c>
      <c r="I1422">
        <f>IF(J1422=1,1,K1422)</f>
        <v>0</v>
      </c>
      <c r="K1422">
        <f>IF(AND(B1422&gt;0,B1422&lt;&gt;"ЗАГ"),1,IF(C1422=0,SUM(B1423:INDEX(B1423:B$2002,INDEX(MATCH("ЗАГ",B1423:B$2002&amp;"",),))),0))</f>
        <v>0</v>
      </c>
      <c r="R1422" s="7">
        <f>IFERROR(IF(F1422&gt;0,IF(IFERROR((Смета!H972*1),0)&gt;0,ROUND(F1422*G1422,2),0),0),0)</f>
        <v>0</v>
      </c>
      <c r="S1422" s="7">
        <f>IFERROR(IF(F1422&gt;0,IF(IFERROR((Смета!G1404*1),0)&gt;0,ROUND(F1422*G1422,2),0),0),0)</f>
        <v>0</v>
      </c>
    </row>
    <row r="1423" hidden="1">
      <c r="B1423">
        <f>IFERROR(IF(F1423&gt;0,MAX(B$26:B1422)+1,IF(AND(D1423&gt;0,C1423=0),"ЗАГ",0)),0)</f>
        <v>0</v>
      </c>
      <c r="C1423">
        <f>IF(Смета!B1405&gt;0,Смета!B1405,0)</f>
        <v>0</v>
      </c>
      <c r="D1423">
        <f>IF(Смета!C1405&gt;0,Смета!C1405,0)</f>
        <v>0</v>
      </c>
      <c r="E1423" s="7">
        <f>IF(Смета!D1405&gt;0,Смета!D1405,0)</f>
        <v>0</v>
      </c>
      <c r="F1423" s="7">
        <f>IFERROR(IF(Дата_КС2=S$3,Смета!Q1405,0)+IF(Дата_КС2=S$4,Смета!T1405,0)+IF(Дата_КС2=S$5,Смета!W1405,0)+IF(Дата_КС2=S$6,Смета!Z1405,0)+IF(Дата_КС2=S$7,Смета!AC1405,0)+IF(Дата_КС2=S$8,Смета!AF1405,0)+IF(Дата_КС2=S$9,Смета!AI1405,0)+IF(Дата_КС2=S$10,Смета!AL1405,0)+IF(Дата_КС2=S$11,Смета!AO1405,0)+IF(Дата_КС2=S$12,Смета!AR1405,0)+IF(Дата_КС2=S$13,Смета!AU1405,0)+IF(Дата_КС2=S$14,Смета!AX1405,0),0)</f>
        <v>0</v>
      </c>
      <c r="G1423" s="7">
        <f>IF(Смета!E1405&gt;0,Смета!E1405,0)</f>
        <v>0</v>
      </c>
      <c r="H1423" s="7">
        <f>ROUND(F1423*G1423,2)</f>
        <v>0</v>
      </c>
      <c r="I1423">
        <f>IF(J1423=1,1,K1423)</f>
        <v>0</v>
      </c>
      <c r="K1423">
        <f>IF(AND(B1423&gt;0,B1423&lt;&gt;"ЗАГ"),1,IF(C1423=0,SUM(B1424:INDEX(B1424:B$2002,INDEX(MATCH("ЗАГ",B1424:B$2002&amp;"",),))),0))</f>
        <v>0</v>
      </c>
      <c r="R1423" s="7">
        <f>IFERROR(IF(F1423&gt;0,IF(IFERROR((Смета!H973*1),0)&gt;0,ROUND(F1423*G1423,2),0),0),0)</f>
        <v>0</v>
      </c>
      <c r="S1423" s="7">
        <f>IFERROR(IF(F1423&gt;0,IF(IFERROR((Смета!G1405*1),0)&gt;0,ROUND(F1423*G1423,2),0),0),0)</f>
        <v>0</v>
      </c>
    </row>
    <row r="1424" hidden="1">
      <c r="B1424">
        <f>IFERROR(IF(F1424&gt;0,MAX(B$26:B1423)+1,IF(AND(D1424&gt;0,C1424=0),"ЗАГ",0)),0)</f>
        <v>0</v>
      </c>
      <c r="C1424">
        <f>IF(Смета!B1406&gt;0,Смета!B1406,0)</f>
        <v>0</v>
      </c>
      <c r="D1424">
        <f>IF(Смета!C1406&gt;0,Смета!C1406,0)</f>
        <v>0</v>
      </c>
      <c r="E1424" s="7">
        <f>IF(Смета!D1406&gt;0,Смета!D1406,0)</f>
        <v>0</v>
      </c>
      <c r="F1424" s="7">
        <f>IFERROR(IF(Дата_КС2=S$3,Смета!Q1406,0)+IF(Дата_КС2=S$4,Смета!T1406,0)+IF(Дата_КС2=S$5,Смета!W1406,0)+IF(Дата_КС2=S$6,Смета!Z1406,0)+IF(Дата_КС2=S$7,Смета!AC1406,0)+IF(Дата_КС2=S$8,Смета!AF1406,0)+IF(Дата_КС2=S$9,Смета!AI1406,0)+IF(Дата_КС2=S$10,Смета!AL1406,0)+IF(Дата_КС2=S$11,Смета!AO1406,0)+IF(Дата_КС2=S$12,Смета!AR1406,0)+IF(Дата_КС2=S$13,Смета!AU1406,0)+IF(Дата_КС2=S$14,Смета!AX1406,0),0)</f>
        <v>0</v>
      </c>
      <c r="G1424" s="7">
        <f>IF(Смета!E1406&gt;0,Смета!E1406,0)</f>
        <v>0</v>
      </c>
      <c r="H1424" s="7">
        <f>ROUND(F1424*G1424,2)</f>
        <v>0</v>
      </c>
      <c r="I1424">
        <f>IF(J1424=1,1,K1424)</f>
        <v>0</v>
      </c>
      <c r="K1424">
        <f>IF(AND(B1424&gt;0,B1424&lt;&gt;"ЗАГ"),1,IF(C1424=0,SUM(B1425:INDEX(B1425:B$2002,INDEX(MATCH("ЗАГ",B1425:B$2002&amp;"",),))),0))</f>
        <v>0</v>
      </c>
      <c r="R1424" s="7">
        <f>IFERROR(IF(F1424&gt;0,IF(IFERROR((Смета!H974*1),0)&gt;0,ROUND(F1424*G1424,2),0),0),0)</f>
        <v>0</v>
      </c>
      <c r="S1424" s="7">
        <f>IFERROR(IF(F1424&gt;0,IF(IFERROR((Смета!G1406*1),0)&gt;0,ROUND(F1424*G1424,2),0),0),0)</f>
        <v>0</v>
      </c>
    </row>
    <row r="1425" hidden="1">
      <c r="B1425">
        <f>IFERROR(IF(F1425&gt;0,MAX(B$26:B1424)+1,IF(AND(D1425&gt;0,C1425=0),"ЗАГ",0)),0)</f>
        <v>0</v>
      </c>
      <c r="C1425">
        <f>IF(Смета!B1407&gt;0,Смета!B1407,0)</f>
        <v>0</v>
      </c>
      <c r="D1425">
        <f>IF(Смета!C1407&gt;0,Смета!C1407,0)</f>
        <v>0</v>
      </c>
      <c r="E1425" s="7">
        <f>IF(Смета!D1407&gt;0,Смета!D1407,0)</f>
        <v>0</v>
      </c>
      <c r="F1425" s="7">
        <f>IFERROR(IF(Дата_КС2=S$3,Смета!Q1407,0)+IF(Дата_КС2=S$4,Смета!T1407,0)+IF(Дата_КС2=S$5,Смета!W1407,0)+IF(Дата_КС2=S$6,Смета!Z1407,0)+IF(Дата_КС2=S$7,Смета!AC1407,0)+IF(Дата_КС2=S$8,Смета!AF1407,0)+IF(Дата_КС2=S$9,Смета!AI1407,0)+IF(Дата_КС2=S$10,Смета!AL1407,0)+IF(Дата_КС2=S$11,Смета!AO1407,0)+IF(Дата_КС2=S$12,Смета!AR1407,0)+IF(Дата_КС2=S$13,Смета!AU1407,0)+IF(Дата_КС2=S$14,Смета!AX1407,0),0)</f>
        <v>0</v>
      </c>
      <c r="G1425" s="7">
        <f>IF(Смета!E1407&gt;0,Смета!E1407,0)</f>
        <v>0</v>
      </c>
      <c r="H1425" s="7">
        <f>ROUND(F1425*G1425,2)</f>
        <v>0</v>
      </c>
      <c r="I1425">
        <f>IF(J1425=1,1,K1425)</f>
        <v>0</v>
      </c>
      <c r="K1425">
        <f>IF(AND(B1425&gt;0,B1425&lt;&gt;"ЗАГ"),1,IF(C1425=0,SUM(B1426:INDEX(B1426:B$2002,INDEX(MATCH("ЗАГ",B1426:B$2002&amp;"",),))),0))</f>
        <v>0</v>
      </c>
      <c r="R1425" s="7">
        <f>IFERROR(IF(F1425&gt;0,IF(IFERROR((Смета!H975*1),0)&gt;0,ROUND(F1425*G1425,2),0),0),0)</f>
        <v>0</v>
      </c>
      <c r="S1425" s="7">
        <f>IFERROR(IF(F1425&gt;0,IF(IFERROR((Смета!G1407*1),0)&gt;0,ROUND(F1425*G1425,2),0),0),0)</f>
        <v>0</v>
      </c>
    </row>
    <row r="1426" hidden="1">
      <c r="B1426">
        <f>IFERROR(IF(F1426&gt;0,MAX(B$26:B1425)+1,IF(AND(D1426&gt;0,C1426=0),"ЗАГ",0)),0)</f>
        <v>0</v>
      </c>
      <c r="C1426">
        <f>IF(Смета!B1408&gt;0,Смета!B1408,0)</f>
        <v>0</v>
      </c>
      <c r="D1426">
        <f>IF(Смета!C1408&gt;0,Смета!C1408,0)</f>
        <v>0</v>
      </c>
      <c r="E1426" s="7">
        <f>IF(Смета!D1408&gt;0,Смета!D1408,0)</f>
        <v>0</v>
      </c>
      <c r="F1426" s="7">
        <f>IFERROR(IF(Дата_КС2=S$3,Смета!Q1408,0)+IF(Дата_КС2=S$4,Смета!T1408,0)+IF(Дата_КС2=S$5,Смета!W1408,0)+IF(Дата_КС2=S$6,Смета!Z1408,0)+IF(Дата_КС2=S$7,Смета!AC1408,0)+IF(Дата_КС2=S$8,Смета!AF1408,0)+IF(Дата_КС2=S$9,Смета!AI1408,0)+IF(Дата_КС2=S$10,Смета!AL1408,0)+IF(Дата_КС2=S$11,Смета!AO1408,0)+IF(Дата_КС2=S$12,Смета!AR1408,0)+IF(Дата_КС2=S$13,Смета!AU1408,0)+IF(Дата_КС2=S$14,Смета!AX1408,0),0)</f>
        <v>0</v>
      </c>
      <c r="G1426" s="7">
        <f>IF(Смета!E1408&gt;0,Смета!E1408,0)</f>
        <v>0</v>
      </c>
      <c r="H1426" s="7">
        <f>ROUND(F1426*G1426,2)</f>
        <v>0</v>
      </c>
      <c r="I1426">
        <f>IF(J1426=1,1,K1426)</f>
        <v>0</v>
      </c>
      <c r="K1426">
        <f>IF(AND(B1426&gt;0,B1426&lt;&gt;"ЗАГ"),1,IF(C1426=0,SUM(B1427:INDEX(B1427:B$2002,INDEX(MATCH("ЗАГ",B1427:B$2002&amp;"",),))),0))</f>
        <v>0</v>
      </c>
      <c r="R1426" s="7">
        <f>IFERROR(IF(F1426&gt;0,IF(IFERROR((Смета!H976*1),0)&gt;0,ROUND(F1426*G1426,2),0),0),0)</f>
        <v>0</v>
      </c>
      <c r="S1426" s="7">
        <f>IFERROR(IF(F1426&gt;0,IF(IFERROR((Смета!G1408*1),0)&gt;0,ROUND(F1426*G1426,2),0),0),0)</f>
        <v>0</v>
      </c>
    </row>
    <row r="1427" hidden="1">
      <c r="B1427">
        <f>IFERROR(IF(F1427&gt;0,MAX(B$26:B1426)+1,IF(AND(D1427&gt;0,C1427=0),"ЗАГ",0)),0)</f>
        <v>0</v>
      </c>
      <c r="C1427">
        <f>IF(Смета!B1409&gt;0,Смета!B1409,0)</f>
        <v>0</v>
      </c>
      <c r="D1427">
        <f>IF(Смета!C1409&gt;0,Смета!C1409,0)</f>
        <v>0</v>
      </c>
      <c r="E1427" s="7">
        <f>IF(Смета!D1409&gt;0,Смета!D1409,0)</f>
        <v>0</v>
      </c>
      <c r="F1427" s="7">
        <f>IFERROR(IF(Дата_КС2=S$3,Смета!Q1409,0)+IF(Дата_КС2=S$4,Смета!T1409,0)+IF(Дата_КС2=S$5,Смета!W1409,0)+IF(Дата_КС2=S$6,Смета!Z1409,0)+IF(Дата_КС2=S$7,Смета!AC1409,0)+IF(Дата_КС2=S$8,Смета!AF1409,0)+IF(Дата_КС2=S$9,Смета!AI1409,0)+IF(Дата_КС2=S$10,Смета!AL1409,0)+IF(Дата_КС2=S$11,Смета!AO1409,0)+IF(Дата_КС2=S$12,Смета!AR1409,0)+IF(Дата_КС2=S$13,Смета!AU1409,0)+IF(Дата_КС2=S$14,Смета!AX1409,0),0)</f>
        <v>0</v>
      </c>
      <c r="G1427" s="7">
        <f>IF(Смета!E1409&gt;0,Смета!E1409,0)</f>
        <v>0</v>
      </c>
      <c r="H1427" s="7">
        <f>ROUND(F1427*G1427,2)</f>
        <v>0</v>
      </c>
      <c r="I1427">
        <f>IF(J1427=1,1,K1427)</f>
        <v>0</v>
      </c>
      <c r="K1427">
        <f>IF(AND(B1427&gt;0,B1427&lt;&gt;"ЗАГ"),1,IF(C1427=0,SUM(B1428:INDEX(B1428:B$2002,INDEX(MATCH("ЗАГ",B1428:B$2002&amp;"",),))),0))</f>
        <v>0</v>
      </c>
      <c r="R1427" s="7">
        <f>IFERROR(IF(F1427&gt;0,IF(IFERROR((Смета!H977*1),0)&gt;0,ROUND(F1427*G1427,2),0),0),0)</f>
        <v>0</v>
      </c>
      <c r="S1427" s="7">
        <f>IFERROR(IF(F1427&gt;0,IF(IFERROR((Смета!G1409*1),0)&gt;0,ROUND(F1427*G1427,2),0),0),0)</f>
        <v>0</v>
      </c>
    </row>
    <row r="1428" hidden="1">
      <c r="B1428">
        <f>IFERROR(IF(F1428&gt;0,MAX(B$26:B1427)+1,IF(AND(D1428&gt;0,C1428=0),"ЗАГ",0)),0)</f>
        <v>0</v>
      </c>
      <c r="C1428">
        <f>IF(Смета!B1410&gt;0,Смета!B1410,0)</f>
        <v>0</v>
      </c>
      <c r="D1428">
        <f>IF(Смета!C1410&gt;0,Смета!C1410,0)</f>
        <v>0</v>
      </c>
      <c r="E1428" s="7">
        <f>IF(Смета!D1410&gt;0,Смета!D1410,0)</f>
        <v>0</v>
      </c>
      <c r="F1428" s="7">
        <f>IFERROR(IF(Дата_КС2=S$3,Смета!Q1410,0)+IF(Дата_КС2=S$4,Смета!T1410,0)+IF(Дата_КС2=S$5,Смета!W1410,0)+IF(Дата_КС2=S$6,Смета!Z1410,0)+IF(Дата_КС2=S$7,Смета!AC1410,0)+IF(Дата_КС2=S$8,Смета!AF1410,0)+IF(Дата_КС2=S$9,Смета!AI1410,0)+IF(Дата_КС2=S$10,Смета!AL1410,0)+IF(Дата_КС2=S$11,Смета!AO1410,0)+IF(Дата_КС2=S$12,Смета!AR1410,0)+IF(Дата_КС2=S$13,Смета!AU1410,0)+IF(Дата_КС2=S$14,Смета!AX1410,0),0)</f>
        <v>0</v>
      </c>
      <c r="G1428" s="7">
        <f>IF(Смета!E1410&gt;0,Смета!E1410,0)</f>
        <v>0</v>
      </c>
      <c r="H1428" s="7">
        <f>ROUND(F1428*G1428,2)</f>
        <v>0</v>
      </c>
      <c r="I1428">
        <f>IF(J1428=1,1,K1428)</f>
        <v>0</v>
      </c>
      <c r="K1428">
        <f>IF(AND(B1428&gt;0,B1428&lt;&gt;"ЗАГ"),1,IF(C1428=0,SUM(B1429:INDEX(B1429:B$2002,INDEX(MATCH("ЗАГ",B1429:B$2002&amp;"",),))),0))</f>
        <v>0</v>
      </c>
      <c r="R1428" s="7">
        <f>IFERROR(IF(F1428&gt;0,IF(IFERROR((Смета!H978*1),0)&gt;0,ROUND(F1428*G1428,2),0),0),0)</f>
        <v>0</v>
      </c>
      <c r="S1428" s="7">
        <f>IFERROR(IF(F1428&gt;0,IF(IFERROR((Смета!G1410*1),0)&gt;0,ROUND(F1428*G1428,2),0),0),0)</f>
        <v>0</v>
      </c>
    </row>
    <row r="1429" hidden="1">
      <c r="B1429">
        <f>IFERROR(IF(F1429&gt;0,MAX(B$26:B1428)+1,IF(AND(D1429&gt;0,C1429=0),"ЗАГ",0)),0)</f>
        <v>0</v>
      </c>
      <c r="C1429">
        <f>IF(Смета!B1411&gt;0,Смета!B1411,0)</f>
        <v>0</v>
      </c>
      <c r="D1429">
        <f>IF(Смета!C1411&gt;0,Смета!C1411,0)</f>
        <v>0</v>
      </c>
      <c r="E1429" s="7">
        <f>IF(Смета!D1411&gt;0,Смета!D1411,0)</f>
        <v>0</v>
      </c>
      <c r="F1429" s="7">
        <f>IFERROR(IF(Дата_КС2=S$3,Смета!Q1411,0)+IF(Дата_КС2=S$4,Смета!T1411,0)+IF(Дата_КС2=S$5,Смета!W1411,0)+IF(Дата_КС2=S$6,Смета!Z1411,0)+IF(Дата_КС2=S$7,Смета!AC1411,0)+IF(Дата_КС2=S$8,Смета!AF1411,0)+IF(Дата_КС2=S$9,Смета!AI1411,0)+IF(Дата_КС2=S$10,Смета!AL1411,0)+IF(Дата_КС2=S$11,Смета!AO1411,0)+IF(Дата_КС2=S$12,Смета!AR1411,0)+IF(Дата_КС2=S$13,Смета!AU1411,0)+IF(Дата_КС2=S$14,Смета!AX1411,0),0)</f>
        <v>0</v>
      </c>
      <c r="G1429" s="7">
        <f>IF(Смета!E1411&gt;0,Смета!E1411,0)</f>
        <v>0</v>
      </c>
      <c r="H1429" s="7">
        <f>ROUND(F1429*G1429,2)</f>
        <v>0</v>
      </c>
      <c r="I1429">
        <f>IF(J1429=1,1,K1429)</f>
        <v>0</v>
      </c>
      <c r="K1429">
        <f>IF(AND(B1429&gt;0,B1429&lt;&gt;"ЗАГ"),1,IF(C1429=0,SUM(B1430:INDEX(B1430:B$2002,INDEX(MATCH("ЗАГ",B1430:B$2002&amp;"",),))),0))</f>
        <v>0</v>
      </c>
      <c r="R1429" s="7">
        <f>IFERROR(IF(F1429&gt;0,IF(IFERROR((Смета!H979*1),0)&gt;0,ROUND(F1429*G1429,2),0),0),0)</f>
        <v>0</v>
      </c>
      <c r="S1429" s="7">
        <f>IFERROR(IF(F1429&gt;0,IF(IFERROR((Смета!G1411*1),0)&gt;0,ROUND(F1429*G1429,2),0),0),0)</f>
        <v>0</v>
      </c>
    </row>
    <row r="1430" hidden="1">
      <c r="B1430">
        <f>IFERROR(IF(F1430&gt;0,MAX(B$26:B1429)+1,IF(AND(D1430&gt;0,C1430=0),"ЗАГ",0)),0)</f>
        <v>0</v>
      </c>
      <c r="C1430">
        <f>IF(Смета!B1412&gt;0,Смета!B1412,0)</f>
        <v>0</v>
      </c>
      <c r="D1430">
        <f>IF(Смета!C1412&gt;0,Смета!C1412,0)</f>
        <v>0</v>
      </c>
      <c r="E1430" s="7">
        <f>IF(Смета!D1412&gt;0,Смета!D1412,0)</f>
        <v>0</v>
      </c>
      <c r="F1430" s="7">
        <f>IFERROR(IF(Дата_КС2=S$3,Смета!Q1412,0)+IF(Дата_КС2=S$4,Смета!T1412,0)+IF(Дата_КС2=S$5,Смета!W1412,0)+IF(Дата_КС2=S$6,Смета!Z1412,0)+IF(Дата_КС2=S$7,Смета!AC1412,0)+IF(Дата_КС2=S$8,Смета!AF1412,0)+IF(Дата_КС2=S$9,Смета!AI1412,0)+IF(Дата_КС2=S$10,Смета!AL1412,0)+IF(Дата_КС2=S$11,Смета!AO1412,0)+IF(Дата_КС2=S$12,Смета!AR1412,0)+IF(Дата_КС2=S$13,Смета!AU1412,0)+IF(Дата_КС2=S$14,Смета!AX1412,0),0)</f>
        <v>0</v>
      </c>
      <c r="G1430" s="7">
        <f>IF(Смета!E1412&gt;0,Смета!E1412,0)</f>
        <v>0</v>
      </c>
      <c r="H1430" s="7">
        <f>ROUND(F1430*G1430,2)</f>
        <v>0</v>
      </c>
      <c r="I1430">
        <f>IF(J1430=1,1,K1430)</f>
        <v>0</v>
      </c>
      <c r="K1430">
        <f>IF(AND(B1430&gt;0,B1430&lt;&gt;"ЗАГ"),1,IF(C1430=0,SUM(B1431:INDEX(B1431:B$2002,INDEX(MATCH("ЗАГ",B1431:B$2002&amp;"",),))),0))</f>
        <v>0</v>
      </c>
      <c r="R1430" s="7">
        <f>IFERROR(IF(F1430&gt;0,IF(IFERROR((Смета!H980*1),0)&gt;0,ROUND(F1430*G1430,2),0),0),0)</f>
        <v>0</v>
      </c>
      <c r="S1430" s="7">
        <f>IFERROR(IF(F1430&gt;0,IF(IFERROR((Смета!G1412*1),0)&gt;0,ROUND(F1430*G1430,2),0),0),0)</f>
        <v>0</v>
      </c>
    </row>
    <row r="1431" hidden="1">
      <c r="B1431">
        <f>IFERROR(IF(F1431&gt;0,MAX(B$26:B1430)+1,IF(AND(D1431&gt;0,C1431=0),"ЗАГ",0)),0)</f>
        <v>0</v>
      </c>
      <c r="C1431">
        <f>IF(Смета!B1413&gt;0,Смета!B1413,0)</f>
        <v>0</v>
      </c>
      <c r="D1431">
        <f>IF(Смета!C1413&gt;0,Смета!C1413,0)</f>
        <v>0</v>
      </c>
      <c r="E1431" s="7">
        <f>IF(Смета!D1413&gt;0,Смета!D1413,0)</f>
        <v>0</v>
      </c>
      <c r="F1431" s="7">
        <f>IFERROR(IF(Дата_КС2=S$3,Смета!Q1413,0)+IF(Дата_КС2=S$4,Смета!T1413,0)+IF(Дата_КС2=S$5,Смета!W1413,0)+IF(Дата_КС2=S$6,Смета!Z1413,0)+IF(Дата_КС2=S$7,Смета!AC1413,0)+IF(Дата_КС2=S$8,Смета!AF1413,0)+IF(Дата_КС2=S$9,Смета!AI1413,0)+IF(Дата_КС2=S$10,Смета!AL1413,0)+IF(Дата_КС2=S$11,Смета!AO1413,0)+IF(Дата_КС2=S$12,Смета!AR1413,0)+IF(Дата_КС2=S$13,Смета!AU1413,0)+IF(Дата_КС2=S$14,Смета!AX1413,0),0)</f>
        <v>0</v>
      </c>
      <c r="G1431" s="7">
        <f>IF(Смета!E1413&gt;0,Смета!E1413,0)</f>
        <v>0</v>
      </c>
      <c r="H1431" s="7">
        <f>ROUND(F1431*G1431,2)</f>
        <v>0</v>
      </c>
      <c r="I1431">
        <f>IF(J1431=1,1,K1431)</f>
        <v>0</v>
      </c>
      <c r="K1431">
        <f>IF(AND(B1431&gt;0,B1431&lt;&gt;"ЗАГ"),1,IF(C1431=0,SUM(B1432:INDEX(B1432:B$2002,INDEX(MATCH("ЗАГ",B1432:B$2002&amp;"",),))),0))</f>
        <v>0</v>
      </c>
      <c r="R1431" s="7">
        <f>IFERROR(IF(F1431&gt;0,IF(IFERROR((Смета!H981*1),0)&gt;0,ROUND(F1431*G1431,2),0),0),0)</f>
        <v>0</v>
      </c>
      <c r="S1431" s="7">
        <f>IFERROR(IF(F1431&gt;0,IF(IFERROR((Смета!G1413*1),0)&gt;0,ROUND(F1431*G1431,2),0),0),0)</f>
        <v>0</v>
      </c>
    </row>
    <row r="1432" hidden="1">
      <c r="B1432">
        <f>IFERROR(IF(F1432&gt;0,MAX(B$26:B1431)+1,IF(AND(D1432&gt;0,C1432=0),"ЗАГ",0)),0)</f>
        <v>0</v>
      </c>
      <c r="C1432">
        <f>IF(Смета!B1414&gt;0,Смета!B1414,0)</f>
        <v>0</v>
      </c>
      <c r="D1432">
        <f>IF(Смета!C1414&gt;0,Смета!C1414,0)</f>
        <v>0</v>
      </c>
      <c r="E1432" s="7">
        <f>IF(Смета!D1414&gt;0,Смета!D1414,0)</f>
        <v>0</v>
      </c>
      <c r="F1432" s="7">
        <f>IFERROR(IF(Дата_КС2=S$3,Смета!Q1414,0)+IF(Дата_КС2=S$4,Смета!T1414,0)+IF(Дата_КС2=S$5,Смета!W1414,0)+IF(Дата_КС2=S$6,Смета!Z1414,0)+IF(Дата_КС2=S$7,Смета!AC1414,0)+IF(Дата_КС2=S$8,Смета!AF1414,0)+IF(Дата_КС2=S$9,Смета!AI1414,0)+IF(Дата_КС2=S$10,Смета!AL1414,0)+IF(Дата_КС2=S$11,Смета!AO1414,0)+IF(Дата_КС2=S$12,Смета!AR1414,0)+IF(Дата_КС2=S$13,Смета!AU1414,0)+IF(Дата_КС2=S$14,Смета!AX1414,0),0)</f>
        <v>0</v>
      </c>
      <c r="G1432" s="7">
        <f>IF(Смета!E1414&gt;0,Смета!E1414,0)</f>
        <v>0</v>
      </c>
      <c r="H1432" s="7">
        <f>ROUND(F1432*G1432,2)</f>
        <v>0</v>
      </c>
      <c r="I1432">
        <f>IF(J1432=1,1,K1432)</f>
        <v>0</v>
      </c>
      <c r="K1432">
        <f>IF(AND(B1432&gt;0,B1432&lt;&gt;"ЗАГ"),1,IF(C1432=0,SUM(B1433:INDEX(B1433:B$2002,INDEX(MATCH("ЗАГ",B1433:B$2002&amp;"",),))),0))</f>
        <v>0</v>
      </c>
      <c r="R1432" s="7">
        <f>IFERROR(IF(F1432&gt;0,IF(IFERROR((Смета!H982*1),0)&gt;0,ROUND(F1432*G1432,2),0),0),0)</f>
        <v>0</v>
      </c>
      <c r="S1432" s="7">
        <f>IFERROR(IF(F1432&gt;0,IF(IFERROR((Смета!G1414*1),0)&gt;0,ROUND(F1432*G1432,2),0),0),0)</f>
        <v>0</v>
      </c>
    </row>
    <row r="1433" hidden="1">
      <c r="B1433">
        <f>IFERROR(IF(F1433&gt;0,MAX(B$26:B1432)+1,IF(AND(D1433&gt;0,C1433=0),"ЗАГ",0)),0)</f>
        <v>0</v>
      </c>
      <c r="C1433">
        <f>IF(Смета!B1415&gt;0,Смета!B1415,0)</f>
        <v>0</v>
      </c>
      <c r="D1433">
        <f>IF(Смета!C1415&gt;0,Смета!C1415,0)</f>
        <v>0</v>
      </c>
      <c r="E1433" s="7">
        <f>IF(Смета!D1415&gt;0,Смета!D1415,0)</f>
        <v>0</v>
      </c>
      <c r="F1433" s="7">
        <f>IFERROR(IF(Дата_КС2=S$3,Смета!Q1415,0)+IF(Дата_КС2=S$4,Смета!T1415,0)+IF(Дата_КС2=S$5,Смета!W1415,0)+IF(Дата_КС2=S$6,Смета!Z1415,0)+IF(Дата_КС2=S$7,Смета!AC1415,0)+IF(Дата_КС2=S$8,Смета!AF1415,0)+IF(Дата_КС2=S$9,Смета!AI1415,0)+IF(Дата_КС2=S$10,Смета!AL1415,0)+IF(Дата_КС2=S$11,Смета!AO1415,0)+IF(Дата_КС2=S$12,Смета!AR1415,0)+IF(Дата_КС2=S$13,Смета!AU1415,0)+IF(Дата_КС2=S$14,Смета!AX1415,0),0)</f>
        <v>0</v>
      </c>
      <c r="G1433" s="7">
        <f>IF(Смета!E1415&gt;0,Смета!E1415,0)</f>
        <v>0</v>
      </c>
      <c r="H1433" s="7">
        <f>ROUND(F1433*G1433,2)</f>
        <v>0</v>
      </c>
      <c r="I1433">
        <f>IF(J1433=1,1,K1433)</f>
        <v>0</v>
      </c>
      <c r="K1433">
        <f>IF(AND(B1433&gt;0,B1433&lt;&gt;"ЗАГ"),1,IF(C1433=0,SUM(B1434:INDEX(B1434:B$2002,INDEX(MATCH("ЗАГ",B1434:B$2002&amp;"",),))),0))</f>
        <v>0</v>
      </c>
      <c r="R1433" s="7">
        <f>IFERROR(IF(F1433&gt;0,IF(IFERROR((Смета!H983*1),0)&gt;0,ROUND(F1433*G1433,2),0),0),0)</f>
        <v>0</v>
      </c>
      <c r="S1433" s="7">
        <f>IFERROR(IF(F1433&gt;0,IF(IFERROR((Смета!G1415*1),0)&gt;0,ROUND(F1433*G1433,2),0),0),0)</f>
        <v>0</v>
      </c>
    </row>
    <row r="1434" hidden="1">
      <c r="B1434">
        <f>IFERROR(IF(F1434&gt;0,MAX(B$26:B1433)+1,IF(AND(D1434&gt;0,C1434=0),"ЗАГ",0)),0)</f>
        <v>0</v>
      </c>
      <c r="C1434">
        <f>IF(Смета!B1416&gt;0,Смета!B1416,0)</f>
        <v>0</v>
      </c>
      <c r="D1434">
        <f>IF(Смета!C1416&gt;0,Смета!C1416,0)</f>
        <v>0</v>
      </c>
      <c r="E1434" s="7">
        <f>IF(Смета!D1416&gt;0,Смета!D1416,0)</f>
        <v>0</v>
      </c>
      <c r="F1434" s="7">
        <f>IFERROR(IF(Дата_КС2=S$3,Смета!Q1416,0)+IF(Дата_КС2=S$4,Смета!T1416,0)+IF(Дата_КС2=S$5,Смета!W1416,0)+IF(Дата_КС2=S$6,Смета!Z1416,0)+IF(Дата_КС2=S$7,Смета!AC1416,0)+IF(Дата_КС2=S$8,Смета!AF1416,0)+IF(Дата_КС2=S$9,Смета!AI1416,0)+IF(Дата_КС2=S$10,Смета!AL1416,0)+IF(Дата_КС2=S$11,Смета!AO1416,0)+IF(Дата_КС2=S$12,Смета!AR1416,0)+IF(Дата_КС2=S$13,Смета!AU1416,0)+IF(Дата_КС2=S$14,Смета!AX1416,0),0)</f>
        <v>0</v>
      </c>
      <c r="G1434" s="7">
        <f>IF(Смета!E1416&gt;0,Смета!E1416,0)</f>
        <v>0</v>
      </c>
      <c r="H1434" s="7">
        <f>ROUND(F1434*G1434,2)</f>
        <v>0</v>
      </c>
      <c r="I1434">
        <f>IF(J1434=1,1,K1434)</f>
        <v>0</v>
      </c>
      <c r="K1434">
        <f>IF(AND(B1434&gt;0,B1434&lt;&gt;"ЗАГ"),1,IF(C1434=0,SUM(B1435:INDEX(B1435:B$2002,INDEX(MATCH("ЗАГ",B1435:B$2002&amp;"",),))),0))</f>
        <v>0</v>
      </c>
      <c r="R1434" s="7">
        <f>IFERROR(IF(F1434&gt;0,IF(IFERROR((Смета!H984*1),0)&gt;0,ROUND(F1434*G1434,2),0),0),0)</f>
        <v>0</v>
      </c>
      <c r="S1434" s="7">
        <f>IFERROR(IF(F1434&gt;0,IF(IFERROR((Смета!G1416*1),0)&gt;0,ROUND(F1434*G1434,2),0),0),0)</f>
        <v>0</v>
      </c>
    </row>
    <row r="1435" hidden="1">
      <c r="B1435">
        <f>IFERROR(IF(F1435&gt;0,MAX(B$26:B1434)+1,IF(AND(D1435&gt;0,C1435=0),"ЗАГ",0)),0)</f>
        <v>0</v>
      </c>
      <c r="C1435">
        <f>IF(Смета!B1417&gt;0,Смета!B1417,0)</f>
        <v>0</v>
      </c>
      <c r="D1435">
        <f>IF(Смета!C1417&gt;0,Смета!C1417,0)</f>
        <v>0</v>
      </c>
      <c r="E1435" s="7">
        <f>IF(Смета!D1417&gt;0,Смета!D1417,0)</f>
        <v>0</v>
      </c>
      <c r="F1435" s="7">
        <f>IFERROR(IF(Дата_КС2=S$3,Смета!Q1417,0)+IF(Дата_КС2=S$4,Смета!T1417,0)+IF(Дата_КС2=S$5,Смета!W1417,0)+IF(Дата_КС2=S$6,Смета!Z1417,0)+IF(Дата_КС2=S$7,Смета!AC1417,0)+IF(Дата_КС2=S$8,Смета!AF1417,0)+IF(Дата_КС2=S$9,Смета!AI1417,0)+IF(Дата_КС2=S$10,Смета!AL1417,0)+IF(Дата_КС2=S$11,Смета!AO1417,0)+IF(Дата_КС2=S$12,Смета!AR1417,0)+IF(Дата_КС2=S$13,Смета!AU1417,0)+IF(Дата_КС2=S$14,Смета!AX1417,0),0)</f>
        <v>0</v>
      </c>
      <c r="G1435" s="7">
        <f>IF(Смета!E1417&gt;0,Смета!E1417,0)</f>
        <v>0</v>
      </c>
      <c r="H1435" s="7">
        <f>ROUND(F1435*G1435,2)</f>
        <v>0</v>
      </c>
      <c r="I1435">
        <f>IF(J1435=1,1,K1435)</f>
        <v>0</v>
      </c>
      <c r="K1435">
        <f>IF(AND(B1435&gt;0,B1435&lt;&gt;"ЗАГ"),1,IF(C1435=0,SUM(B1436:INDEX(B1436:B$2002,INDEX(MATCH("ЗАГ",B1436:B$2002&amp;"",),))),0))</f>
        <v>0</v>
      </c>
      <c r="R1435" s="7">
        <f>IFERROR(IF(F1435&gt;0,IF(IFERROR((Смета!H985*1),0)&gt;0,ROUND(F1435*G1435,2),0),0),0)</f>
        <v>0</v>
      </c>
      <c r="S1435" s="7">
        <f>IFERROR(IF(F1435&gt;0,IF(IFERROR((Смета!G1417*1),0)&gt;0,ROUND(F1435*G1435,2),0),0),0)</f>
        <v>0</v>
      </c>
    </row>
    <row r="1436" hidden="1">
      <c r="B1436">
        <f>IFERROR(IF(F1436&gt;0,MAX(B$26:B1435)+1,IF(AND(D1436&gt;0,C1436=0),"ЗАГ",0)),0)</f>
        <v>0</v>
      </c>
      <c r="C1436">
        <f>IF(Смета!B1418&gt;0,Смета!B1418,0)</f>
        <v>0</v>
      </c>
      <c r="D1436">
        <f>IF(Смета!C1418&gt;0,Смета!C1418,0)</f>
        <v>0</v>
      </c>
      <c r="E1436" s="7">
        <f>IF(Смета!D1418&gt;0,Смета!D1418,0)</f>
        <v>0</v>
      </c>
      <c r="F1436" s="7">
        <f>IFERROR(IF(Дата_КС2=S$3,Смета!Q1418,0)+IF(Дата_КС2=S$4,Смета!T1418,0)+IF(Дата_КС2=S$5,Смета!W1418,0)+IF(Дата_КС2=S$6,Смета!Z1418,0)+IF(Дата_КС2=S$7,Смета!AC1418,0)+IF(Дата_КС2=S$8,Смета!AF1418,0)+IF(Дата_КС2=S$9,Смета!AI1418,0)+IF(Дата_КС2=S$10,Смета!AL1418,0)+IF(Дата_КС2=S$11,Смета!AO1418,0)+IF(Дата_КС2=S$12,Смета!AR1418,0)+IF(Дата_КС2=S$13,Смета!AU1418,0)+IF(Дата_КС2=S$14,Смета!AX1418,0),0)</f>
        <v>0</v>
      </c>
      <c r="G1436" s="7">
        <f>IF(Смета!E1418&gt;0,Смета!E1418,0)</f>
        <v>0</v>
      </c>
      <c r="H1436" s="7">
        <f>ROUND(F1436*G1436,2)</f>
        <v>0</v>
      </c>
      <c r="I1436">
        <f>IF(J1436=1,1,K1436)</f>
        <v>0</v>
      </c>
      <c r="K1436">
        <f>IF(AND(B1436&gt;0,B1436&lt;&gt;"ЗАГ"),1,IF(C1436=0,SUM(B1437:INDEX(B1437:B$2002,INDEX(MATCH("ЗАГ",B1437:B$2002&amp;"",),))),0))</f>
        <v>0</v>
      </c>
      <c r="R1436" s="7">
        <f>IFERROR(IF(F1436&gt;0,IF(IFERROR((Смета!H986*1),0)&gt;0,ROUND(F1436*G1436,2),0),0),0)</f>
        <v>0</v>
      </c>
      <c r="S1436" s="7">
        <f>IFERROR(IF(F1436&gt;0,IF(IFERROR((Смета!G1418*1),0)&gt;0,ROUND(F1436*G1436,2),0),0),0)</f>
        <v>0</v>
      </c>
    </row>
    <row r="1437" hidden="1">
      <c r="B1437">
        <f>IFERROR(IF(F1437&gt;0,MAX(B$26:B1436)+1,IF(AND(D1437&gt;0,C1437=0),"ЗАГ",0)),0)</f>
        <v>0</v>
      </c>
      <c r="C1437">
        <f>IF(Смета!B1419&gt;0,Смета!B1419,0)</f>
        <v>0</v>
      </c>
      <c r="D1437">
        <f>IF(Смета!C1419&gt;0,Смета!C1419,0)</f>
        <v>0</v>
      </c>
      <c r="E1437" s="7">
        <f>IF(Смета!D1419&gt;0,Смета!D1419,0)</f>
        <v>0</v>
      </c>
      <c r="F1437" s="7">
        <f>IFERROR(IF(Дата_КС2=S$3,Смета!Q1419,0)+IF(Дата_КС2=S$4,Смета!T1419,0)+IF(Дата_КС2=S$5,Смета!W1419,0)+IF(Дата_КС2=S$6,Смета!Z1419,0)+IF(Дата_КС2=S$7,Смета!AC1419,0)+IF(Дата_КС2=S$8,Смета!AF1419,0)+IF(Дата_КС2=S$9,Смета!AI1419,0)+IF(Дата_КС2=S$10,Смета!AL1419,0)+IF(Дата_КС2=S$11,Смета!AO1419,0)+IF(Дата_КС2=S$12,Смета!AR1419,0)+IF(Дата_КС2=S$13,Смета!AU1419,0)+IF(Дата_КС2=S$14,Смета!AX1419,0),0)</f>
        <v>0</v>
      </c>
      <c r="G1437" s="7">
        <f>IF(Смета!E1419&gt;0,Смета!E1419,0)</f>
        <v>0</v>
      </c>
      <c r="H1437" s="7">
        <f>ROUND(F1437*G1437,2)</f>
        <v>0</v>
      </c>
      <c r="I1437">
        <f>IF(J1437=1,1,K1437)</f>
        <v>0</v>
      </c>
      <c r="K1437">
        <f>IF(AND(B1437&gt;0,B1437&lt;&gt;"ЗАГ"),1,IF(C1437=0,SUM(B1438:INDEX(B1438:B$2002,INDEX(MATCH("ЗАГ",B1438:B$2002&amp;"",),))),0))</f>
        <v>0</v>
      </c>
      <c r="R1437" s="7">
        <f>IFERROR(IF(F1437&gt;0,IF(IFERROR((Смета!H987*1),0)&gt;0,ROUND(F1437*G1437,2),0),0),0)</f>
        <v>0</v>
      </c>
      <c r="S1437" s="7">
        <f>IFERROR(IF(F1437&gt;0,IF(IFERROR((Смета!G1419*1),0)&gt;0,ROUND(F1437*G1437,2),0),0),0)</f>
        <v>0</v>
      </c>
    </row>
    <row r="1438" hidden="1">
      <c r="B1438">
        <f>IFERROR(IF(F1438&gt;0,MAX(B$26:B1437)+1,IF(AND(D1438&gt;0,C1438=0),"ЗАГ",0)),0)</f>
        <v>0</v>
      </c>
      <c r="C1438">
        <f>IF(Смета!B1420&gt;0,Смета!B1420,0)</f>
        <v>0</v>
      </c>
      <c r="D1438">
        <f>IF(Смета!C1420&gt;0,Смета!C1420,0)</f>
        <v>0</v>
      </c>
      <c r="E1438" s="7">
        <f>IF(Смета!D1420&gt;0,Смета!D1420,0)</f>
        <v>0</v>
      </c>
      <c r="F1438" s="7">
        <f>IFERROR(IF(Дата_КС2=S$3,Смета!Q1420,0)+IF(Дата_КС2=S$4,Смета!T1420,0)+IF(Дата_КС2=S$5,Смета!W1420,0)+IF(Дата_КС2=S$6,Смета!Z1420,0)+IF(Дата_КС2=S$7,Смета!AC1420,0)+IF(Дата_КС2=S$8,Смета!AF1420,0)+IF(Дата_КС2=S$9,Смета!AI1420,0)+IF(Дата_КС2=S$10,Смета!AL1420,0)+IF(Дата_КС2=S$11,Смета!AO1420,0)+IF(Дата_КС2=S$12,Смета!AR1420,0)+IF(Дата_КС2=S$13,Смета!AU1420,0)+IF(Дата_КС2=S$14,Смета!AX1420,0),0)</f>
        <v>0</v>
      </c>
      <c r="G1438" s="7">
        <f>IF(Смета!E1420&gt;0,Смета!E1420,0)</f>
        <v>0</v>
      </c>
      <c r="H1438" s="7">
        <f>ROUND(F1438*G1438,2)</f>
        <v>0</v>
      </c>
      <c r="I1438">
        <f>IF(J1438=1,1,K1438)</f>
        <v>0</v>
      </c>
      <c r="K1438">
        <f>IF(AND(B1438&gt;0,B1438&lt;&gt;"ЗАГ"),1,IF(C1438=0,SUM(B1439:INDEX(B1439:B$2002,INDEX(MATCH("ЗАГ",B1439:B$2002&amp;"",),))),0))</f>
        <v>0</v>
      </c>
      <c r="R1438" s="7">
        <f>IFERROR(IF(F1438&gt;0,IF(IFERROR((Смета!H988*1),0)&gt;0,ROUND(F1438*G1438,2),0),0),0)</f>
        <v>0</v>
      </c>
      <c r="S1438" s="7">
        <f>IFERROR(IF(F1438&gt;0,IF(IFERROR((Смета!G1420*1),0)&gt;0,ROUND(F1438*G1438,2),0),0),0)</f>
        <v>0</v>
      </c>
    </row>
    <row r="1439" hidden="1">
      <c r="B1439">
        <f>IFERROR(IF(F1439&gt;0,MAX(B$26:B1438)+1,IF(AND(D1439&gt;0,C1439=0),"ЗАГ",0)),0)</f>
        <v>0</v>
      </c>
      <c r="C1439">
        <f>IF(Смета!B1421&gt;0,Смета!B1421,0)</f>
        <v>0</v>
      </c>
      <c r="D1439">
        <f>IF(Смета!C1421&gt;0,Смета!C1421,0)</f>
        <v>0</v>
      </c>
      <c r="E1439" s="7">
        <f>IF(Смета!D1421&gt;0,Смета!D1421,0)</f>
        <v>0</v>
      </c>
      <c r="F1439" s="7">
        <f>IFERROR(IF(Дата_КС2=S$3,Смета!Q1421,0)+IF(Дата_КС2=S$4,Смета!T1421,0)+IF(Дата_КС2=S$5,Смета!W1421,0)+IF(Дата_КС2=S$6,Смета!Z1421,0)+IF(Дата_КС2=S$7,Смета!AC1421,0)+IF(Дата_КС2=S$8,Смета!AF1421,0)+IF(Дата_КС2=S$9,Смета!AI1421,0)+IF(Дата_КС2=S$10,Смета!AL1421,0)+IF(Дата_КС2=S$11,Смета!AO1421,0)+IF(Дата_КС2=S$12,Смета!AR1421,0)+IF(Дата_КС2=S$13,Смета!AU1421,0)+IF(Дата_КС2=S$14,Смета!AX1421,0),0)</f>
        <v>0</v>
      </c>
      <c r="G1439" s="7">
        <f>IF(Смета!E1421&gt;0,Смета!E1421,0)</f>
        <v>0</v>
      </c>
      <c r="H1439" s="7">
        <f>ROUND(F1439*G1439,2)</f>
        <v>0</v>
      </c>
      <c r="I1439">
        <f>IF(J1439=1,1,K1439)</f>
        <v>0</v>
      </c>
      <c r="K1439">
        <f>IF(AND(B1439&gt;0,B1439&lt;&gt;"ЗАГ"),1,IF(C1439=0,SUM(B1440:INDEX(B1440:B$2002,INDEX(MATCH("ЗАГ",B1440:B$2002&amp;"",),))),0))</f>
        <v>0</v>
      </c>
      <c r="R1439" s="7">
        <f>IFERROR(IF(F1439&gt;0,IF(IFERROR((Смета!H989*1),0)&gt;0,ROUND(F1439*G1439,2),0),0),0)</f>
        <v>0</v>
      </c>
      <c r="S1439" s="7">
        <f>IFERROR(IF(F1439&gt;0,IF(IFERROR((Смета!G1421*1),0)&gt;0,ROUND(F1439*G1439,2),0),0),0)</f>
        <v>0</v>
      </c>
    </row>
    <row r="1440" hidden="1">
      <c r="B1440">
        <f>IFERROR(IF(F1440&gt;0,MAX(B$26:B1439)+1,IF(AND(D1440&gt;0,C1440=0),"ЗАГ",0)),0)</f>
        <v>0</v>
      </c>
      <c r="C1440">
        <f>IF(Смета!B1422&gt;0,Смета!B1422,0)</f>
        <v>0</v>
      </c>
      <c r="D1440">
        <f>IF(Смета!C1422&gt;0,Смета!C1422,0)</f>
        <v>0</v>
      </c>
      <c r="E1440" s="7">
        <f>IF(Смета!D1422&gt;0,Смета!D1422,0)</f>
        <v>0</v>
      </c>
      <c r="F1440" s="7">
        <f>IFERROR(IF(Дата_КС2=S$3,Смета!Q1422,0)+IF(Дата_КС2=S$4,Смета!T1422,0)+IF(Дата_КС2=S$5,Смета!W1422,0)+IF(Дата_КС2=S$6,Смета!Z1422,0)+IF(Дата_КС2=S$7,Смета!AC1422,0)+IF(Дата_КС2=S$8,Смета!AF1422,0)+IF(Дата_КС2=S$9,Смета!AI1422,0)+IF(Дата_КС2=S$10,Смета!AL1422,0)+IF(Дата_КС2=S$11,Смета!AO1422,0)+IF(Дата_КС2=S$12,Смета!AR1422,0)+IF(Дата_КС2=S$13,Смета!AU1422,0)+IF(Дата_КС2=S$14,Смета!AX1422,0),0)</f>
        <v>0</v>
      </c>
      <c r="G1440" s="7">
        <f>IF(Смета!E1422&gt;0,Смета!E1422,0)</f>
        <v>0</v>
      </c>
      <c r="H1440" s="7">
        <f>ROUND(F1440*G1440,2)</f>
        <v>0</v>
      </c>
      <c r="I1440">
        <f>IF(J1440=1,1,K1440)</f>
        <v>0</v>
      </c>
      <c r="K1440">
        <f>IF(AND(B1440&gt;0,B1440&lt;&gt;"ЗАГ"),1,IF(C1440=0,SUM(B1441:INDEX(B1441:B$2002,INDEX(MATCH("ЗАГ",B1441:B$2002&amp;"",),))),0))</f>
        <v>0</v>
      </c>
      <c r="R1440" s="7">
        <f>IFERROR(IF(F1440&gt;0,IF(IFERROR((Смета!H990*1),0)&gt;0,ROUND(F1440*G1440,2),0),0),0)</f>
        <v>0</v>
      </c>
      <c r="S1440" s="7">
        <f>IFERROR(IF(F1440&gt;0,IF(IFERROR((Смета!G1422*1),0)&gt;0,ROUND(F1440*G1440,2),0),0),0)</f>
        <v>0</v>
      </c>
    </row>
    <row r="1441" hidden="1">
      <c r="B1441">
        <f>IFERROR(IF(F1441&gt;0,MAX(B$26:B1440)+1,IF(AND(D1441&gt;0,C1441=0),"ЗАГ",0)),0)</f>
        <v>0</v>
      </c>
      <c r="C1441">
        <f>IF(Смета!B1423&gt;0,Смета!B1423,0)</f>
        <v>0</v>
      </c>
      <c r="D1441">
        <f>IF(Смета!C1423&gt;0,Смета!C1423,0)</f>
        <v>0</v>
      </c>
      <c r="E1441" s="7">
        <f>IF(Смета!D1423&gt;0,Смета!D1423,0)</f>
        <v>0</v>
      </c>
      <c r="F1441" s="7">
        <f>IFERROR(IF(Дата_КС2=S$3,Смета!Q1423,0)+IF(Дата_КС2=S$4,Смета!T1423,0)+IF(Дата_КС2=S$5,Смета!W1423,0)+IF(Дата_КС2=S$6,Смета!Z1423,0)+IF(Дата_КС2=S$7,Смета!AC1423,0)+IF(Дата_КС2=S$8,Смета!AF1423,0)+IF(Дата_КС2=S$9,Смета!AI1423,0)+IF(Дата_КС2=S$10,Смета!AL1423,0)+IF(Дата_КС2=S$11,Смета!AO1423,0)+IF(Дата_КС2=S$12,Смета!AR1423,0)+IF(Дата_КС2=S$13,Смета!AU1423,0)+IF(Дата_КС2=S$14,Смета!AX1423,0),0)</f>
        <v>0</v>
      </c>
      <c r="G1441" s="7">
        <f>IF(Смета!E1423&gt;0,Смета!E1423,0)</f>
        <v>0</v>
      </c>
      <c r="H1441" s="7">
        <f>ROUND(F1441*G1441,2)</f>
        <v>0</v>
      </c>
      <c r="I1441">
        <f>IF(J1441=1,1,K1441)</f>
        <v>0</v>
      </c>
      <c r="K1441">
        <f>IF(AND(B1441&gt;0,B1441&lt;&gt;"ЗАГ"),1,IF(C1441=0,SUM(B1442:INDEX(B1442:B$2002,INDEX(MATCH("ЗАГ",B1442:B$2002&amp;"",),))),0))</f>
        <v>0</v>
      </c>
      <c r="R1441" s="7">
        <f>IFERROR(IF(F1441&gt;0,IF(IFERROR((Смета!H991*1),0)&gt;0,ROUND(F1441*G1441,2),0),0),0)</f>
        <v>0</v>
      </c>
      <c r="S1441" s="7">
        <f>IFERROR(IF(F1441&gt;0,IF(IFERROR((Смета!G1423*1),0)&gt;0,ROUND(F1441*G1441,2),0),0),0)</f>
        <v>0</v>
      </c>
    </row>
    <row r="1442" hidden="1">
      <c r="B1442">
        <f>IFERROR(IF(F1442&gt;0,MAX(B$26:B1441)+1,IF(AND(D1442&gt;0,C1442=0),"ЗАГ",0)),0)</f>
        <v>0</v>
      </c>
      <c r="C1442">
        <f>IF(Смета!B1424&gt;0,Смета!B1424,0)</f>
        <v>0</v>
      </c>
      <c r="D1442">
        <f>IF(Смета!C1424&gt;0,Смета!C1424,0)</f>
        <v>0</v>
      </c>
      <c r="E1442" s="7">
        <f>IF(Смета!D1424&gt;0,Смета!D1424,0)</f>
        <v>0</v>
      </c>
      <c r="F1442" s="7">
        <f>IFERROR(IF(Дата_КС2=S$3,Смета!Q1424,0)+IF(Дата_КС2=S$4,Смета!T1424,0)+IF(Дата_КС2=S$5,Смета!W1424,0)+IF(Дата_КС2=S$6,Смета!Z1424,0)+IF(Дата_КС2=S$7,Смета!AC1424,0)+IF(Дата_КС2=S$8,Смета!AF1424,0)+IF(Дата_КС2=S$9,Смета!AI1424,0)+IF(Дата_КС2=S$10,Смета!AL1424,0)+IF(Дата_КС2=S$11,Смета!AO1424,0)+IF(Дата_КС2=S$12,Смета!AR1424,0)+IF(Дата_КС2=S$13,Смета!AU1424,0)+IF(Дата_КС2=S$14,Смета!AX1424,0),0)</f>
        <v>0</v>
      </c>
      <c r="G1442" s="7">
        <f>IF(Смета!E1424&gt;0,Смета!E1424,0)</f>
        <v>0</v>
      </c>
      <c r="H1442" s="7">
        <f>ROUND(F1442*G1442,2)</f>
        <v>0</v>
      </c>
      <c r="I1442">
        <f>IF(J1442=1,1,K1442)</f>
        <v>0</v>
      </c>
      <c r="K1442">
        <f>IF(AND(B1442&gt;0,B1442&lt;&gt;"ЗАГ"),1,IF(C1442=0,SUM(B1443:INDEX(B1443:B$2002,INDEX(MATCH("ЗАГ",B1443:B$2002&amp;"",),))),0))</f>
        <v>0</v>
      </c>
      <c r="R1442" s="7">
        <f>IFERROR(IF(F1442&gt;0,IF(IFERROR((Смета!H992*1),0)&gt;0,ROUND(F1442*G1442,2),0),0),0)</f>
        <v>0</v>
      </c>
      <c r="S1442" s="7">
        <f>IFERROR(IF(F1442&gt;0,IF(IFERROR((Смета!G1424*1),0)&gt;0,ROUND(F1442*G1442,2),0),0),0)</f>
        <v>0</v>
      </c>
    </row>
    <row r="1443" hidden="1">
      <c r="B1443">
        <f>IFERROR(IF(F1443&gt;0,MAX(B$26:B1442)+1,IF(AND(D1443&gt;0,C1443=0),"ЗАГ",0)),0)</f>
        <v>0</v>
      </c>
      <c r="C1443">
        <f>IF(Смета!B1425&gt;0,Смета!B1425,0)</f>
        <v>0</v>
      </c>
      <c r="D1443">
        <f>IF(Смета!C1425&gt;0,Смета!C1425,0)</f>
        <v>0</v>
      </c>
      <c r="E1443" s="7">
        <f>IF(Смета!D1425&gt;0,Смета!D1425,0)</f>
        <v>0</v>
      </c>
      <c r="F1443" s="7">
        <f>IFERROR(IF(Дата_КС2=S$3,Смета!Q1425,0)+IF(Дата_КС2=S$4,Смета!T1425,0)+IF(Дата_КС2=S$5,Смета!W1425,0)+IF(Дата_КС2=S$6,Смета!Z1425,0)+IF(Дата_КС2=S$7,Смета!AC1425,0)+IF(Дата_КС2=S$8,Смета!AF1425,0)+IF(Дата_КС2=S$9,Смета!AI1425,0)+IF(Дата_КС2=S$10,Смета!AL1425,0)+IF(Дата_КС2=S$11,Смета!AO1425,0)+IF(Дата_КС2=S$12,Смета!AR1425,0)+IF(Дата_КС2=S$13,Смета!AU1425,0)+IF(Дата_КС2=S$14,Смета!AX1425,0),0)</f>
        <v>0</v>
      </c>
      <c r="G1443" s="7">
        <f>IF(Смета!E1425&gt;0,Смета!E1425,0)</f>
        <v>0</v>
      </c>
      <c r="H1443" s="7">
        <f>ROUND(F1443*G1443,2)</f>
        <v>0</v>
      </c>
      <c r="I1443">
        <f>IF(J1443=1,1,K1443)</f>
        <v>0</v>
      </c>
      <c r="K1443">
        <f>IF(AND(B1443&gt;0,B1443&lt;&gt;"ЗАГ"),1,IF(C1443=0,SUM(B1444:INDEX(B1444:B$2002,INDEX(MATCH("ЗАГ",B1444:B$2002&amp;"",),))),0))</f>
        <v>0</v>
      </c>
      <c r="R1443" s="7">
        <f>IFERROR(IF(F1443&gt;0,IF(IFERROR((Смета!H993*1),0)&gt;0,ROUND(F1443*G1443,2),0),0),0)</f>
        <v>0</v>
      </c>
      <c r="S1443" s="7">
        <f>IFERROR(IF(F1443&gt;0,IF(IFERROR((Смета!G1425*1),0)&gt;0,ROUND(F1443*G1443,2),0),0),0)</f>
        <v>0</v>
      </c>
    </row>
    <row r="1444" hidden="1">
      <c r="B1444">
        <f>IFERROR(IF(F1444&gt;0,MAX(B$26:B1443)+1,IF(AND(D1444&gt;0,C1444=0),"ЗАГ",0)),0)</f>
        <v>0</v>
      </c>
      <c r="C1444">
        <f>IF(Смета!B1426&gt;0,Смета!B1426,0)</f>
        <v>0</v>
      </c>
      <c r="D1444">
        <f>IF(Смета!C1426&gt;0,Смета!C1426,0)</f>
        <v>0</v>
      </c>
      <c r="E1444" s="7">
        <f>IF(Смета!D1426&gt;0,Смета!D1426,0)</f>
        <v>0</v>
      </c>
      <c r="F1444" s="7">
        <f>IFERROR(IF(Дата_КС2=S$3,Смета!Q1426,0)+IF(Дата_КС2=S$4,Смета!T1426,0)+IF(Дата_КС2=S$5,Смета!W1426,0)+IF(Дата_КС2=S$6,Смета!Z1426,0)+IF(Дата_КС2=S$7,Смета!AC1426,0)+IF(Дата_КС2=S$8,Смета!AF1426,0)+IF(Дата_КС2=S$9,Смета!AI1426,0)+IF(Дата_КС2=S$10,Смета!AL1426,0)+IF(Дата_КС2=S$11,Смета!AO1426,0)+IF(Дата_КС2=S$12,Смета!AR1426,0)+IF(Дата_КС2=S$13,Смета!AU1426,0)+IF(Дата_КС2=S$14,Смета!AX1426,0),0)</f>
        <v>0</v>
      </c>
      <c r="G1444" s="7">
        <f>IF(Смета!E1426&gt;0,Смета!E1426,0)</f>
        <v>0</v>
      </c>
      <c r="H1444" s="7">
        <f>ROUND(F1444*G1444,2)</f>
        <v>0</v>
      </c>
      <c r="I1444">
        <f>IF(J1444=1,1,K1444)</f>
        <v>0</v>
      </c>
      <c r="K1444">
        <f>IF(AND(B1444&gt;0,B1444&lt;&gt;"ЗАГ"),1,IF(C1444=0,SUM(B1445:INDEX(B1445:B$2002,INDEX(MATCH("ЗАГ",B1445:B$2002&amp;"",),))),0))</f>
        <v>0</v>
      </c>
      <c r="R1444" s="7">
        <f>IFERROR(IF(F1444&gt;0,IF(IFERROR((Смета!H994*1),0)&gt;0,ROUND(F1444*G1444,2),0),0),0)</f>
        <v>0</v>
      </c>
      <c r="S1444" s="7">
        <f>IFERROR(IF(F1444&gt;0,IF(IFERROR((Смета!G1426*1),0)&gt;0,ROUND(F1444*G1444,2),0),0),0)</f>
        <v>0</v>
      </c>
    </row>
    <row r="1445" hidden="1">
      <c r="B1445">
        <f>IFERROR(IF(F1445&gt;0,MAX(B$26:B1444)+1,IF(AND(D1445&gt;0,C1445=0),"ЗАГ",0)),0)</f>
        <v>0</v>
      </c>
      <c r="C1445">
        <f>IF(Смета!B1427&gt;0,Смета!B1427,0)</f>
        <v>0</v>
      </c>
      <c r="D1445">
        <f>IF(Смета!C1427&gt;0,Смета!C1427,0)</f>
        <v>0</v>
      </c>
      <c r="E1445" s="7">
        <f>IF(Смета!D1427&gt;0,Смета!D1427,0)</f>
        <v>0</v>
      </c>
      <c r="F1445" s="7">
        <f>IFERROR(IF(Дата_КС2=S$3,Смета!Q1427,0)+IF(Дата_КС2=S$4,Смета!T1427,0)+IF(Дата_КС2=S$5,Смета!W1427,0)+IF(Дата_КС2=S$6,Смета!Z1427,0)+IF(Дата_КС2=S$7,Смета!AC1427,0)+IF(Дата_КС2=S$8,Смета!AF1427,0)+IF(Дата_КС2=S$9,Смета!AI1427,0)+IF(Дата_КС2=S$10,Смета!AL1427,0)+IF(Дата_КС2=S$11,Смета!AO1427,0)+IF(Дата_КС2=S$12,Смета!AR1427,0)+IF(Дата_КС2=S$13,Смета!AU1427,0)+IF(Дата_КС2=S$14,Смета!AX1427,0),0)</f>
        <v>0</v>
      </c>
      <c r="G1445" s="7">
        <f>IF(Смета!E1427&gt;0,Смета!E1427,0)</f>
        <v>0</v>
      </c>
      <c r="H1445" s="7">
        <f>ROUND(F1445*G1445,2)</f>
        <v>0</v>
      </c>
      <c r="I1445">
        <f>IF(J1445=1,1,K1445)</f>
        <v>0</v>
      </c>
      <c r="K1445">
        <f>IF(AND(B1445&gt;0,B1445&lt;&gt;"ЗАГ"),1,IF(C1445=0,SUM(B1446:INDEX(B1446:B$2002,INDEX(MATCH("ЗАГ",B1446:B$2002&amp;"",),))),0))</f>
        <v>0</v>
      </c>
      <c r="R1445" s="7">
        <f>IFERROR(IF(F1445&gt;0,IF(IFERROR((Смета!H995*1),0)&gt;0,ROUND(F1445*G1445,2),0),0),0)</f>
        <v>0</v>
      </c>
      <c r="S1445" s="7">
        <f>IFERROR(IF(F1445&gt;0,IF(IFERROR((Смета!G1427*1),0)&gt;0,ROUND(F1445*G1445,2),0),0),0)</f>
        <v>0</v>
      </c>
    </row>
    <row r="1446" hidden="1">
      <c r="B1446">
        <f>IFERROR(IF(F1446&gt;0,MAX(B$26:B1445)+1,IF(AND(D1446&gt;0,C1446=0),"ЗАГ",0)),0)</f>
        <v>0</v>
      </c>
      <c r="C1446">
        <f>IF(Смета!B1428&gt;0,Смета!B1428,0)</f>
        <v>0</v>
      </c>
      <c r="D1446">
        <f>IF(Смета!C1428&gt;0,Смета!C1428,0)</f>
        <v>0</v>
      </c>
      <c r="E1446" s="7">
        <f>IF(Смета!D1428&gt;0,Смета!D1428,0)</f>
        <v>0</v>
      </c>
      <c r="F1446" s="7">
        <f>IFERROR(IF(Дата_КС2=S$3,Смета!Q1428,0)+IF(Дата_КС2=S$4,Смета!T1428,0)+IF(Дата_КС2=S$5,Смета!W1428,0)+IF(Дата_КС2=S$6,Смета!Z1428,0)+IF(Дата_КС2=S$7,Смета!AC1428,0)+IF(Дата_КС2=S$8,Смета!AF1428,0)+IF(Дата_КС2=S$9,Смета!AI1428,0)+IF(Дата_КС2=S$10,Смета!AL1428,0)+IF(Дата_КС2=S$11,Смета!AO1428,0)+IF(Дата_КС2=S$12,Смета!AR1428,0)+IF(Дата_КС2=S$13,Смета!AU1428,0)+IF(Дата_КС2=S$14,Смета!AX1428,0),0)</f>
        <v>0</v>
      </c>
      <c r="G1446" s="7">
        <f>IF(Смета!E1428&gt;0,Смета!E1428,0)</f>
        <v>0</v>
      </c>
      <c r="H1446" s="7">
        <f>ROUND(F1446*G1446,2)</f>
        <v>0</v>
      </c>
      <c r="I1446">
        <f>IF(J1446=1,1,K1446)</f>
        <v>0</v>
      </c>
      <c r="K1446">
        <f>IF(AND(B1446&gt;0,B1446&lt;&gt;"ЗАГ"),1,IF(C1446=0,SUM(B1447:INDEX(B1447:B$2002,INDEX(MATCH("ЗАГ",B1447:B$2002&amp;"",),))),0))</f>
        <v>0</v>
      </c>
      <c r="R1446" s="7">
        <f>IFERROR(IF(F1446&gt;0,IF(IFERROR((Смета!H996*1),0)&gt;0,ROUND(F1446*G1446,2),0),0),0)</f>
        <v>0</v>
      </c>
      <c r="S1446" s="7">
        <f>IFERROR(IF(F1446&gt;0,IF(IFERROR((Смета!G1428*1),0)&gt;0,ROUND(F1446*G1446,2),0),0),0)</f>
        <v>0</v>
      </c>
    </row>
    <row r="1447" hidden="1">
      <c r="B1447">
        <f>IFERROR(IF(F1447&gt;0,MAX(B$26:B1446)+1,IF(AND(D1447&gt;0,C1447=0),"ЗАГ",0)),0)</f>
        <v>0</v>
      </c>
      <c r="C1447">
        <f>IF(Смета!B1429&gt;0,Смета!B1429,0)</f>
        <v>0</v>
      </c>
      <c r="D1447">
        <f>IF(Смета!C1429&gt;0,Смета!C1429,0)</f>
        <v>0</v>
      </c>
      <c r="E1447" s="7">
        <f>IF(Смета!D1429&gt;0,Смета!D1429,0)</f>
        <v>0</v>
      </c>
      <c r="F1447" s="7">
        <f>IFERROR(IF(Дата_КС2=S$3,Смета!Q1429,0)+IF(Дата_КС2=S$4,Смета!T1429,0)+IF(Дата_КС2=S$5,Смета!W1429,0)+IF(Дата_КС2=S$6,Смета!Z1429,0)+IF(Дата_КС2=S$7,Смета!AC1429,0)+IF(Дата_КС2=S$8,Смета!AF1429,0)+IF(Дата_КС2=S$9,Смета!AI1429,0)+IF(Дата_КС2=S$10,Смета!AL1429,0)+IF(Дата_КС2=S$11,Смета!AO1429,0)+IF(Дата_КС2=S$12,Смета!AR1429,0)+IF(Дата_КС2=S$13,Смета!AU1429,0)+IF(Дата_КС2=S$14,Смета!AX1429,0),0)</f>
        <v>0</v>
      </c>
      <c r="G1447" s="7">
        <f>IF(Смета!E1429&gt;0,Смета!E1429,0)</f>
        <v>0</v>
      </c>
      <c r="H1447" s="7">
        <f>ROUND(F1447*G1447,2)</f>
        <v>0</v>
      </c>
      <c r="I1447">
        <f>IF(J1447=1,1,K1447)</f>
        <v>0</v>
      </c>
      <c r="K1447">
        <f>IF(AND(B1447&gt;0,B1447&lt;&gt;"ЗАГ"),1,IF(C1447=0,SUM(B1448:INDEX(B1448:B$2002,INDEX(MATCH("ЗАГ",B1448:B$2002&amp;"",),))),0))</f>
        <v>0</v>
      </c>
      <c r="R1447" s="7">
        <f>IFERROR(IF(F1447&gt;0,IF(IFERROR((Смета!H997*1),0)&gt;0,ROUND(F1447*G1447,2),0),0),0)</f>
        <v>0</v>
      </c>
      <c r="S1447" s="7">
        <f>IFERROR(IF(F1447&gt;0,IF(IFERROR((Смета!G1429*1),0)&gt;0,ROUND(F1447*G1447,2),0),0),0)</f>
        <v>0</v>
      </c>
    </row>
    <row r="1448" hidden="1">
      <c r="B1448">
        <f>IFERROR(IF(F1448&gt;0,MAX(B$26:B1447)+1,IF(AND(D1448&gt;0,C1448=0),"ЗАГ",0)),0)</f>
        <v>0</v>
      </c>
      <c r="C1448">
        <f>IF(Смета!B1430&gt;0,Смета!B1430,0)</f>
        <v>0</v>
      </c>
      <c r="D1448">
        <f>IF(Смета!C1430&gt;0,Смета!C1430,0)</f>
        <v>0</v>
      </c>
      <c r="E1448" s="7">
        <f>IF(Смета!D1430&gt;0,Смета!D1430,0)</f>
        <v>0</v>
      </c>
      <c r="F1448" s="7">
        <f>IFERROR(IF(Дата_КС2=S$3,Смета!Q1430,0)+IF(Дата_КС2=S$4,Смета!T1430,0)+IF(Дата_КС2=S$5,Смета!W1430,0)+IF(Дата_КС2=S$6,Смета!Z1430,0)+IF(Дата_КС2=S$7,Смета!AC1430,0)+IF(Дата_КС2=S$8,Смета!AF1430,0)+IF(Дата_КС2=S$9,Смета!AI1430,0)+IF(Дата_КС2=S$10,Смета!AL1430,0)+IF(Дата_КС2=S$11,Смета!AO1430,0)+IF(Дата_КС2=S$12,Смета!AR1430,0)+IF(Дата_КС2=S$13,Смета!AU1430,0)+IF(Дата_КС2=S$14,Смета!AX1430,0),0)</f>
        <v>0</v>
      </c>
      <c r="G1448" s="7">
        <f>IF(Смета!E1430&gt;0,Смета!E1430,0)</f>
        <v>0</v>
      </c>
      <c r="H1448" s="7">
        <f>ROUND(F1448*G1448,2)</f>
        <v>0</v>
      </c>
      <c r="I1448">
        <f>IF(J1448=1,1,K1448)</f>
        <v>0</v>
      </c>
      <c r="K1448">
        <f>IF(AND(B1448&gt;0,B1448&lt;&gt;"ЗАГ"),1,IF(C1448=0,SUM(B1449:INDEX(B1449:B$2002,INDEX(MATCH("ЗАГ",B1449:B$2002&amp;"",),))),0))</f>
        <v>0</v>
      </c>
      <c r="R1448" s="7">
        <f>IFERROR(IF(F1448&gt;0,IF(IFERROR((Смета!H998*1),0)&gt;0,ROUND(F1448*G1448,2),0),0),0)</f>
        <v>0</v>
      </c>
      <c r="S1448" s="7">
        <f>IFERROR(IF(F1448&gt;0,IF(IFERROR((Смета!G1430*1),0)&gt;0,ROUND(F1448*G1448,2),0),0),0)</f>
        <v>0</v>
      </c>
    </row>
    <row r="1449" hidden="1">
      <c r="B1449">
        <f>IFERROR(IF(F1449&gt;0,MAX(B$26:B1448)+1,IF(AND(D1449&gt;0,C1449=0),"ЗАГ",0)),0)</f>
        <v>0</v>
      </c>
      <c r="C1449">
        <f>IF(Смета!B1431&gt;0,Смета!B1431,0)</f>
        <v>0</v>
      </c>
      <c r="D1449">
        <f>IF(Смета!C1431&gt;0,Смета!C1431,0)</f>
        <v>0</v>
      </c>
      <c r="E1449" s="7">
        <f>IF(Смета!D1431&gt;0,Смета!D1431,0)</f>
        <v>0</v>
      </c>
      <c r="F1449" s="7">
        <f>IFERROR(IF(Дата_КС2=S$3,Смета!Q1431,0)+IF(Дата_КС2=S$4,Смета!T1431,0)+IF(Дата_КС2=S$5,Смета!W1431,0)+IF(Дата_КС2=S$6,Смета!Z1431,0)+IF(Дата_КС2=S$7,Смета!AC1431,0)+IF(Дата_КС2=S$8,Смета!AF1431,0)+IF(Дата_КС2=S$9,Смета!AI1431,0)+IF(Дата_КС2=S$10,Смета!AL1431,0)+IF(Дата_КС2=S$11,Смета!AO1431,0)+IF(Дата_КС2=S$12,Смета!AR1431,0)+IF(Дата_КС2=S$13,Смета!AU1431,0)+IF(Дата_КС2=S$14,Смета!AX1431,0),0)</f>
        <v>0</v>
      </c>
      <c r="G1449" s="7">
        <f>IF(Смета!E1431&gt;0,Смета!E1431,0)</f>
        <v>0</v>
      </c>
      <c r="H1449" s="7">
        <f>ROUND(F1449*G1449,2)</f>
        <v>0</v>
      </c>
      <c r="I1449">
        <f>IF(J1449=1,1,K1449)</f>
        <v>0</v>
      </c>
      <c r="K1449">
        <f>IF(AND(B1449&gt;0,B1449&lt;&gt;"ЗАГ"),1,IF(C1449=0,SUM(B1450:INDEX(B1450:B$2002,INDEX(MATCH("ЗАГ",B1450:B$2002&amp;"",),))),0))</f>
        <v>0</v>
      </c>
      <c r="R1449" s="7">
        <f>IFERROR(IF(F1449&gt;0,IF(IFERROR((Смета!H999*1),0)&gt;0,ROUND(F1449*G1449,2),0),0),0)</f>
        <v>0</v>
      </c>
      <c r="S1449" s="7">
        <f>IFERROR(IF(F1449&gt;0,IF(IFERROR((Смета!G1431*1),0)&gt;0,ROUND(F1449*G1449,2),0),0),0)</f>
        <v>0</v>
      </c>
    </row>
    <row r="1450" hidden="1">
      <c r="B1450">
        <f>IFERROR(IF(F1450&gt;0,MAX(B$26:B1449)+1,IF(AND(D1450&gt;0,C1450=0),"ЗАГ",0)),0)</f>
        <v>0</v>
      </c>
      <c r="C1450">
        <f>IF(Смета!B1432&gt;0,Смета!B1432,0)</f>
        <v>0</v>
      </c>
      <c r="D1450">
        <f>IF(Смета!C1432&gt;0,Смета!C1432,0)</f>
        <v>0</v>
      </c>
      <c r="E1450" s="7">
        <f>IF(Смета!D1432&gt;0,Смета!D1432,0)</f>
        <v>0</v>
      </c>
      <c r="F1450" s="7">
        <f>IFERROR(IF(Дата_КС2=S$3,Смета!Q1432,0)+IF(Дата_КС2=S$4,Смета!T1432,0)+IF(Дата_КС2=S$5,Смета!W1432,0)+IF(Дата_КС2=S$6,Смета!Z1432,0)+IF(Дата_КС2=S$7,Смета!AC1432,0)+IF(Дата_КС2=S$8,Смета!AF1432,0)+IF(Дата_КС2=S$9,Смета!AI1432,0)+IF(Дата_КС2=S$10,Смета!AL1432,0)+IF(Дата_КС2=S$11,Смета!AO1432,0)+IF(Дата_КС2=S$12,Смета!AR1432,0)+IF(Дата_КС2=S$13,Смета!AU1432,0)+IF(Дата_КС2=S$14,Смета!AX1432,0),0)</f>
        <v>0</v>
      </c>
      <c r="G1450" s="7">
        <f>IF(Смета!E1432&gt;0,Смета!E1432,0)</f>
        <v>0</v>
      </c>
      <c r="H1450" s="7">
        <f>ROUND(F1450*G1450,2)</f>
        <v>0</v>
      </c>
      <c r="I1450">
        <f>IF(J1450=1,1,K1450)</f>
        <v>0</v>
      </c>
      <c r="K1450">
        <f>IF(AND(B1450&gt;0,B1450&lt;&gt;"ЗАГ"),1,IF(C1450=0,SUM(B1451:INDEX(B1451:B$2002,INDEX(MATCH("ЗАГ",B1451:B$2002&amp;"",),))),0))</f>
        <v>0</v>
      </c>
      <c r="R1450" s="7">
        <f>IFERROR(IF(F1450&gt;0,IF(IFERROR((Смета!H1000*1),0)&gt;0,ROUND(F1450*G1450,2),0),0),0)</f>
        <v>0</v>
      </c>
      <c r="S1450" s="7">
        <f>IFERROR(IF(F1450&gt;0,IF(IFERROR((Смета!G1432*1),0)&gt;0,ROUND(F1450*G1450,2),0),0),0)</f>
        <v>0</v>
      </c>
    </row>
    <row r="1451" hidden="1">
      <c r="B1451">
        <f>IFERROR(IF(F1451&gt;0,MAX(B$26:B1450)+1,IF(AND(D1451&gt;0,C1451=0),"ЗАГ",0)),0)</f>
        <v>0</v>
      </c>
      <c r="C1451">
        <f>IF(Смета!B1433&gt;0,Смета!B1433,0)</f>
        <v>0</v>
      </c>
      <c r="D1451">
        <f>IF(Смета!C1433&gt;0,Смета!C1433,0)</f>
        <v>0</v>
      </c>
      <c r="E1451" s="7">
        <f>IF(Смета!D1433&gt;0,Смета!D1433,0)</f>
        <v>0</v>
      </c>
      <c r="F1451" s="7">
        <f>IFERROR(IF(Дата_КС2=S$3,Смета!Q1433,0)+IF(Дата_КС2=S$4,Смета!T1433,0)+IF(Дата_КС2=S$5,Смета!W1433,0)+IF(Дата_КС2=S$6,Смета!Z1433,0)+IF(Дата_КС2=S$7,Смета!AC1433,0)+IF(Дата_КС2=S$8,Смета!AF1433,0)+IF(Дата_КС2=S$9,Смета!AI1433,0)+IF(Дата_КС2=S$10,Смета!AL1433,0)+IF(Дата_КС2=S$11,Смета!AO1433,0)+IF(Дата_КС2=S$12,Смета!AR1433,0)+IF(Дата_КС2=S$13,Смета!AU1433,0)+IF(Дата_КС2=S$14,Смета!AX1433,0),0)</f>
        <v>0</v>
      </c>
      <c r="G1451" s="7">
        <f>IF(Смета!E1433&gt;0,Смета!E1433,0)</f>
        <v>0</v>
      </c>
      <c r="H1451" s="7">
        <f>ROUND(F1451*G1451,2)</f>
        <v>0</v>
      </c>
      <c r="I1451">
        <f>IF(J1451=1,1,K1451)</f>
        <v>0</v>
      </c>
      <c r="K1451">
        <f>IF(AND(B1451&gt;0,B1451&lt;&gt;"ЗАГ"),1,IF(C1451=0,SUM(B1452:INDEX(B1452:B$2002,INDEX(MATCH("ЗАГ",B1452:B$2002&amp;"",),))),0))</f>
        <v>0</v>
      </c>
      <c r="R1451" s="7">
        <f>IFERROR(IF(F1451&gt;0,IF(IFERROR((Смета!H1001*1),0)&gt;0,ROUND(F1451*G1451,2),0),0),0)</f>
        <v>0</v>
      </c>
      <c r="S1451" s="7">
        <f>IFERROR(IF(F1451&gt;0,IF(IFERROR((Смета!G1433*1),0)&gt;0,ROUND(F1451*G1451,2),0),0),0)</f>
        <v>0</v>
      </c>
    </row>
    <row r="1452" hidden="1">
      <c r="B1452">
        <f>IFERROR(IF(F1452&gt;0,MAX(B$26:B1451)+1,IF(AND(D1452&gt;0,C1452=0),"ЗАГ",0)),0)</f>
        <v>0</v>
      </c>
      <c r="C1452">
        <f>IF(Смета!B1434&gt;0,Смета!B1434,0)</f>
        <v>0</v>
      </c>
      <c r="D1452">
        <f>IF(Смета!C1434&gt;0,Смета!C1434,0)</f>
        <v>0</v>
      </c>
      <c r="E1452" s="7">
        <f>IF(Смета!D1434&gt;0,Смета!D1434,0)</f>
        <v>0</v>
      </c>
      <c r="F1452" s="7">
        <f>IFERROR(IF(Дата_КС2=S$3,Смета!Q1434,0)+IF(Дата_КС2=S$4,Смета!T1434,0)+IF(Дата_КС2=S$5,Смета!W1434,0)+IF(Дата_КС2=S$6,Смета!Z1434,0)+IF(Дата_КС2=S$7,Смета!AC1434,0)+IF(Дата_КС2=S$8,Смета!AF1434,0)+IF(Дата_КС2=S$9,Смета!AI1434,0)+IF(Дата_КС2=S$10,Смета!AL1434,0)+IF(Дата_КС2=S$11,Смета!AO1434,0)+IF(Дата_КС2=S$12,Смета!AR1434,0)+IF(Дата_КС2=S$13,Смета!AU1434,0)+IF(Дата_КС2=S$14,Смета!AX1434,0),0)</f>
        <v>0</v>
      </c>
      <c r="G1452" s="7">
        <f>IF(Смета!E1434&gt;0,Смета!E1434,0)</f>
        <v>0</v>
      </c>
      <c r="H1452" s="7">
        <f>ROUND(F1452*G1452,2)</f>
        <v>0</v>
      </c>
      <c r="I1452">
        <f>IF(J1452=1,1,K1452)</f>
        <v>0</v>
      </c>
      <c r="K1452">
        <f>IF(AND(B1452&gt;0,B1452&lt;&gt;"ЗАГ"),1,IF(C1452=0,SUM(B1453:INDEX(B1453:B$2002,INDEX(MATCH("ЗАГ",B1453:B$2002&amp;"",),))),0))</f>
        <v>0</v>
      </c>
      <c r="R1452" s="7">
        <f>IFERROR(IF(F1452&gt;0,IF(IFERROR((Смета!H1002*1),0)&gt;0,ROUND(F1452*G1452,2),0),0),0)</f>
        <v>0</v>
      </c>
      <c r="S1452" s="7">
        <f>IFERROR(IF(F1452&gt;0,IF(IFERROR((Смета!G1434*1),0)&gt;0,ROUND(F1452*G1452,2),0),0),0)</f>
        <v>0</v>
      </c>
    </row>
    <row r="1453" hidden="1">
      <c r="B1453">
        <f>IFERROR(IF(F1453&gt;0,MAX(B$26:B1452)+1,IF(AND(D1453&gt;0,C1453=0),"ЗАГ",0)),0)</f>
        <v>0</v>
      </c>
      <c r="C1453">
        <f>IF(Смета!B1435&gt;0,Смета!B1435,0)</f>
        <v>0</v>
      </c>
      <c r="D1453">
        <f>IF(Смета!C1435&gt;0,Смета!C1435,0)</f>
        <v>0</v>
      </c>
      <c r="E1453" s="7">
        <f>IF(Смета!D1435&gt;0,Смета!D1435,0)</f>
        <v>0</v>
      </c>
      <c r="F1453" s="7">
        <f>IFERROR(IF(Дата_КС2=S$3,Смета!Q1435,0)+IF(Дата_КС2=S$4,Смета!T1435,0)+IF(Дата_КС2=S$5,Смета!W1435,0)+IF(Дата_КС2=S$6,Смета!Z1435,0)+IF(Дата_КС2=S$7,Смета!AC1435,0)+IF(Дата_КС2=S$8,Смета!AF1435,0)+IF(Дата_КС2=S$9,Смета!AI1435,0)+IF(Дата_КС2=S$10,Смета!AL1435,0)+IF(Дата_КС2=S$11,Смета!AO1435,0)+IF(Дата_КС2=S$12,Смета!AR1435,0)+IF(Дата_КС2=S$13,Смета!AU1435,0)+IF(Дата_КС2=S$14,Смета!AX1435,0),0)</f>
        <v>0</v>
      </c>
      <c r="G1453" s="7">
        <f>IF(Смета!E1435&gt;0,Смета!E1435,0)</f>
        <v>0</v>
      </c>
      <c r="H1453" s="7">
        <f>ROUND(F1453*G1453,2)</f>
        <v>0</v>
      </c>
      <c r="I1453">
        <f>IF(J1453=1,1,K1453)</f>
        <v>0</v>
      </c>
      <c r="K1453">
        <f>IF(AND(B1453&gt;0,B1453&lt;&gt;"ЗАГ"),1,IF(C1453=0,SUM(B1454:INDEX(B1454:B$2002,INDEX(MATCH("ЗАГ",B1454:B$2002&amp;"",),))),0))</f>
        <v>0</v>
      </c>
      <c r="R1453" s="7">
        <f>IFERROR(IF(F1453&gt;0,IF(IFERROR((Смета!H1003*1),0)&gt;0,ROUND(F1453*G1453,2),0),0),0)</f>
        <v>0</v>
      </c>
      <c r="S1453" s="7">
        <f>IFERROR(IF(F1453&gt;0,IF(IFERROR((Смета!G1435*1),0)&gt;0,ROUND(F1453*G1453,2),0),0),0)</f>
        <v>0</v>
      </c>
    </row>
    <row r="1454" hidden="1">
      <c r="B1454">
        <f>IFERROR(IF(F1454&gt;0,MAX(B$26:B1453)+1,IF(AND(D1454&gt;0,C1454=0),"ЗАГ",0)),0)</f>
        <v>0</v>
      </c>
      <c r="C1454">
        <f>IF(Смета!B1436&gt;0,Смета!B1436,0)</f>
        <v>0</v>
      </c>
      <c r="D1454">
        <f>IF(Смета!C1436&gt;0,Смета!C1436,0)</f>
        <v>0</v>
      </c>
      <c r="E1454" s="7">
        <f>IF(Смета!D1436&gt;0,Смета!D1436,0)</f>
        <v>0</v>
      </c>
      <c r="F1454" s="7">
        <f>IFERROR(IF(Дата_КС2=S$3,Смета!Q1436,0)+IF(Дата_КС2=S$4,Смета!T1436,0)+IF(Дата_КС2=S$5,Смета!W1436,0)+IF(Дата_КС2=S$6,Смета!Z1436,0)+IF(Дата_КС2=S$7,Смета!AC1436,0)+IF(Дата_КС2=S$8,Смета!AF1436,0)+IF(Дата_КС2=S$9,Смета!AI1436,0)+IF(Дата_КС2=S$10,Смета!AL1436,0)+IF(Дата_КС2=S$11,Смета!AO1436,0)+IF(Дата_КС2=S$12,Смета!AR1436,0)+IF(Дата_КС2=S$13,Смета!AU1436,0)+IF(Дата_КС2=S$14,Смета!AX1436,0),0)</f>
        <v>0</v>
      </c>
      <c r="G1454" s="7">
        <f>IF(Смета!E1436&gt;0,Смета!E1436,0)</f>
        <v>0</v>
      </c>
      <c r="H1454" s="7">
        <f>ROUND(F1454*G1454,2)</f>
        <v>0</v>
      </c>
      <c r="I1454">
        <f>IF(J1454=1,1,K1454)</f>
        <v>0</v>
      </c>
      <c r="K1454">
        <f>IF(AND(B1454&gt;0,B1454&lt;&gt;"ЗАГ"),1,IF(C1454=0,SUM(B1455:INDEX(B1455:B$2002,INDEX(MATCH("ЗАГ",B1455:B$2002&amp;"",),))),0))</f>
        <v>0</v>
      </c>
      <c r="R1454" s="7">
        <f>IFERROR(IF(F1454&gt;0,IF(IFERROR((Смета!H1004*1),0)&gt;0,ROUND(F1454*G1454,2),0),0),0)</f>
        <v>0</v>
      </c>
      <c r="S1454" s="7">
        <f>IFERROR(IF(F1454&gt;0,IF(IFERROR((Смета!G1436*1),0)&gt;0,ROUND(F1454*G1454,2),0),0),0)</f>
        <v>0</v>
      </c>
    </row>
    <row r="1455" hidden="1">
      <c r="B1455">
        <f>IFERROR(IF(F1455&gt;0,MAX(B$26:B1454)+1,IF(AND(D1455&gt;0,C1455=0),"ЗАГ",0)),0)</f>
        <v>0</v>
      </c>
      <c r="C1455">
        <f>IF(Смета!B1437&gt;0,Смета!B1437,0)</f>
        <v>0</v>
      </c>
      <c r="D1455">
        <f>IF(Смета!C1437&gt;0,Смета!C1437,0)</f>
        <v>0</v>
      </c>
      <c r="E1455" s="7">
        <f>IF(Смета!D1437&gt;0,Смета!D1437,0)</f>
        <v>0</v>
      </c>
      <c r="F1455" s="7">
        <f>IFERROR(IF(Дата_КС2=S$3,Смета!Q1437,0)+IF(Дата_КС2=S$4,Смета!T1437,0)+IF(Дата_КС2=S$5,Смета!W1437,0)+IF(Дата_КС2=S$6,Смета!Z1437,0)+IF(Дата_КС2=S$7,Смета!AC1437,0)+IF(Дата_КС2=S$8,Смета!AF1437,0)+IF(Дата_КС2=S$9,Смета!AI1437,0)+IF(Дата_КС2=S$10,Смета!AL1437,0)+IF(Дата_КС2=S$11,Смета!AO1437,0)+IF(Дата_КС2=S$12,Смета!AR1437,0)+IF(Дата_КС2=S$13,Смета!AU1437,0)+IF(Дата_КС2=S$14,Смета!AX1437,0),0)</f>
        <v>0</v>
      </c>
      <c r="G1455" s="7">
        <f>IF(Смета!E1437&gt;0,Смета!E1437,0)</f>
        <v>0</v>
      </c>
      <c r="H1455" s="7">
        <f>ROUND(F1455*G1455,2)</f>
        <v>0</v>
      </c>
      <c r="I1455">
        <f>IF(J1455=1,1,K1455)</f>
        <v>0</v>
      </c>
      <c r="K1455">
        <f>IF(AND(B1455&gt;0,B1455&lt;&gt;"ЗАГ"),1,IF(C1455=0,SUM(B1456:INDEX(B1456:B$2002,INDEX(MATCH("ЗАГ",B1456:B$2002&amp;"",),))),0))</f>
        <v>0</v>
      </c>
      <c r="R1455" s="7">
        <f>IFERROR(IF(F1455&gt;0,IF(IFERROR((Смета!H1005*1),0)&gt;0,ROUND(F1455*G1455,2),0),0),0)</f>
        <v>0</v>
      </c>
      <c r="S1455" s="7">
        <f>IFERROR(IF(F1455&gt;0,IF(IFERROR((Смета!G1437*1),0)&gt;0,ROUND(F1455*G1455,2),0),0),0)</f>
        <v>0</v>
      </c>
    </row>
    <row r="1456" hidden="1">
      <c r="B1456">
        <f>IFERROR(IF(F1456&gt;0,MAX(B$26:B1455)+1,IF(AND(D1456&gt;0,C1456=0),"ЗАГ",0)),0)</f>
        <v>0</v>
      </c>
      <c r="C1456">
        <f>IF(Смета!B1438&gt;0,Смета!B1438,0)</f>
        <v>0</v>
      </c>
      <c r="D1456">
        <f>IF(Смета!C1438&gt;0,Смета!C1438,0)</f>
        <v>0</v>
      </c>
      <c r="E1456" s="7">
        <f>IF(Смета!D1438&gt;0,Смета!D1438,0)</f>
        <v>0</v>
      </c>
      <c r="F1456" s="7">
        <f>IFERROR(IF(Дата_КС2=S$3,Смета!Q1438,0)+IF(Дата_КС2=S$4,Смета!T1438,0)+IF(Дата_КС2=S$5,Смета!W1438,0)+IF(Дата_КС2=S$6,Смета!Z1438,0)+IF(Дата_КС2=S$7,Смета!AC1438,0)+IF(Дата_КС2=S$8,Смета!AF1438,0)+IF(Дата_КС2=S$9,Смета!AI1438,0)+IF(Дата_КС2=S$10,Смета!AL1438,0)+IF(Дата_КС2=S$11,Смета!AO1438,0)+IF(Дата_КС2=S$12,Смета!AR1438,0)+IF(Дата_КС2=S$13,Смета!AU1438,0)+IF(Дата_КС2=S$14,Смета!AX1438,0),0)</f>
        <v>0</v>
      </c>
      <c r="G1456" s="7">
        <f>IF(Смета!E1438&gt;0,Смета!E1438,0)</f>
        <v>0</v>
      </c>
      <c r="H1456" s="7">
        <f>ROUND(F1456*G1456,2)</f>
        <v>0</v>
      </c>
      <c r="I1456">
        <f>IF(J1456=1,1,K1456)</f>
        <v>0</v>
      </c>
      <c r="K1456">
        <f>IF(AND(B1456&gt;0,B1456&lt;&gt;"ЗАГ"),1,IF(C1456=0,SUM(B1457:INDEX(B1457:B$2002,INDEX(MATCH("ЗАГ",B1457:B$2002&amp;"",),))),0))</f>
        <v>0</v>
      </c>
      <c r="R1456" s="7">
        <f>IFERROR(IF(F1456&gt;0,IF(IFERROR((Смета!H1006*1),0)&gt;0,ROUND(F1456*G1456,2),0),0),0)</f>
        <v>0</v>
      </c>
      <c r="S1456" s="7">
        <f>IFERROR(IF(F1456&gt;0,IF(IFERROR((Смета!G1438*1),0)&gt;0,ROUND(F1456*G1456,2),0),0),0)</f>
        <v>0</v>
      </c>
    </row>
    <row r="1457" hidden="1">
      <c r="B1457">
        <f>IFERROR(IF(F1457&gt;0,MAX(B$26:B1456)+1,IF(AND(D1457&gt;0,C1457=0),"ЗАГ",0)),0)</f>
        <v>0</v>
      </c>
      <c r="C1457">
        <f>IF(Смета!B1439&gt;0,Смета!B1439,0)</f>
        <v>0</v>
      </c>
      <c r="D1457">
        <f>IF(Смета!C1439&gt;0,Смета!C1439,0)</f>
        <v>0</v>
      </c>
      <c r="E1457" s="7">
        <f>IF(Смета!D1439&gt;0,Смета!D1439,0)</f>
        <v>0</v>
      </c>
      <c r="F1457" s="7">
        <f>IFERROR(IF(Дата_КС2=S$3,Смета!Q1439,0)+IF(Дата_КС2=S$4,Смета!T1439,0)+IF(Дата_КС2=S$5,Смета!W1439,0)+IF(Дата_КС2=S$6,Смета!Z1439,0)+IF(Дата_КС2=S$7,Смета!AC1439,0)+IF(Дата_КС2=S$8,Смета!AF1439,0)+IF(Дата_КС2=S$9,Смета!AI1439,0)+IF(Дата_КС2=S$10,Смета!AL1439,0)+IF(Дата_КС2=S$11,Смета!AO1439,0)+IF(Дата_КС2=S$12,Смета!AR1439,0)+IF(Дата_КС2=S$13,Смета!AU1439,0)+IF(Дата_КС2=S$14,Смета!AX1439,0),0)</f>
        <v>0</v>
      </c>
      <c r="G1457" s="7">
        <f>IF(Смета!E1439&gt;0,Смета!E1439,0)</f>
        <v>0</v>
      </c>
      <c r="H1457" s="7">
        <f>ROUND(F1457*G1457,2)</f>
        <v>0</v>
      </c>
      <c r="I1457">
        <f>IF(J1457=1,1,K1457)</f>
        <v>0</v>
      </c>
      <c r="K1457">
        <f>IF(AND(B1457&gt;0,B1457&lt;&gt;"ЗАГ"),1,IF(C1457=0,SUM(B1458:INDEX(B1458:B$2002,INDEX(MATCH("ЗАГ",B1458:B$2002&amp;"",),))),0))</f>
        <v>0</v>
      </c>
      <c r="R1457" s="7">
        <f>IFERROR(IF(F1457&gt;0,IF(IFERROR((Смета!H1007*1),0)&gt;0,ROUND(F1457*G1457,2),0),0),0)</f>
        <v>0</v>
      </c>
      <c r="S1457" s="7">
        <f>IFERROR(IF(F1457&gt;0,IF(IFERROR((Смета!G1439*1),0)&gt;0,ROUND(F1457*G1457,2),0),0),0)</f>
        <v>0</v>
      </c>
    </row>
    <row r="1458" hidden="1">
      <c r="B1458">
        <f>IFERROR(IF(F1458&gt;0,MAX(B$26:B1457)+1,IF(AND(D1458&gt;0,C1458=0),"ЗАГ",0)),0)</f>
        <v>0</v>
      </c>
      <c r="C1458">
        <f>IF(Смета!B1440&gt;0,Смета!B1440,0)</f>
        <v>0</v>
      </c>
      <c r="D1458">
        <f>IF(Смета!C1440&gt;0,Смета!C1440,0)</f>
        <v>0</v>
      </c>
      <c r="E1458" s="7">
        <f>IF(Смета!D1440&gt;0,Смета!D1440,0)</f>
        <v>0</v>
      </c>
      <c r="F1458" s="7">
        <f>IFERROR(IF(Дата_КС2=S$3,Смета!Q1440,0)+IF(Дата_КС2=S$4,Смета!T1440,0)+IF(Дата_КС2=S$5,Смета!W1440,0)+IF(Дата_КС2=S$6,Смета!Z1440,0)+IF(Дата_КС2=S$7,Смета!AC1440,0)+IF(Дата_КС2=S$8,Смета!AF1440,0)+IF(Дата_КС2=S$9,Смета!AI1440,0)+IF(Дата_КС2=S$10,Смета!AL1440,0)+IF(Дата_КС2=S$11,Смета!AO1440,0)+IF(Дата_КС2=S$12,Смета!AR1440,0)+IF(Дата_КС2=S$13,Смета!AU1440,0)+IF(Дата_КС2=S$14,Смета!AX1440,0),0)</f>
        <v>0</v>
      </c>
      <c r="G1458" s="7">
        <f>IF(Смета!E1440&gt;0,Смета!E1440,0)</f>
        <v>0</v>
      </c>
      <c r="H1458" s="7">
        <f>ROUND(F1458*G1458,2)</f>
        <v>0</v>
      </c>
      <c r="I1458">
        <f>IF(J1458=1,1,K1458)</f>
        <v>0</v>
      </c>
      <c r="K1458">
        <f>IF(AND(B1458&gt;0,B1458&lt;&gt;"ЗАГ"),1,IF(C1458=0,SUM(B1459:INDEX(B1459:B$2002,INDEX(MATCH("ЗАГ",B1459:B$2002&amp;"",),))),0))</f>
        <v>0</v>
      </c>
      <c r="R1458" s="7">
        <f>IFERROR(IF(F1458&gt;0,IF(IFERROR((Смета!H1008*1),0)&gt;0,ROUND(F1458*G1458,2),0),0),0)</f>
        <v>0</v>
      </c>
      <c r="S1458" s="7">
        <f>IFERROR(IF(F1458&gt;0,IF(IFERROR((Смета!G1440*1),0)&gt;0,ROUND(F1458*G1458,2),0),0),0)</f>
        <v>0</v>
      </c>
    </row>
    <row r="1459" hidden="1">
      <c r="B1459">
        <f>IFERROR(IF(F1459&gt;0,MAX(B$26:B1458)+1,IF(AND(D1459&gt;0,C1459=0),"ЗАГ",0)),0)</f>
        <v>0</v>
      </c>
      <c r="C1459">
        <f>IF(Смета!B1441&gt;0,Смета!B1441,0)</f>
        <v>0</v>
      </c>
      <c r="D1459">
        <f>IF(Смета!C1441&gt;0,Смета!C1441,0)</f>
        <v>0</v>
      </c>
      <c r="E1459" s="7">
        <f>IF(Смета!D1441&gt;0,Смета!D1441,0)</f>
        <v>0</v>
      </c>
      <c r="F1459" s="7">
        <f>IFERROR(IF(Дата_КС2=S$3,Смета!Q1441,0)+IF(Дата_КС2=S$4,Смета!T1441,0)+IF(Дата_КС2=S$5,Смета!W1441,0)+IF(Дата_КС2=S$6,Смета!Z1441,0)+IF(Дата_КС2=S$7,Смета!AC1441,0)+IF(Дата_КС2=S$8,Смета!AF1441,0)+IF(Дата_КС2=S$9,Смета!AI1441,0)+IF(Дата_КС2=S$10,Смета!AL1441,0)+IF(Дата_КС2=S$11,Смета!AO1441,0)+IF(Дата_КС2=S$12,Смета!AR1441,0)+IF(Дата_КС2=S$13,Смета!AU1441,0)+IF(Дата_КС2=S$14,Смета!AX1441,0),0)</f>
        <v>0</v>
      </c>
      <c r="G1459" s="7">
        <f>IF(Смета!E1441&gt;0,Смета!E1441,0)</f>
        <v>0</v>
      </c>
      <c r="H1459" s="7">
        <f>ROUND(F1459*G1459,2)</f>
        <v>0</v>
      </c>
      <c r="I1459">
        <f>IF(J1459=1,1,K1459)</f>
        <v>0</v>
      </c>
      <c r="K1459">
        <f>IF(AND(B1459&gt;0,B1459&lt;&gt;"ЗАГ"),1,IF(C1459=0,SUM(B1460:INDEX(B1460:B$2002,INDEX(MATCH("ЗАГ",B1460:B$2002&amp;"",),))),0))</f>
        <v>0</v>
      </c>
      <c r="R1459" s="7">
        <f>IFERROR(IF(F1459&gt;0,IF(IFERROR((Смета!H1009*1),0)&gt;0,ROUND(F1459*G1459,2),0),0),0)</f>
        <v>0</v>
      </c>
      <c r="S1459" s="7">
        <f>IFERROR(IF(F1459&gt;0,IF(IFERROR((Смета!G1441*1),0)&gt;0,ROUND(F1459*G1459,2),0),0),0)</f>
        <v>0</v>
      </c>
    </row>
    <row r="1460" hidden="1">
      <c r="B1460">
        <f>IFERROR(IF(F1460&gt;0,MAX(B$26:B1459)+1,IF(AND(D1460&gt;0,C1460=0),"ЗАГ",0)),0)</f>
        <v>0</v>
      </c>
      <c r="C1460">
        <f>IF(Смета!B1442&gt;0,Смета!B1442,0)</f>
        <v>0</v>
      </c>
      <c r="D1460">
        <f>IF(Смета!C1442&gt;0,Смета!C1442,0)</f>
        <v>0</v>
      </c>
      <c r="E1460" s="7">
        <f>IF(Смета!D1442&gt;0,Смета!D1442,0)</f>
        <v>0</v>
      </c>
      <c r="F1460" s="7">
        <f>IFERROR(IF(Дата_КС2=S$3,Смета!Q1442,0)+IF(Дата_КС2=S$4,Смета!T1442,0)+IF(Дата_КС2=S$5,Смета!W1442,0)+IF(Дата_КС2=S$6,Смета!Z1442,0)+IF(Дата_КС2=S$7,Смета!AC1442,0)+IF(Дата_КС2=S$8,Смета!AF1442,0)+IF(Дата_КС2=S$9,Смета!AI1442,0)+IF(Дата_КС2=S$10,Смета!AL1442,0)+IF(Дата_КС2=S$11,Смета!AO1442,0)+IF(Дата_КС2=S$12,Смета!AR1442,0)+IF(Дата_КС2=S$13,Смета!AU1442,0)+IF(Дата_КС2=S$14,Смета!AX1442,0),0)</f>
        <v>0</v>
      </c>
      <c r="G1460" s="7">
        <f>IF(Смета!E1442&gt;0,Смета!E1442,0)</f>
        <v>0</v>
      </c>
      <c r="H1460" s="7">
        <f>ROUND(F1460*G1460,2)</f>
        <v>0</v>
      </c>
      <c r="I1460">
        <f>IF(J1460=1,1,K1460)</f>
        <v>0</v>
      </c>
      <c r="K1460">
        <f>IF(AND(B1460&gt;0,B1460&lt;&gt;"ЗАГ"),1,IF(C1460=0,SUM(B1461:INDEX(B1461:B$2002,INDEX(MATCH("ЗАГ",B1461:B$2002&amp;"",),))),0))</f>
        <v>0</v>
      </c>
      <c r="R1460" s="7">
        <f>IFERROR(IF(F1460&gt;0,IF(IFERROR((Смета!H1010*1),0)&gt;0,ROUND(F1460*G1460,2),0),0),0)</f>
        <v>0</v>
      </c>
      <c r="S1460" s="7">
        <f>IFERROR(IF(F1460&gt;0,IF(IFERROR((Смета!G1442*1),0)&gt;0,ROUND(F1460*G1460,2),0),0),0)</f>
        <v>0</v>
      </c>
    </row>
    <row r="1461" hidden="1">
      <c r="B1461">
        <f>IFERROR(IF(F1461&gt;0,MAX(B$26:B1460)+1,IF(AND(D1461&gt;0,C1461=0),"ЗАГ",0)),0)</f>
        <v>0</v>
      </c>
      <c r="C1461">
        <f>IF(Смета!B1443&gt;0,Смета!B1443,0)</f>
        <v>0</v>
      </c>
      <c r="D1461">
        <f>IF(Смета!C1443&gt;0,Смета!C1443,0)</f>
        <v>0</v>
      </c>
      <c r="E1461" s="7">
        <f>IF(Смета!D1443&gt;0,Смета!D1443,0)</f>
        <v>0</v>
      </c>
      <c r="F1461" s="7">
        <f>IFERROR(IF(Дата_КС2=S$3,Смета!Q1443,0)+IF(Дата_КС2=S$4,Смета!T1443,0)+IF(Дата_КС2=S$5,Смета!W1443,0)+IF(Дата_КС2=S$6,Смета!Z1443,0)+IF(Дата_КС2=S$7,Смета!AC1443,0)+IF(Дата_КС2=S$8,Смета!AF1443,0)+IF(Дата_КС2=S$9,Смета!AI1443,0)+IF(Дата_КС2=S$10,Смета!AL1443,0)+IF(Дата_КС2=S$11,Смета!AO1443,0)+IF(Дата_КС2=S$12,Смета!AR1443,0)+IF(Дата_КС2=S$13,Смета!AU1443,0)+IF(Дата_КС2=S$14,Смета!AX1443,0),0)</f>
        <v>0</v>
      </c>
      <c r="G1461" s="7">
        <f>IF(Смета!E1443&gt;0,Смета!E1443,0)</f>
        <v>0</v>
      </c>
      <c r="H1461" s="7">
        <f>ROUND(F1461*G1461,2)</f>
        <v>0</v>
      </c>
      <c r="I1461">
        <f>IF(J1461=1,1,K1461)</f>
        <v>0</v>
      </c>
      <c r="K1461">
        <f>IF(AND(B1461&gt;0,B1461&lt;&gt;"ЗАГ"),1,IF(C1461=0,SUM(B1462:INDEX(B1462:B$2002,INDEX(MATCH("ЗАГ",B1462:B$2002&amp;"",),))),0))</f>
        <v>0</v>
      </c>
      <c r="R1461" s="7">
        <f>IFERROR(IF(F1461&gt;0,IF(IFERROR((Смета!H1011*1),0)&gt;0,ROUND(F1461*G1461,2),0),0),0)</f>
        <v>0</v>
      </c>
      <c r="S1461" s="7">
        <f>IFERROR(IF(F1461&gt;0,IF(IFERROR((Смета!G1443*1),0)&gt;0,ROUND(F1461*G1461,2),0),0),0)</f>
        <v>0</v>
      </c>
    </row>
    <row r="1462" hidden="1">
      <c r="B1462">
        <f>IFERROR(IF(F1462&gt;0,MAX(B$26:B1461)+1,IF(AND(D1462&gt;0,C1462=0),"ЗАГ",0)),0)</f>
        <v>0</v>
      </c>
      <c r="C1462">
        <f>IF(Смета!B1444&gt;0,Смета!B1444,0)</f>
        <v>0</v>
      </c>
      <c r="D1462">
        <f>IF(Смета!C1444&gt;0,Смета!C1444,0)</f>
        <v>0</v>
      </c>
      <c r="E1462" s="7">
        <f>IF(Смета!D1444&gt;0,Смета!D1444,0)</f>
        <v>0</v>
      </c>
      <c r="F1462" s="7">
        <f>IFERROR(IF(Дата_КС2=S$3,Смета!Q1444,0)+IF(Дата_КС2=S$4,Смета!T1444,0)+IF(Дата_КС2=S$5,Смета!W1444,0)+IF(Дата_КС2=S$6,Смета!Z1444,0)+IF(Дата_КС2=S$7,Смета!AC1444,0)+IF(Дата_КС2=S$8,Смета!AF1444,0)+IF(Дата_КС2=S$9,Смета!AI1444,0)+IF(Дата_КС2=S$10,Смета!AL1444,0)+IF(Дата_КС2=S$11,Смета!AO1444,0)+IF(Дата_КС2=S$12,Смета!AR1444,0)+IF(Дата_КС2=S$13,Смета!AU1444,0)+IF(Дата_КС2=S$14,Смета!AX1444,0),0)</f>
        <v>0</v>
      </c>
      <c r="G1462" s="7">
        <f>IF(Смета!E1444&gt;0,Смета!E1444,0)</f>
        <v>0</v>
      </c>
      <c r="H1462" s="7">
        <f>ROUND(F1462*G1462,2)</f>
        <v>0</v>
      </c>
      <c r="I1462">
        <f>IF(J1462=1,1,K1462)</f>
        <v>0</v>
      </c>
      <c r="K1462">
        <f>IF(AND(B1462&gt;0,B1462&lt;&gt;"ЗАГ"),1,IF(C1462=0,SUM(B1463:INDEX(B1463:B$2002,INDEX(MATCH("ЗАГ",B1463:B$2002&amp;"",),))),0))</f>
        <v>0</v>
      </c>
      <c r="R1462" s="7">
        <f>IFERROR(IF(F1462&gt;0,IF(IFERROR((Смета!H1012*1),0)&gt;0,ROUND(F1462*G1462,2),0),0),0)</f>
        <v>0</v>
      </c>
      <c r="S1462" s="7">
        <f>IFERROR(IF(F1462&gt;0,IF(IFERROR((Смета!G1444*1),0)&gt;0,ROUND(F1462*G1462,2),0),0),0)</f>
        <v>0</v>
      </c>
    </row>
    <row r="1463" hidden="1">
      <c r="B1463">
        <f>IFERROR(IF(F1463&gt;0,MAX(B$26:B1462)+1,IF(AND(D1463&gt;0,C1463=0),"ЗАГ",0)),0)</f>
        <v>0</v>
      </c>
      <c r="C1463">
        <f>IF(Смета!B1445&gt;0,Смета!B1445,0)</f>
        <v>0</v>
      </c>
      <c r="D1463">
        <f>IF(Смета!C1445&gt;0,Смета!C1445,0)</f>
        <v>0</v>
      </c>
      <c r="E1463" s="7">
        <f>IF(Смета!D1445&gt;0,Смета!D1445,0)</f>
        <v>0</v>
      </c>
      <c r="F1463" s="7">
        <f>IFERROR(IF(Дата_КС2=S$3,Смета!Q1445,0)+IF(Дата_КС2=S$4,Смета!T1445,0)+IF(Дата_КС2=S$5,Смета!W1445,0)+IF(Дата_КС2=S$6,Смета!Z1445,0)+IF(Дата_КС2=S$7,Смета!AC1445,0)+IF(Дата_КС2=S$8,Смета!AF1445,0)+IF(Дата_КС2=S$9,Смета!AI1445,0)+IF(Дата_КС2=S$10,Смета!AL1445,0)+IF(Дата_КС2=S$11,Смета!AO1445,0)+IF(Дата_КС2=S$12,Смета!AR1445,0)+IF(Дата_КС2=S$13,Смета!AU1445,0)+IF(Дата_КС2=S$14,Смета!AX1445,0),0)</f>
        <v>0</v>
      </c>
      <c r="G1463" s="7">
        <f>IF(Смета!E1445&gt;0,Смета!E1445,0)</f>
        <v>0</v>
      </c>
      <c r="H1463" s="7">
        <f>ROUND(F1463*G1463,2)</f>
        <v>0</v>
      </c>
      <c r="I1463">
        <f>IF(J1463=1,1,K1463)</f>
        <v>0</v>
      </c>
      <c r="K1463">
        <f>IF(AND(B1463&gt;0,B1463&lt;&gt;"ЗАГ"),1,IF(C1463=0,SUM(B1464:INDEX(B1464:B$2002,INDEX(MATCH("ЗАГ",B1464:B$2002&amp;"",),))),0))</f>
        <v>0</v>
      </c>
      <c r="R1463" s="7">
        <f>IFERROR(IF(F1463&gt;0,IF(IFERROR((Смета!H1013*1),0)&gt;0,ROUND(F1463*G1463,2),0),0),0)</f>
        <v>0</v>
      </c>
      <c r="S1463" s="7">
        <f>IFERROR(IF(F1463&gt;0,IF(IFERROR((Смета!G1445*1),0)&gt;0,ROUND(F1463*G1463,2),0),0),0)</f>
        <v>0</v>
      </c>
    </row>
    <row r="1464" hidden="1">
      <c r="B1464">
        <f>IFERROR(IF(F1464&gt;0,MAX(B$26:B1463)+1,IF(AND(D1464&gt;0,C1464=0),"ЗАГ",0)),0)</f>
        <v>0</v>
      </c>
      <c r="C1464">
        <f>IF(Смета!B1446&gt;0,Смета!B1446,0)</f>
        <v>0</v>
      </c>
      <c r="D1464">
        <f>IF(Смета!C1446&gt;0,Смета!C1446,0)</f>
        <v>0</v>
      </c>
      <c r="E1464" s="7">
        <f>IF(Смета!D1446&gt;0,Смета!D1446,0)</f>
        <v>0</v>
      </c>
      <c r="F1464" s="7">
        <f>IFERROR(IF(Дата_КС2=S$3,Смета!Q1446,0)+IF(Дата_КС2=S$4,Смета!T1446,0)+IF(Дата_КС2=S$5,Смета!W1446,0)+IF(Дата_КС2=S$6,Смета!Z1446,0)+IF(Дата_КС2=S$7,Смета!AC1446,0)+IF(Дата_КС2=S$8,Смета!AF1446,0)+IF(Дата_КС2=S$9,Смета!AI1446,0)+IF(Дата_КС2=S$10,Смета!AL1446,0)+IF(Дата_КС2=S$11,Смета!AO1446,0)+IF(Дата_КС2=S$12,Смета!AR1446,0)+IF(Дата_КС2=S$13,Смета!AU1446,0)+IF(Дата_КС2=S$14,Смета!AX1446,0),0)</f>
        <v>0</v>
      </c>
      <c r="G1464" s="7">
        <f>IF(Смета!E1446&gt;0,Смета!E1446,0)</f>
        <v>0</v>
      </c>
      <c r="H1464" s="7">
        <f>ROUND(F1464*G1464,2)</f>
        <v>0</v>
      </c>
      <c r="I1464">
        <f>IF(J1464=1,1,K1464)</f>
        <v>0</v>
      </c>
      <c r="K1464">
        <f>IF(AND(B1464&gt;0,B1464&lt;&gt;"ЗАГ"),1,IF(C1464=0,SUM(B1465:INDEX(B1465:B$2002,INDEX(MATCH("ЗАГ",B1465:B$2002&amp;"",),))),0))</f>
        <v>0</v>
      </c>
      <c r="R1464" s="7">
        <f>IFERROR(IF(F1464&gt;0,IF(IFERROR((Смета!H1014*1),0)&gt;0,ROUND(F1464*G1464,2),0),0),0)</f>
        <v>0</v>
      </c>
      <c r="S1464" s="7">
        <f>IFERROR(IF(F1464&gt;0,IF(IFERROR((Смета!G1446*1),0)&gt;0,ROUND(F1464*G1464,2),0),0),0)</f>
        <v>0</v>
      </c>
    </row>
    <row r="1465" hidden="1">
      <c r="B1465">
        <f>IFERROR(IF(F1465&gt;0,MAX(B$26:B1464)+1,IF(AND(D1465&gt;0,C1465=0),"ЗАГ",0)),0)</f>
        <v>0</v>
      </c>
      <c r="C1465">
        <f>IF(Смета!B1447&gt;0,Смета!B1447,0)</f>
        <v>0</v>
      </c>
      <c r="D1465">
        <f>IF(Смета!C1447&gt;0,Смета!C1447,0)</f>
        <v>0</v>
      </c>
      <c r="E1465" s="7">
        <f>IF(Смета!D1447&gt;0,Смета!D1447,0)</f>
        <v>0</v>
      </c>
      <c r="F1465" s="7">
        <f>IFERROR(IF(Дата_КС2=S$3,Смета!Q1447,0)+IF(Дата_КС2=S$4,Смета!T1447,0)+IF(Дата_КС2=S$5,Смета!W1447,0)+IF(Дата_КС2=S$6,Смета!Z1447,0)+IF(Дата_КС2=S$7,Смета!AC1447,0)+IF(Дата_КС2=S$8,Смета!AF1447,0)+IF(Дата_КС2=S$9,Смета!AI1447,0)+IF(Дата_КС2=S$10,Смета!AL1447,0)+IF(Дата_КС2=S$11,Смета!AO1447,0)+IF(Дата_КС2=S$12,Смета!AR1447,0)+IF(Дата_КС2=S$13,Смета!AU1447,0)+IF(Дата_КС2=S$14,Смета!AX1447,0),0)</f>
        <v>0</v>
      </c>
      <c r="G1465" s="7">
        <f>IF(Смета!E1447&gt;0,Смета!E1447,0)</f>
        <v>0</v>
      </c>
      <c r="H1465" s="7">
        <f>ROUND(F1465*G1465,2)</f>
        <v>0</v>
      </c>
      <c r="I1465">
        <f>IF(J1465=1,1,K1465)</f>
        <v>0</v>
      </c>
      <c r="K1465">
        <f>IF(AND(B1465&gt;0,B1465&lt;&gt;"ЗАГ"),1,IF(C1465=0,SUM(B1466:INDEX(B1466:B$2002,INDEX(MATCH("ЗАГ",B1466:B$2002&amp;"",),))),0))</f>
        <v>0</v>
      </c>
      <c r="R1465" s="7">
        <f>IFERROR(IF(F1465&gt;0,IF(IFERROR((Смета!H1015*1),0)&gt;0,ROUND(F1465*G1465,2),0),0),0)</f>
        <v>0</v>
      </c>
      <c r="S1465" s="7">
        <f>IFERROR(IF(F1465&gt;0,IF(IFERROR((Смета!G1447*1),0)&gt;0,ROUND(F1465*G1465,2),0),0),0)</f>
        <v>0</v>
      </c>
    </row>
    <row r="1466" hidden="1">
      <c r="B1466">
        <f>IFERROR(IF(F1466&gt;0,MAX(B$26:B1465)+1,IF(AND(D1466&gt;0,C1466=0),"ЗАГ",0)),0)</f>
        <v>0</v>
      </c>
      <c r="C1466">
        <f>IF(Смета!B1448&gt;0,Смета!B1448,0)</f>
        <v>0</v>
      </c>
      <c r="D1466">
        <f>IF(Смета!C1448&gt;0,Смета!C1448,0)</f>
        <v>0</v>
      </c>
      <c r="E1466" s="7">
        <f>IF(Смета!D1448&gt;0,Смета!D1448,0)</f>
        <v>0</v>
      </c>
      <c r="F1466" s="7">
        <f>IFERROR(IF(Дата_КС2=S$3,Смета!Q1448,0)+IF(Дата_КС2=S$4,Смета!T1448,0)+IF(Дата_КС2=S$5,Смета!W1448,0)+IF(Дата_КС2=S$6,Смета!Z1448,0)+IF(Дата_КС2=S$7,Смета!AC1448,0)+IF(Дата_КС2=S$8,Смета!AF1448,0)+IF(Дата_КС2=S$9,Смета!AI1448,0)+IF(Дата_КС2=S$10,Смета!AL1448,0)+IF(Дата_КС2=S$11,Смета!AO1448,0)+IF(Дата_КС2=S$12,Смета!AR1448,0)+IF(Дата_КС2=S$13,Смета!AU1448,0)+IF(Дата_КС2=S$14,Смета!AX1448,0),0)</f>
        <v>0</v>
      </c>
      <c r="G1466" s="7">
        <f>IF(Смета!E1448&gt;0,Смета!E1448,0)</f>
        <v>0</v>
      </c>
      <c r="H1466" s="7">
        <f>ROUND(F1466*G1466,2)</f>
        <v>0</v>
      </c>
      <c r="I1466">
        <f>IF(J1466=1,1,K1466)</f>
        <v>0</v>
      </c>
      <c r="K1466">
        <f>IF(AND(B1466&gt;0,B1466&lt;&gt;"ЗАГ"),1,IF(C1466=0,SUM(B1467:INDEX(B1467:B$2002,INDEX(MATCH("ЗАГ",B1467:B$2002&amp;"",),))),0))</f>
        <v>0</v>
      </c>
      <c r="R1466" s="7">
        <f>IFERROR(IF(F1466&gt;0,IF(IFERROR((Смета!H1016*1),0)&gt;0,ROUND(F1466*G1466,2),0),0),0)</f>
        <v>0</v>
      </c>
      <c r="S1466" s="7">
        <f>IFERROR(IF(F1466&gt;0,IF(IFERROR((Смета!G1448*1),0)&gt;0,ROUND(F1466*G1466,2),0),0),0)</f>
        <v>0</v>
      </c>
    </row>
    <row r="1467" hidden="1">
      <c r="B1467">
        <f>IFERROR(IF(F1467&gt;0,MAX(B$26:B1466)+1,IF(AND(D1467&gt;0,C1467=0),"ЗАГ",0)),0)</f>
        <v>0</v>
      </c>
      <c r="C1467">
        <f>IF(Смета!B1449&gt;0,Смета!B1449,0)</f>
        <v>0</v>
      </c>
      <c r="D1467">
        <f>IF(Смета!C1449&gt;0,Смета!C1449,0)</f>
        <v>0</v>
      </c>
      <c r="E1467" s="7">
        <f>IF(Смета!D1449&gt;0,Смета!D1449,0)</f>
        <v>0</v>
      </c>
      <c r="F1467" s="7">
        <f>IFERROR(IF(Дата_КС2=S$3,Смета!Q1449,0)+IF(Дата_КС2=S$4,Смета!T1449,0)+IF(Дата_КС2=S$5,Смета!W1449,0)+IF(Дата_КС2=S$6,Смета!Z1449,0)+IF(Дата_КС2=S$7,Смета!AC1449,0)+IF(Дата_КС2=S$8,Смета!AF1449,0)+IF(Дата_КС2=S$9,Смета!AI1449,0)+IF(Дата_КС2=S$10,Смета!AL1449,0)+IF(Дата_КС2=S$11,Смета!AO1449,0)+IF(Дата_КС2=S$12,Смета!AR1449,0)+IF(Дата_КС2=S$13,Смета!AU1449,0)+IF(Дата_КС2=S$14,Смета!AX1449,0),0)</f>
        <v>0</v>
      </c>
      <c r="G1467" s="7">
        <f>IF(Смета!E1449&gt;0,Смета!E1449,0)</f>
        <v>0</v>
      </c>
      <c r="H1467" s="7">
        <f>ROUND(F1467*G1467,2)</f>
        <v>0</v>
      </c>
      <c r="I1467">
        <f>IF(J1467=1,1,K1467)</f>
        <v>0</v>
      </c>
      <c r="K1467">
        <f>IF(AND(B1467&gt;0,B1467&lt;&gt;"ЗАГ"),1,IF(C1467=0,SUM(B1468:INDEX(B1468:B$2002,INDEX(MATCH("ЗАГ",B1468:B$2002&amp;"",),))),0))</f>
        <v>0</v>
      </c>
      <c r="R1467" s="7">
        <f>IFERROR(IF(F1467&gt;0,IF(IFERROR((Смета!H1017*1),0)&gt;0,ROUND(F1467*G1467,2),0),0),0)</f>
        <v>0</v>
      </c>
      <c r="S1467" s="7">
        <f>IFERROR(IF(F1467&gt;0,IF(IFERROR((Смета!G1449*1),0)&gt;0,ROUND(F1467*G1467,2),0),0),0)</f>
        <v>0</v>
      </c>
    </row>
    <row r="1468" hidden="1">
      <c r="B1468">
        <f>IFERROR(IF(F1468&gt;0,MAX(B$26:B1467)+1,IF(AND(D1468&gt;0,C1468=0),"ЗАГ",0)),0)</f>
        <v>0</v>
      </c>
      <c r="C1468">
        <f>IF(Смета!B1450&gt;0,Смета!B1450,0)</f>
        <v>0</v>
      </c>
      <c r="D1468">
        <f>IF(Смета!C1450&gt;0,Смета!C1450,0)</f>
        <v>0</v>
      </c>
      <c r="E1468" s="7">
        <f>IF(Смета!D1450&gt;0,Смета!D1450,0)</f>
        <v>0</v>
      </c>
      <c r="F1468" s="7">
        <f>IFERROR(IF(Дата_КС2=S$3,Смета!Q1450,0)+IF(Дата_КС2=S$4,Смета!T1450,0)+IF(Дата_КС2=S$5,Смета!W1450,0)+IF(Дата_КС2=S$6,Смета!Z1450,0)+IF(Дата_КС2=S$7,Смета!AC1450,0)+IF(Дата_КС2=S$8,Смета!AF1450,0)+IF(Дата_КС2=S$9,Смета!AI1450,0)+IF(Дата_КС2=S$10,Смета!AL1450,0)+IF(Дата_КС2=S$11,Смета!AO1450,0)+IF(Дата_КС2=S$12,Смета!AR1450,0)+IF(Дата_КС2=S$13,Смета!AU1450,0)+IF(Дата_КС2=S$14,Смета!AX1450,0),0)</f>
        <v>0</v>
      </c>
      <c r="G1468" s="7">
        <f>IF(Смета!E1450&gt;0,Смета!E1450,0)</f>
        <v>0</v>
      </c>
      <c r="H1468" s="7">
        <f>ROUND(F1468*G1468,2)</f>
        <v>0</v>
      </c>
      <c r="I1468">
        <f>IF(J1468=1,1,K1468)</f>
        <v>0</v>
      </c>
      <c r="K1468">
        <f>IF(AND(B1468&gt;0,B1468&lt;&gt;"ЗАГ"),1,IF(C1468=0,SUM(B1469:INDEX(B1469:B$2002,INDEX(MATCH("ЗАГ",B1469:B$2002&amp;"",),))),0))</f>
        <v>0</v>
      </c>
      <c r="R1468" s="7">
        <f>IFERROR(IF(F1468&gt;0,IF(IFERROR((Смета!H1018*1),0)&gt;0,ROUND(F1468*G1468,2),0),0),0)</f>
        <v>0</v>
      </c>
      <c r="S1468" s="7">
        <f>IFERROR(IF(F1468&gt;0,IF(IFERROR((Смета!G1450*1),0)&gt;0,ROUND(F1468*G1468,2),0),0),0)</f>
        <v>0</v>
      </c>
    </row>
    <row r="1469" hidden="1">
      <c r="B1469">
        <f>IFERROR(IF(F1469&gt;0,MAX(B$26:B1468)+1,IF(AND(D1469&gt;0,C1469=0),"ЗАГ",0)),0)</f>
        <v>0</v>
      </c>
      <c r="C1469">
        <f>IF(Смета!B1451&gt;0,Смета!B1451,0)</f>
        <v>0</v>
      </c>
      <c r="D1469">
        <f>IF(Смета!C1451&gt;0,Смета!C1451,0)</f>
        <v>0</v>
      </c>
      <c r="E1469" s="7">
        <f>IF(Смета!D1451&gt;0,Смета!D1451,0)</f>
        <v>0</v>
      </c>
      <c r="F1469" s="7">
        <f>IFERROR(IF(Дата_КС2=S$3,Смета!Q1451,0)+IF(Дата_КС2=S$4,Смета!T1451,0)+IF(Дата_КС2=S$5,Смета!W1451,0)+IF(Дата_КС2=S$6,Смета!Z1451,0)+IF(Дата_КС2=S$7,Смета!AC1451,0)+IF(Дата_КС2=S$8,Смета!AF1451,0)+IF(Дата_КС2=S$9,Смета!AI1451,0)+IF(Дата_КС2=S$10,Смета!AL1451,0)+IF(Дата_КС2=S$11,Смета!AO1451,0)+IF(Дата_КС2=S$12,Смета!AR1451,0)+IF(Дата_КС2=S$13,Смета!AU1451,0)+IF(Дата_КС2=S$14,Смета!AX1451,0),0)</f>
        <v>0</v>
      </c>
      <c r="G1469" s="7">
        <f>IF(Смета!E1451&gt;0,Смета!E1451,0)</f>
        <v>0</v>
      </c>
      <c r="H1469" s="7">
        <f>ROUND(F1469*G1469,2)</f>
        <v>0</v>
      </c>
      <c r="I1469">
        <f>IF(J1469=1,1,K1469)</f>
        <v>0</v>
      </c>
      <c r="K1469">
        <f>IF(AND(B1469&gt;0,B1469&lt;&gt;"ЗАГ"),1,IF(C1469=0,SUM(B1470:INDEX(B1470:B$2002,INDEX(MATCH("ЗАГ",B1470:B$2002&amp;"",),))),0))</f>
        <v>0</v>
      </c>
      <c r="R1469" s="7">
        <f>IFERROR(IF(F1469&gt;0,IF(IFERROR((Смета!H1019*1),0)&gt;0,ROUND(F1469*G1469,2),0),0),0)</f>
        <v>0</v>
      </c>
      <c r="S1469" s="7">
        <f>IFERROR(IF(F1469&gt;0,IF(IFERROR((Смета!G1451*1),0)&gt;0,ROUND(F1469*G1469,2),0),0),0)</f>
        <v>0</v>
      </c>
    </row>
    <row r="1470" hidden="1">
      <c r="B1470">
        <f>IFERROR(IF(F1470&gt;0,MAX(B$26:B1469)+1,IF(AND(D1470&gt;0,C1470=0),"ЗАГ",0)),0)</f>
        <v>0</v>
      </c>
      <c r="C1470">
        <f>IF(Смета!B1452&gt;0,Смета!B1452,0)</f>
        <v>0</v>
      </c>
      <c r="D1470">
        <f>IF(Смета!C1452&gt;0,Смета!C1452,0)</f>
        <v>0</v>
      </c>
      <c r="E1470" s="7">
        <f>IF(Смета!D1452&gt;0,Смета!D1452,0)</f>
        <v>0</v>
      </c>
      <c r="F1470" s="7">
        <f>IFERROR(IF(Дата_КС2=S$3,Смета!Q1452,0)+IF(Дата_КС2=S$4,Смета!T1452,0)+IF(Дата_КС2=S$5,Смета!W1452,0)+IF(Дата_КС2=S$6,Смета!Z1452,0)+IF(Дата_КС2=S$7,Смета!AC1452,0)+IF(Дата_КС2=S$8,Смета!AF1452,0)+IF(Дата_КС2=S$9,Смета!AI1452,0)+IF(Дата_КС2=S$10,Смета!AL1452,0)+IF(Дата_КС2=S$11,Смета!AO1452,0)+IF(Дата_КС2=S$12,Смета!AR1452,0)+IF(Дата_КС2=S$13,Смета!AU1452,0)+IF(Дата_КС2=S$14,Смета!AX1452,0),0)</f>
        <v>0</v>
      </c>
      <c r="G1470" s="7">
        <f>IF(Смета!E1452&gt;0,Смета!E1452,0)</f>
        <v>0</v>
      </c>
      <c r="H1470" s="7">
        <f>ROUND(F1470*G1470,2)</f>
        <v>0</v>
      </c>
      <c r="I1470">
        <f>IF(J1470=1,1,K1470)</f>
        <v>0</v>
      </c>
      <c r="K1470">
        <f>IF(AND(B1470&gt;0,B1470&lt;&gt;"ЗАГ"),1,IF(C1470=0,SUM(B1471:INDEX(B1471:B$2002,INDEX(MATCH("ЗАГ",B1471:B$2002&amp;"",),))),0))</f>
        <v>0</v>
      </c>
      <c r="R1470" s="7">
        <f>IFERROR(IF(F1470&gt;0,IF(IFERROR((Смета!H1020*1),0)&gt;0,ROUND(F1470*G1470,2),0),0),0)</f>
        <v>0</v>
      </c>
      <c r="S1470" s="7">
        <f>IFERROR(IF(F1470&gt;0,IF(IFERROR((Смета!G1452*1),0)&gt;0,ROUND(F1470*G1470,2),0),0),0)</f>
        <v>0</v>
      </c>
    </row>
    <row r="1471" hidden="1">
      <c r="B1471">
        <f>IFERROR(IF(F1471&gt;0,MAX(B$26:B1470)+1,IF(AND(D1471&gt;0,C1471=0),"ЗАГ",0)),0)</f>
        <v>0</v>
      </c>
      <c r="C1471">
        <f>IF(Смета!B1453&gt;0,Смета!B1453,0)</f>
        <v>0</v>
      </c>
      <c r="D1471">
        <f>IF(Смета!C1453&gt;0,Смета!C1453,0)</f>
        <v>0</v>
      </c>
      <c r="E1471" s="7">
        <f>IF(Смета!D1453&gt;0,Смета!D1453,0)</f>
        <v>0</v>
      </c>
      <c r="F1471" s="7">
        <f>IFERROR(IF(Дата_КС2=S$3,Смета!Q1453,0)+IF(Дата_КС2=S$4,Смета!T1453,0)+IF(Дата_КС2=S$5,Смета!W1453,0)+IF(Дата_КС2=S$6,Смета!Z1453,0)+IF(Дата_КС2=S$7,Смета!AC1453,0)+IF(Дата_КС2=S$8,Смета!AF1453,0)+IF(Дата_КС2=S$9,Смета!AI1453,0)+IF(Дата_КС2=S$10,Смета!AL1453,0)+IF(Дата_КС2=S$11,Смета!AO1453,0)+IF(Дата_КС2=S$12,Смета!AR1453,0)+IF(Дата_КС2=S$13,Смета!AU1453,0)+IF(Дата_КС2=S$14,Смета!AX1453,0),0)</f>
        <v>0</v>
      </c>
      <c r="G1471" s="7">
        <f>IF(Смета!E1453&gt;0,Смета!E1453,0)</f>
        <v>0</v>
      </c>
      <c r="H1471" s="7">
        <f>ROUND(F1471*G1471,2)</f>
        <v>0</v>
      </c>
      <c r="I1471">
        <f>IF(J1471=1,1,K1471)</f>
        <v>0</v>
      </c>
      <c r="K1471">
        <f>IF(AND(B1471&gt;0,B1471&lt;&gt;"ЗАГ"),1,IF(C1471=0,SUM(B1472:INDEX(B1472:B$2002,INDEX(MATCH("ЗАГ",B1472:B$2002&amp;"",),))),0))</f>
        <v>0</v>
      </c>
      <c r="R1471" s="7">
        <f>IFERROR(IF(F1471&gt;0,IF(IFERROR((Смета!H1021*1),0)&gt;0,ROUND(F1471*G1471,2),0),0),0)</f>
        <v>0</v>
      </c>
      <c r="S1471" s="7">
        <f>IFERROR(IF(F1471&gt;0,IF(IFERROR((Смета!G1453*1),0)&gt;0,ROUND(F1471*G1471,2),0),0),0)</f>
        <v>0</v>
      </c>
    </row>
    <row r="1472" hidden="1">
      <c r="B1472">
        <f>IFERROR(IF(F1472&gt;0,MAX(B$26:B1471)+1,IF(AND(D1472&gt;0,C1472=0),"ЗАГ",0)),0)</f>
        <v>0</v>
      </c>
      <c r="C1472">
        <f>IF(Смета!B1454&gt;0,Смета!B1454,0)</f>
        <v>0</v>
      </c>
      <c r="D1472">
        <f>IF(Смета!C1454&gt;0,Смета!C1454,0)</f>
        <v>0</v>
      </c>
      <c r="E1472" s="7">
        <f>IF(Смета!D1454&gt;0,Смета!D1454,0)</f>
        <v>0</v>
      </c>
      <c r="F1472" s="7">
        <f>IFERROR(IF(Дата_КС2=S$3,Смета!Q1454,0)+IF(Дата_КС2=S$4,Смета!T1454,0)+IF(Дата_КС2=S$5,Смета!W1454,0)+IF(Дата_КС2=S$6,Смета!Z1454,0)+IF(Дата_КС2=S$7,Смета!AC1454,0)+IF(Дата_КС2=S$8,Смета!AF1454,0)+IF(Дата_КС2=S$9,Смета!AI1454,0)+IF(Дата_КС2=S$10,Смета!AL1454,0)+IF(Дата_КС2=S$11,Смета!AO1454,0)+IF(Дата_КС2=S$12,Смета!AR1454,0)+IF(Дата_КС2=S$13,Смета!AU1454,0)+IF(Дата_КС2=S$14,Смета!AX1454,0),0)</f>
        <v>0</v>
      </c>
      <c r="G1472" s="7">
        <f>IF(Смета!E1454&gt;0,Смета!E1454,0)</f>
        <v>0</v>
      </c>
      <c r="H1472" s="7">
        <f>ROUND(F1472*G1472,2)</f>
        <v>0</v>
      </c>
      <c r="I1472">
        <f>IF(J1472=1,1,K1472)</f>
        <v>0</v>
      </c>
      <c r="K1472">
        <f>IF(AND(B1472&gt;0,B1472&lt;&gt;"ЗАГ"),1,IF(C1472=0,SUM(B1473:INDEX(B1473:B$2002,INDEX(MATCH("ЗАГ",B1473:B$2002&amp;"",),))),0))</f>
        <v>0</v>
      </c>
      <c r="R1472" s="7">
        <f>IFERROR(IF(F1472&gt;0,IF(IFERROR((Смета!H1022*1),0)&gt;0,ROUND(F1472*G1472,2),0),0),0)</f>
        <v>0</v>
      </c>
      <c r="S1472" s="7">
        <f>IFERROR(IF(F1472&gt;0,IF(IFERROR((Смета!G1454*1),0)&gt;0,ROUND(F1472*G1472,2),0),0),0)</f>
        <v>0</v>
      </c>
    </row>
    <row r="1473" hidden="1">
      <c r="B1473">
        <f>IFERROR(IF(F1473&gt;0,MAX(B$26:B1472)+1,IF(AND(D1473&gt;0,C1473=0),"ЗАГ",0)),0)</f>
        <v>0</v>
      </c>
      <c r="C1473">
        <f>IF(Смета!B1455&gt;0,Смета!B1455,0)</f>
        <v>0</v>
      </c>
      <c r="D1473">
        <f>IF(Смета!C1455&gt;0,Смета!C1455,0)</f>
        <v>0</v>
      </c>
      <c r="E1473" s="7">
        <f>IF(Смета!D1455&gt;0,Смета!D1455,0)</f>
        <v>0</v>
      </c>
      <c r="F1473" s="7">
        <f>IFERROR(IF(Дата_КС2=S$3,Смета!Q1455,0)+IF(Дата_КС2=S$4,Смета!T1455,0)+IF(Дата_КС2=S$5,Смета!W1455,0)+IF(Дата_КС2=S$6,Смета!Z1455,0)+IF(Дата_КС2=S$7,Смета!AC1455,0)+IF(Дата_КС2=S$8,Смета!AF1455,0)+IF(Дата_КС2=S$9,Смета!AI1455,0)+IF(Дата_КС2=S$10,Смета!AL1455,0)+IF(Дата_КС2=S$11,Смета!AO1455,0)+IF(Дата_КС2=S$12,Смета!AR1455,0)+IF(Дата_КС2=S$13,Смета!AU1455,0)+IF(Дата_КС2=S$14,Смета!AX1455,0),0)</f>
        <v>0</v>
      </c>
      <c r="G1473" s="7">
        <f>IF(Смета!E1455&gt;0,Смета!E1455,0)</f>
        <v>0</v>
      </c>
      <c r="H1473" s="7">
        <f>ROUND(F1473*G1473,2)</f>
        <v>0</v>
      </c>
      <c r="I1473">
        <f>IF(J1473=1,1,K1473)</f>
        <v>0</v>
      </c>
      <c r="K1473">
        <f>IF(AND(B1473&gt;0,B1473&lt;&gt;"ЗАГ"),1,IF(C1473=0,SUM(B1474:INDEX(B1474:B$2002,INDEX(MATCH("ЗАГ",B1474:B$2002&amp;"",),))),0))</f>
        <v>0</v>
      </c>
      <c r="R1473" s="7">
        <f>IFERROR(IF(F1473&gt;0,IF(IFERROR((Смета!H1023*1),0)&gt;0,ROUND(F1473*G1473,2),0),0),0)</f>
        <v>0</v>
      </c>
      <c r="S1473" s="7">
        <f>IFERROR(IF(F1473&gt;0,IF(IFERROR((Смета!G1455*1),0)&gt;0,ROUND(F1473*G1473,2),0),0),0)</f>
        <v>0</v>
      </c>
    </row>
    <row r="1474" hidden="1">
      <c r="B1474">
        <f>IFERROR(IF(F1474&gt;0,MAX(B$26:B1473)+1,IF(AND(D1474&gt;0,C1474=0),"ЗАГ",0)),0)</f>
        <v>0</v>
      </c>
      <c r="C1474">
        <f>IF(Смета!B1456&gt;0,Смета!B1456,0)</f>
        <v>0</v>
      </c>
      <c r="D1474">
        <f>IF(Смета!C1456&gt;0,Смета!C1456,0)</f>
        <v>0</v>
      </c>
      <c r="E1474" s="7">
        <f>IF(Смета!D1456&gt;0,Смета!D1456,0)</f>
        <v>0</v>
      </c>
      <c r="F1474" s="7">
        <f>IFERROR(IF(Дата_КС2=S$3,Смета!Q1456,0)+IF(Дата_КС2=S$4,Смета!T1456,0)+IF(Дата_КС2=S$5,Смета!W1456,0)+IF(Дата_КС2=S$6,Смета!Z1456,0)+IF(Дата_КС2=S$7,Смета!AC1456,0)+IF(Дата_КС2=S$8,Смета!AF1456,0)+IF(Дата_КС2=S$9,Смета!AI1456,0)+IF(Дата_КС2=S$10,Смета!AL1456,0)+IF(Дата_КС2=S$11,Смета!AO1456,0)+IF(Дата_КС2=S$12,Смета!AR1456,0)+IF(Дата_КС2=S$13,Смета!AU1456,0)+IF(Дата_КС2=S$14,Смета!AX1456,0),0)</f>
        <v>0</v>
      </c>
      <c r="G1474" s="7">
        <f>IF(Смета!E1456&gt;0,Смета!E1456,0)</f>
        <v>0</v>
      </c>
      <c r="H1474" s="7">
        <f>ROUND(F1474*G1474,2)</f>
        <v>0</v>
      </c>
      <c r="I1474">
        <f>IF(J1474=1,1,K1474)</f>
        <v>0</v>
      </c>
      <c r="K1474">
        <f>IF(AND(B1474&gt;0,B1474&lt;&gt;"ЗАГ"),1,IF(C1474=0,SUM(B1475:INDEX(B1475:B$2002,INDEX(MATCH("ЗАГ",B1475:B$2002&amp;"",),))),0))</f>
        <v>0</v>
      </c>
      <c r="R1474" s="7">
        <f>IFERROR(IF(F1474&gt;0,IF(IFERROR((Смета!H1024*1),0)&gt;0,ROUND(F1474*G1474,2),0),0),0)</f>
        <v>0</v>
      </c>
      <c r="S1474" s="7">
        <f>IFERROR(IF(F1474&gt;0,IF(IFERROR((Смета!G1456*1),0)&gt;0,ROUND(F1474*G1474,2),0),0),0)</f>
        <v>0</v>
      </c>
    </row>
    <row r="1475" hidden="1">
      <c r="B1475">
        <f>IFERROR(IF(F1475&gt;0,MAX(B$26:B1474)+1,IF(AND(D1475&gt;0,C1475=0),"ЗАГ",0)),0)</f>
        <v>0</v>
      </c>
      <c r="C1475">
        <f>IF(Смета!B1457&gt;0,Смета!B1457,0)</f>
        <v>0</v>
      </c>
      <c r="D1475">
        <f>IF(Смета!C1457&gt;0,Смета!C1457,0)</f>
        <v>0</v>
      </c>
      <c r="E1475" s="7">
        <f>IF(Смета!D1457&gt;0,Смета!D1457,0)</f>
        <v>0</v>
      </c>
      <c r="F1475" s="7">
        <f>IFERROR(IF(Дата_КС2=S$3,Смета!Q1457,0)+IF(Дата_КС2=S$4,Смета!T1457,0)+IF(Дата_КС2=S$5,Смета!W1457,0)+IF(Дата_КС2=S$6,Смета!Z1457,0)+IF(Дата_КС2=S$7,Смета!AC1457,0)+IF(Дата_КС2=S$8,Смета!AF1457,0)+IF(Дата_КС2=S$9,Смета!AI1457,0)+IF(Дата_КС2=S$10,Смета!AL1457,0)+IF(Дата_КС2=S$11,Смета!AO1457,0)+IF(Дата_КС2=S$12,Смета!AR1457,0)+IF(Дата_КС2=S$13,Смета!AU1457,0)+IF(Дата_КС2=S$14,Смета!AX1457,0),0)</f>
        <v>0</v>
      </c>
      <c r="G1475" s="7">
        <f>IF(Смета!E1457&gt;0,Смета!E1457,0)</f>
        <v>0</v>
      </c>
      <c r="H1475" s="7">
        <f>ROUND(F1475*G1475,2)</f>
        <v>0</v>
      </c>
      <c r="I1475">
        <f>IF(J1475=1,1,K1475)</f>
        <v>0</v>
      </c>
      <c r="K1475">
        <f>IF(AND(B1475&gt;0,B1475&lt;&gt;"ЗАГ"),1,IF(C1475=0,SUM(B1476:INDEX(B1476:B$2002,INDEX(MATCH("ЗАГ",B1476:B$2002&amp;"",),))),0))</f>
        <v>0</v>
      </c>
      <c r="R1475" s="7">
        <f>IFERROR(IF(F1475&gt;0,IF(IFERROR((Смета!H1025*1),0)&gt;0,ROUND(F1475*G1475,2),0),0),0)</f>
        <v>0</v>
      </c>
      <c r="S1475" s="7">
        <f>IFERROR(IF(F1475&gt;0,IF(IFERROR((Смета!G1457*1),0)&gt;0,ROUND(F1475*G1475,2),0),0),0)</f>
        <v>0</v>
      </c>
    </row>
    <row r="1476" hidden="1">
      <c r="B1476">
        <f>IFERROR(IF(F1476&gt;0,MAX(B$26:B1475)+1,IF(AND(D1476&gt;0,C1476=0),"ЗАГ",0)),0)</f>
        <v>0</v>
      </c>
      <c r="C1476">
        <f>IF(Смета!B1458&gt;0,Смета!B1458,0)</f>
        <v>0</v>
      </c>
      <c r="D1476">
        <f>IF(Смета!C1458&gt;0,Смета!C1458,0)</f>
        <v>0</v>
      </c>
      <c r="E1476" s="7">
        <f>IF(Смета!D1458&gt;0,Смета!D1458,0)</f>
        <v>0</v>
      </c>
      <c r="F1476" s="7">
        <f>IFERROR(IF(Дата_КС2=S$3,Смета!Q1458,0)+IF(Дата_КС2=S$4,Смета!T1458,0)+IF(Дата_КС2=S$5,Смета!W1458,0)+IF(Дата_КС2=S$6,Смета!Z1458,0)+IF(Дата_КС2=S$7,Смета!AC1458,0)+IF(Дата_КС2=S$8,Смета!AF1458,0)+IF(Дата_КС2=S$9,Смета!AI1458,0)+IF(Дата_КС2=S$10,Смета!AL1458,0)+IF(Дата_КС2=S$11,Смета!AO1458,0)+IF(Дата_КС2=S$12,Смета!AR1458,0)+IF(Дата_КС2=S$13,Смета!AU1458,0)+IF(Дата_КС2=S$14,Смета!AX1458,0),0)</f>
        <v>0</v>
      </c>
      <c r="G1476" s="7">
        <f>IF(Смета!E1458&gt;0,Смета!E1458,0)</f>
        <v>0</v>
      </c>
      <c r="H1476" s="7">
        <f>ROUND(F1476*G1476,2)</f>
        <v>0</v>
      </c>
      <c r="I1476">
        <f>IF(J1476=1,1,K1476)</f>
        <v>0</v>
      </c>
      <c r="K1476">
        <f>IF(AND(B1476&gt;0,B1476&lt;&gt;"ЗАГ"),1,IF(C1476=0,SUM(B1477:INDEX(B1477:B$2002,INDEX(MATCH("ЗАГ",B1477:B$2002&amp;"",),))),0))</f>
        <v>0</v>
      </c>
      <c r="R1476" s="7">
        <f>IFERROR(IF(F1476&gt;0,IF(IFERROR((Смета!H1026*1),0)&gt;0,ROUND(F1476*G1476,2),0),0),0)</f>
        <v>0</v>
      </c>
      <c r="S1476" s="7">
        <f>IFERROR(IF(F1476&gt;0,IF(IFERROR((Смета!G1458*1),0)&gt;0,ROUND(F1476*G1476,2),0),0),0)</f>
        <v>0</v>
      </c>
    </row>
    <row r="1477" hidden="1">
      <c r="B1477">
        <f>IFERROR(IF(F1477&gt;0,MAX(B$26:B1476)+1,IF(AND(D1477&gt;0,C1477=0),"ЗАГ",0)),0)</f>
        <v>0</v>
      </c>
      <c r="C1477">
        <f>IF(Смета!B1459&gt;0,Смета!B1459,0)</f>
        <v>0</v>
      </c>
      <c r="D1477">
        <f>IF(Смета!C1459&gt;0,Смета!C1459,0)</f>
        <v>0</v>
      </c>
      <c r="E1477" s="7">
        <f>IF(Смета!D1459&gt;0,Смета!D1459,0)</f>
        <v>0</v>
      </c>
      <c r="F1477" s="7">
        <f>IFERROR(IF(Дата_КС2=S$3,Смета!Q1459,0)+IF(Дата_КС2=S$4,Смета!T1459,0)+IF(Дата_КС2=S$5,Смета!W1459,0)+IF(Дата_КС2=S$6,Смета!Z1459,0)+IF(Дата_КС2=S$7,Смета!AC1459,0)+IF(Дата_КС2=S$8,Смета!AF1459,0)+IF(Дата_КС2=S$9,Смета!AI1459,0)+IF(Дата_КС2=S$10,Смета!AL1459,0)+IF(Дата_КС2=S$11,Смета!AO1459,0)+IF(Дата_КС2=S$12,Смета!AR1459,0)+IF(Дата_КС2=S$13,Смета!AU1459,0)+IF(Дата_КС2=S$14,Смета!AX1459,0),0)</f>
        <v>0</v>
      </c>
      <c r="G1477" s="7">
        <f>IF(Смета!E1459&gt;0,Смета!E1459,0)</f>
        <v>0</v>
      </c>
      <c r="H1477" s="7">
        <f>ROUND(F1477*G1477,2)</f>
        <v>0</v>
      </c>
      <c r="I1477">
        <f>IF(J1477=1,1,K1477)</f>
        <v>0</v>
      </c>
      <c r="K1477">
        <f>IF(AND(B1477&gt;0,B1477&lt;&gt;"ЗАГ"),1,IF(C1477=0,SUM(B1478:INDEX(B1478:B$2002,INDEX(MATCH("ЗАГ",B1478:B$2002&amp;"",),))),0))</f>
        <v>0</v>
      </c>
      <c r="R1477" s="7">
        <f>IFERROR(IF(F1477&gt;0,IF(IFERROR((Смета!H1027*1),0)&gt;0,ROUND(F1477*G1477,2),0),0),0)</f>
        <v>0</v>
      </c>
      <c r="S1477" s="7">
        <f>IFERROR(IF(F1477&gt;0,IF(IFERROR((Смета!G1459*1),0)&gt;0,ROUND(F1477*G1477,2),0),0),0)</f>
        <v>0</v>
      </c>
    </row>
    <row r="1478" hidden="1">
      <c r="B1478">
        <f>IFERROR(IF(F1478&gt;0,MAX(B$26:B1477)+1,IF(AND(D1478&gt;0,C1478=0),"ЗАГ",0)),0)</f>
        <v>0</v>
      </c>
      <c r="C1478">
        <f>IF(Смета!B1460&gt;0,Смета!B1460,0)</f>
        <v>0</v>
      </c>
      <c r="D1478">
        <f>IF(Смета!C1460&gt;0,Смета!C1460,0)</f>
        <v>0</v>
      </c>
      <c r="E1478" s="7">
        <f>IF(Смета!D1460&gt;0,Смета!D1460,0)</f>
        <v>0</v>
      </c>
      <c r="F1478" s="7">
        <f>IFERROR(IF(Дата_КС2=S$3,Смета!Q1460,0)+IF(Дата_КС2=S$4,Смета!T1460,0)+IF(Дата_КС2=S$5,Смета!W1460,0)+IF(Дата_КС2=S$6,Смета!Z1460,0)+IF(Дата_КС2=S$7,Смета!AC1460,0)+IF(Дата_КС2=S$8,Смета!AF1460,0)+IF(Дата_КС2=S$9,Смета!AI1460,0)+IF(Дата_КС2=S$10,Смета!AL1460,0)+IF(Дата_КС2=S$11,Смета!AO1460,0)+IF(Дата_КС2=S$12,Смета!AR1460,0)+IF(Дата_КС2=S$13,Смета!AU1460,0)+IF(Дата_КС2=S$14,Смета!AX1460,0),0)</f>
        <v>0</v>
      </c>
      <c r="G1478" s="7">
        <f>IF(Смета!E1460&gt;0,Смета!E1460,0)</f>
        <v>0</v>
      </c>
      <c r="H1478" s="7">
        <f>ROUND(F1478*G1478,2)</f>
        <v>0</v>
      </c>
      <c r="I1478">
        <f>IF(J1478=1,1,K1478)</f>
        <v>0</v>
      </c>
      <c r="K1478">
        <f>IF(AND(B1478&gt;0,B1478&lt;&gt;"ЗАГ"),1,IF(C1478=0,SUM(B1479:INDEX(B1479:B$2002,INDEX(MATCH("ЗАГ",B1479:B$2002&amp;"",),))),0))</f>
        <v>0</v>
      </c>
      <c r="R1478" s="7">
        <f>IFERROR(IF(F1478&gt;0,IF(IFERROR((Смета!H1028*1),0)&gt;0,ROUND(F1478*G1478,2),0),0),0)</f>
        <v>0</v>
      </c>
      <c r="S1478" s="7">
        <f>IFERROR(IF(F1478&gt;0,IF(IFERROR((Смета!G1460*1),0)&gt;0,ROUND(F1478*G1478,2),0),0),0)</f>
        <v>0</v>
      </c>
    </row>
    <row r="1479" hidden="1">
      <c r="B1479">
        <f>IFERROR(IF(F1479&gt;0,MAX(B$26:B1478)+1,IF(AND(D1479&gt;0,C1479=0),"ЗАГ",0)),0)</f>
        <v>0</v>
      </c>
      <c r="C1479">
        <f>IF(Смета!B1461&gt;0,Смета!B1461,0)</f>
        <v>0</v>
      </c>
      <c r="D1479">
        <f>IF(Смета!C1461&gt;0,Смета!C1461,0)</f>
        <v>0</v>
      </c>
      <c r="E1479" s="7">
        <f>IF(Смета!D1461&gt;0,Смета!D1461,0)</f>
        <v>0</v>
      </c>
      <c r="F1479" s="7">
        <f>IFERROR(IF(Дата_КС2=S$3,Смета!Q1461,0)+IF(Дата_КС2=S$4,Смета!T1461,0)+IF(Дата_КС2=S$5,Смета!W1461,0)+IF(Дата_КС2=S$6,Смета!Z1461,0)+IF(Дата_КС2=S$7,Смета!AC1461,0)+IF(Дата_КС2=S$8,Смета!AF1461,0)+IF(Дата_КС2=S$9,Смета!AI1461,0)+IF(Дата_КС2=S$10,Смета!AL1461,0)+IF(Дата_КС2=S$11,Смета!AO1461,0)+IF(Дата_КС2=S$12,Смета!AR1461,0)+IF(Дата_КС2=S$13,Смета!AU1461,0)+IF(Дата_КС2=S$14,Смета!AX1461,0),0)</f>
        <v>0</v>
      </c>
      <c r="G1479" s="7">
        <f>IF(Смета!E1461&gt;0,Смета!E1461,0)</f>
        <v>0</v>
      </c>
      <c r="H1479" s="7">
        <f>ROUND(F1479*G1479,2)</f>
        <v>0</v>
      </c>
      <c r="I1479">
        <f>IF(J1479=1,1,K1479)</f>
        <v>0</v>
      </c>
      <c r="K1479">
        <f>IF(AND(B1479&gt;0,B1479&lt;&gt;"ЗАГ"),1,IF(C1479=0,SUM(B1480:INDEX(B1480:B$2002,INDEX(MATCH("ЗАГ",B1480:B$2002&amp;"",),))),0))</f>
        <v>0</v>
      </c>
      <c r="R1479" s="7">
        <f>IFERROR(IF(F1479&gt;0,IF(IFERROR((Смета!H1029*1),0)&gt;0,ROUND(F1479*G1479,2),0),0),0)</f>
        <v>0</v>
      </c>
      <c r="S1479" s="7">
        <f>IFERROR(IF(F1479&gt;0,IF(IFERROR((Смета!G1461*1),0)&gt;0,ROUND(F1479*G1479,2),0),0),0)</f>
        <v>0</v>
      </c>
    </row>
    <row r="1480" hidden="1">
      <c r="B1480">
        <f>IFERROR(IF(F1480&gt;0,MAX(B$26:B1479)+1,IF(AND(D1480&gt;0,C1480=0),"ЗАГ",0)),0)</f>
        <v>0</v>
      </c>
      <c r="C1480">
        <f>IF(Смета!B1462&gt;0,Смета!B1462,0)</f>
        <v>0</v>
      </c>
      <c r="D1480">
        <f>IF(Смета!C1462&gt;0,Смета!C1462,0)</f>
        <v>0</v>
      </c>
      <c r="E1480" s="7">
        <f>IF(Смета!D1462&gt;0,Смета!D1462,0)</f>
        <v>0</v>
      </c>
      <c r="F1480" s="7">
        <f>IFERROR(IF(Дата_КС2=S$3,Смета!Q1462,0)+IF(Дата_КС2=S$4,Смета!T1462,0)+IF(Дата_КС2=S$5,Смета!W1462,0)+IF(Дата_КС2=S$6,Смета!Z1462,0)+IF(Дата_КС2=S$7,Смета!AC1462,0)+IF(Дата_КС2=S$8,Смета!AF1462,0)+IF(Дата_КС2=S$9,Смета!AI1462,0)+IF(Дата_КС2=S$10,Смета!AL1462,0)+IF(Дата_КС2=S$11,Смета!AO1462,0)+IF(Дата_КС2=S$12,Смета!AR1462,0)+IF(Дата_КС2=S$13,Смета!AU1462,0)+IF(Дата_КС2=S$14,Смета!AX1462,0),0)</f>
        <v>0</v>
      </c>
      <c r="G1480" s="7">
        <f>IF(Смета!E1462&gt;0,Смета!E1462,0)</f>
        <v>0</v>
      </c>
      <c r="H1480" s="7">
        <f>ROUND(F1480*G1480,2)</f>
        <v>0</v>
      </c>
      <c r="I1480">
        <f>IF(J1480=1,1,K1480)</f>
        <v>0</v>
      </c>
      <c r="K1480">
        <f>IF(AND(B1480&gt;0,B1480&lt;&gt;"ЗАГ"),1,IF(C1480=0,SUM(B1481:INDEX(B1481:B$2002,INDEX(MATCH("ЗАГ",B1481:B$2002&amp;"",),))),0))</f>
        <v>0</v>
      </c>
      <c r="R1480" s="7">
        <f>IFERROR(IF(F1480&gt;0,IF(IFERROR((Смета!H1030*1),0)&gt;0,ROUND(F1480*G1480,2),0),0),0)</f>
        <v>0</v>
      </c>
      <c r="S1480" s="7">
        <f>IFERROR(IF(F1480&gt;0,IF(IFERROR((Смета!G1462*1),0)&gt;0,ROUND(F1480*G1480,2),0),0),0)</f>
        <v>0</v>
      </c>
    </row>
    <row r="1481" hidden="1">
      <c r="B1481">
        <f>IFERROR(IF(F1481&gt;0,MAX(B$26:B1480)+1,IF(AND(D1481&gt;0,C1481=0),"ЗАГ",0)),0)</f>
        <v>0</v>
      </c>
      <c r="C1481">
        <f>IF(Смета!B1463&gt;0,Смета!B1463,0)</f>
        <v>0</v>
      </c>
      <c r="D1481">
        <f>IF(Смета!C1463&gt;0,Смета!C1463,0)</f>
        <v>0</v>
      </c>
      <c r="E1481" s="7">
        <f>IF(Смета!D1463&gt;0,Смета!D1463,0)</f>
        <v>0</v>
      </c>
      <c r="F1481" s="7">
        <f>IFERROR(IF(Дата_КС2=S$3,Смета!Q1463,0)+IF(Дата_КС2=S$4,Смета!T1463,0)+IF(Дата_КС2=S$5,Смета!W1463,0)+IF(Дата_КС2=S$6,Смета!Z1463,0)+IF(Дата_КС2=S$7,Смета!AC1463,0)+IF(Дата_КС2=S$8,Смета!AF1463,0)+IF(Дата_КС2=S$9,Смета!AI1463,0)+IF(Дата_КС2=S$10,Смета!AL1463,0)+IF(Дата_КС2=S$11,Смета!AO1463,0)+IF(Дата_КС2=S$12,Смета!AR1463,0)+IF(Дата_КС2=S$13,Смета!AU1463,0)+IF(Дата_КС2=S$14,Смета!AX1463,0),0)</f>
        <v>0</v>
      </c>
      <c r="G1481" s="7">
        <f>IF(Смета!E1463&gt;0,Смета!E1463,0)</f>
        <v>0</v>
      </c>
      <c r="H1481" s="7">
        <f>ROUND(F1481*G1481,2)</f>
        <v>0</v>
      </c>
      <c r="I1481">
        <f>IF(J1481=1,1,K1481)</f>
        <v>0</v>
      </c>
      <c r="K1481">
        <f>IF(AND(B1481&gt;0,B1481&lt;&gt;"ЗАГ"),1,IF(C1481=0,SUM(B1482:INDEX(B1482:B$2002,INDEX(MATCH("ЗАГ",B1482:B$2002&amp;"",),))),0))</f>
        <v>0</v>
      </c>
      <c r="R1481" s="7">
        <f>IFERROR(IF(F1481&gt;0,IF(IFERROR((Смета!H1031*1),0)&gt;0,ROUND(F1481*G1481,2),0),0),0)</f>
        <v>0</v>
      </c>
      <c r="S1481" s="7">
        <f>IFERROR(IF(F1481&gt;0,IF(IFERROR((Смета!G1463*1),0)&gt;0,ROUND(F1481*G1481,2),0),0),0)</f>
        <v>0</v>
      </c>
    </row>
    <row r="1482" hidden="1">
      <c r="B1482">
        <f>IFERROR(IF(F1482&gt;0,MAX(B$26:B1481)+1,IF(AND(D1482&gt;0,C1482=0),"ЗАГ",0)),0)</f>
        <v>0</v>
      </c>
      <c r="C1482">
        <f>IF(Смета!B1464&gt;0,Смета!B1464,0)</f>
        <v>0</v>
      </c>
      <c r="D1482">
        <f>IF(Смета!C1464&gt;0,Смета!C1464,0)</f>
        <v>0</v>
      </c>
      <c r="E1482" s="7">
        <f>IF(Смета!D1464&gt;0,Смета!D1464,0)</f>
        <v>0</v>
      </c>
      <c r="F1482" s="7">
        <f>IFERROR(IF(Дата_КС2=S$3,Смета!Q1464,0)+IF(Дата_КС2=S$4,Смета!T1464,0)+IF(Дата_КС2=S$5,Смета!W1464,0)+IF(Дата_КС2=S$6,Смета!Z1464,0)+IF(Дата_КС2=S$7,Смета!AC1464,0)+IF(Дата_КС2=S$8,Смета!AF1464,0)+IF(Дата_КС2=S$9,Смета!AI1464,0)+IF(Дата_КС2=S$10,Смета!AL1464,0)+IF(Дата_КС2=S$11,Смета!AO1464,0)+IF(Дата_КС2=S$12,Смета!AR1464,0)+IF(Дата_КС2=S$13,Смета!AU1464,0)+IF(Дата_КС2=S$14,Смета!AX1464,0),0)</f>
        <v>0</v>
      </c>
      <c r="G1482" s="7">
        <f>IF(Смета!E1464&gt;0,Смета!E1464,0)</f>
        <v>0</v>
      </c>
      <c r="H1482" s="7">
        <f>ROUND(F1482*G1482,2)</f>
        <v>0</v>
      </c>
      <c r="I1482">
        <f>IF(J1482=1,1,K1482)</f>
        <v>0</v>
      </c>
      <c r="K1482">
        <f>IF(AND(B1482&gt;0,B1482&lt;&gt;"ЗАГ"),1,IF(C1482=0,SUM(B1483:INDEX(B1483:B$2002,INDEX(MATCH("ЗАГ",B1483:B$2002&amp;"",),))),0))</f>
        <v>0</v>
      </c>
      <c r="R1482" s="7">
        <f>IFERROR(IF(F1482&gt;0,IF(IFERROR((Смета!H1032*1),0)&gt;0,ROUND(F1482*G1482,2),0),0),0)</f>
        <v>0</v>
      </c>
      <c r="S1482" s="7">
        <f>IFERROR(IF(F1482&gt;0,IF(IFERROR((Смета!G1464*1),0)&gt;0,ROUND(F1482*G1482,2),0),0),0)</f>
        <v>0</v>
      </c>
    </row>
    <row r="1483" hidden="1">
      <c r="B1483">
        <f>IFERROR(IF(F1483&gt;0,MAX(B$26:B1482)+1,IF(AND(D1483&gt;0,C1483=0),"ЗАГ",0)),0)</f>
        <v>0</v>
      </c>
      <c r="C1483">
        <f>IF(Смета!B1465&gt;0,Смета!B1465,0)</f>
        <v>0</v>
      </c>
      <c r="D1483">
        <f>IF(Смета!C1465&gt;0,Смета!C1465,0)</f>
        <v>0</v>
      </c>
      <c r="E1483" s="7">
        <f>IF(Смета!D1465&gt;0,Смета!D1465,0)</f>
        <v>0</v>
      </c>
      <c r="F1483" s="7">
        <f>IFERROR(IF(Дата_КС2=S$3,Смета!Q1465,0)+IF(Дата_КС2=S$4,Смета!T1465,0)+IF(Дата_КС2=S$5,Смета!W1465,0)+IF(Дата_КС2=S$6,Смета!Z1465,0)+IF(Дата_КС2=S$7,Смета!AC1465,0)+IF(Дата_КС2=S$8,Смета!AF1465,0)+IF(Дата_КС2=S$9,Смета!AI1465,0)+IF(Дата_КС2=S$10,Смета!AL1465,0)+IF(Дата_КС2=S$11,Смета!AO1465,0)+IF(Дата_КС2=S$12,Смета!AR1465,0)+IF(Дата_КС2=S$13,Смета!AU1465,0)+IF(Дата_КС2=S$14,Смета!AX1465,0),0)</f>
        <v>0</v>
      </c>
      <c r="G1483" s="7">
        <f>IF(Смета!E1465&gt;0,Смета!E1465,0)</f>
        <v>0</v>
      </c>
      <c r="H1483" s="7">
        <f>ROUND(F1483*G1483,2)</f>
        <v>0</v>
      </c>
      <c r="I1483">
        <f>IF(J1483=1,1,K1483)</f>
        <v>0</v>
      </c>
      <c r="K1483">
        <f>IF(AND(B1483&gt;0,B1483&lt;&gt;"ЗАГ"),1,IF(C1483=0,SUM(B1484:INDEX(B1484:B$2002,INDEX(MATCH("ЗАГ",B1484:B$2002&amp;"",),))),0))</f>
        <v>0</v>
      </c>
      <c r="R1483" s="7">
        <f>IFERROR(IF(F1483&gt;0,IF(IFERROR((Смета!H1033*1),0)&gt;0,ROUND(F1483*G1483,2),0),0),0)</f>
        <v>0</v>
      </c>
      <c r="S1483" s="7">
        <f>IFERROR(IF(F1483&gt;0,IF(IFERROR((Смета!G1465*1),0)&gt;0,ROUND(F1483*G1483,2),0),0),0)</f>
        <v>0</v>
      </c>
    </row>
    <row r="1484" hidden="1">
      <c r="B1484">
        <f>IFERROR(IF(F1484&gt;0,MAX(B$26:B1483)+1,IF(AND(D1484&gt;0,C1484=0),"ЗАГ",0)),0)</f>
        <v>0</v>
      </c>
      <c r="C1484">
        <f>IF(Смета!B1466&gt;0,Смета!B1466,0)</f>
        <v>0</v>
      </c>
      <c r="D1484">
        <f>IF(Смета!C1466&gt;0,Смета!C1466,0)</f>
        <v>0</v>
      </c>
      <c r="E1484" s="7">
        <f>IF(Смета!D1466&gt;0,Смета!D1466,0)</f>
        <v>0</v>
      </c>
      <c r="F1484" s="7">
        <f>IFERROR(IF(Дата_КС2=S$3,Смета!Q1466,0)+IF(Дата_КС2=S$4,Смета!T1466,0)+IF(Дата_КС2=S$5,Смета!W1466,0)+IF(Дата_КС2=S$6,Смета!Z1466,0)+IF(Дата_КС2=S$7,Смета!AC1466,0)+IF(Дата_КС2=S$8,Смета!AF1466,0)+IF(Дата_КС2=S$9,Смета!AI1466,0)+IF(Дата_КС2=S$10,Смета!AL1466,0)+IF(Дата_КС2=S$11,Смета!AO1466,0)+IF(Дата_КС2=S$12,Смета!AR1466,0)+IF(Дата_КС2=S$13,Смета!AU1466,0)+IF(Дата_КС2=S$14,Смета!AX1466,0),0)</f>
        <v>0</v>
      </c>
      <c r="G1484" s="7">
        <f>IF(Смета!E1466&gt;0,Смета!E1466,0)</f>
        <v>0</v>
      </c>
      <c r="H1484" s="7">
        <f>ROUND(F1484*G1484,2)</f>
        <v>0</v>
      </c>
      <c r="I1484">
        <f>IF(J1484=1,1,K1484)</f>
        <v>0</v>
      </c>
      <c r="K1484">
        <f>IF(AND(B1484&gt;0,B1484&lt;&gt;"ЗАГ"),1,IF(C1484=0,SUM(B1485:INDEX(B1485:B$2002,INDEX(MATCH("ЗАГ",B1485:B$2002&amp;"",),))),0))</f>
        <v>0</v>
      </c>
      <c r="R1484" s="7">
        <f>IFERROR(IF(F1484&gt;0,IF(IFERROR((Смета!H1034*1),0)&gt;0,ROUND(F1484*G1484,2),0),0),0)</f>
        <v>0</v>
      </c>
      <c r="S1484" s="7">
        <f>IFERROR(IF(F1484&gt;0,IF(IFERROR((Смета!G1466*1),0)&gt;0,ROUND(F1484*G1484,2),0),0),0)</f>
        <v>0</v>
      </c>
    </row>
    <row r="1485" hidden="1">
      <c r="B1485">
        <f>IFERROR(IF(F1485&gt;0,MAX(B$26:B1484)+1,IF(AND(D1485&gt;0,C1485=0),"ЗАГ",0)),0)</f>
        <v>0</v>
      </c>
      <c r="C1485">
        <f>IF(Смета!B1467&gt;0,Смета!B1467,0)</f>
        <v>0</v>
      </c>
      <c r="D1485">
        <f>IF(Смета!C1467&gt;0,Смета!C1467,0)</f>
        <v>0</v>
      </c>
      <c r="E1485" s="7">
        <f>IF(Смета!D1467&gt;0,Смета!D1467,0)</f>
        <v>0</v>
      </c>
      <c r="F1485" s="7">
        <f>IFERROR(IF(Дата_КС2=S$3,Смета!Q1467,0)+IF(Дата_КС2=S$4,Смета!T1467,0)+IF(Дата_КС2=S$5,Смета!W1467,0)+IF(Дата_КС2=S$6,Смета!Z1467,0)+IF(Дата_КС2=S$7,Смета!AC1467,0)+IF(Дата_КС2=S$8,Смета!AF1467,0)+IF(Дата_КС2=S$9,Смета!AI1467,0)+IF(Дата_КС2=S$10,Смета!AL1467,0)+IF(Дата_КС2=S$11,Смета!AO1467,0)+IF(Дата_КС2=S$12,Смета!AR1467,0)+IF(Дата_КС2=S$13,Смета!AU1467,0)+IF(Дата_КС2=S$14,Смета!AX1467,0),0)</f>
        <v>0</v>
      </c>
      <c r="G1485" s="7">
        <f>IF(Смета!E1467&gt;0,Смета!E1467,0)</f>
        <v>0</v>
      </c>
      <c r="H1485" s="7">
        <f>ROUND(F1485*G1485,2)</f>
        <v>0</v>
      </c>
      <c r="I1485">
        <f>IF(J1485=1,1,K1485)</f>
        <v>0</v>
      </c>
      <c r="K1485">
        <f>IF(AND(B1485&gt;0,B1485&lt;&gt;"ЗАГ"),1,IF(C1485=0,SUM(B1486:INDEX(B1486:B$2002,INDEX(MATCH("ЗАГ",B1486:B$2002&amp;"",),))),0))</f>
        <v>0</v>
      </c>
      <c r="R1485" s="7">
        <f>IFERROR(IF(F1485&gt;0,IF(IFERROR((Смета!H1035*1),0)&gt;0,ROUND(F1485*G1485,2),0),0),0)</f>
        <v>0</v>
      </c>
      <c r="S1485" s="7">
        <f>IFERROR(IF(F1485&gt;0,IF(IFERROR((Смета!G1467*1),0)&gt;0,ROUND(F1485*G1485,2),0),0),0)</f>
        <v>0</v>
      </c>
    </row>
    <row r="1486" hidden="1">
      <c r="B1486">
        <f>IFERROR(IF(F1486&gt;0,MAX(B$26:B1485)+1,IF(AND(D1486&gt;0,C1486=0),"ЗАГ",0)),0)</f>
        <v>0</v>
      </c>
      <c r="C1486">
        <f>IF(Смета!B1468&gt;0,Смета!B1468,0)</f>
        <v>0</v>
      </c>
      <c r="D1486">
        <f>IF(Смета!C1468&gt;0,Смета!C1468,0)</f>
        <v>0</v>
      </c>
      <c r="E1486" s="7">
        <f>IF(Смета!D1468&gt;0,Смета!D1468,0)</f>
        <v>0</v>
      </c>
      <c r="F1486" s="7">
        <f>IFERROR(IF(Дата_КС2=S$3,Смета!Q1468,0)+IF(Дата_КС2=S$4,Смета!T1468,0)+IF(Дата_КС2=S$5,Смета!W1468,0)+IF(Дата_КС2=S$6,Смета!Z1468,0)+IF(Дата_КС2=S$7,Смета!AC1468,0)+IF(Дата_КС2=S$8,Смета!AF1468,0)+IF(Дата_КС2=S$9,Смета!AI1468,0)+IF(Дата_КС2=S$10,Смета!AL1468,0)+IF(Дата_КС2=S$11,Смета!AO1468,0)+IF(Дата_КС2=S$12,Смета!AR1468,0)+IF(Дата_КС2=S$13,Смета!AU1468,0)+IF(Дата_КС2=S$14,Смета!AX1468,0),0)</f>
        <v>0</v>
      </c>
      <c r="G1486" s="7">
        <f>IF(Смета!E1468&gt;0,Смета!E1468,0)</f>
        <v>0</v>
      </c>
      <c r="H1486" s="7">
        <f>ROUND(F1486*G1486,2)</f>
        <v>0</v>
      </c>
      <c r="I1486">
        <f>IF(J1486=1,1,K1486)</f>
        <v>0</v>
      </c>
      <c r="K1486">
        <f>IF(AND(B1486&gt;0,B1486&lt;&gt;"ЗАГ"),1,IF(C1486=0,SUM(B1487:INDEX(B1487:B$2002,INDEX(MATCH("ЗАГ",B1487:B$2002&amp;"",),))),0))</f>
        <v>0</v>
      </c>
      <c r="R1486" s="7">
        <f>IFERROR(IF(F1486&gt;0,IF(IFERROR((Смета!H1036*1),0)&gt;0,ROUND(F1486*G1486,2),0),0),0)</f>
        <v>0</v>
      </c>
      <c r="S1486" s="7">
        <f>IFERROR(IF(F1486&gt;0,IF(IFERROR((Смета!G1468*1),0)&gt;0,ROUND(F1486*G1486,2),0),0),0)</f>
        <v>0</v>
      </c>
    </row>
    <row r="1487" hidden="1">
      <c r="B1487">
        <f>IFERROR(IF(F1487&gt;0,MAX(B$26:B1486)+1,IF(AND(D1487&gt;0,C1487=0),"ЗАГ",0)),0)</f>
        <v>0</v>
      </c>
      <c r="C1487">
        <f>IF(Смета!B1469&gt;0,Смета!B1469,0)</f>
        <v>0</v>
      </c>
      <c r="D1487">
        <f>IF(Смета!C1469&gt;0,Смета!C1469,0)</f>
        <v>0</v>
      </c>
      <c r="E1487" s="7">
        <f>IF(Смета!D1469&gt;0,Смета!D1469,0)</f>
        <v>0</v>
      </c>
      <c r="F1487" s="7">
        <f>IFERROR(IF(Дата_КС2=S$3,Смета!Q1469,0)+IF(Дата_КС2=S$4,Смета!T1469,0)+IF(Дата_КС2=S$5,Смета!W1469,0)+IF(Дата_КС2=S$6,Смета!Z1469,0)+IF(Дата_КС2=S$7,Смета!AC1469,0)+IF(Дата_КС2=S$8,Смета!AF1469,0)+IF(Дата_КС2=S$9,Смета!AI1469,0)+IF(Дата_КС2=S$10,Смета!AL1469,0)+IF(Дата_КС2=S$11,Смета!AO1469,0)+IF(Дата_КС2=S$12,Смета!AR1469,0)+IF(Дата_КС2=S$13,Смета!AU1469,0)+IF(Дата_КС2=S$14,Смета!AX1469,0),0)</f>
        <v>0</v>
      </c>
      <c r="G1487" s="7">
        <f>IF(Смета!E1469&gt;0,Смета!E1469,0)</f>
        <v>0</v>
      </c>
      <c r="H1487" s="7">
        <f>ROUND(F1487*G1487,2)</f>
        <v>0</v>
      </c>
      <c r="I1487">
        <f>IF(J1487=1,1,K1487)</f>
        <v>0</v>
      </c>
      <c r="K1487">
        <f>IF(AND(B1487&gt;0,B1487&lt;&gt;"ЗАГ"),1,IF(C1487=0,SUM(B1488:INDEX(B1488:B$2002,INDEX(MATCH("ЗАГ",B1488:B$2002&amp;"",),))),0))</f>
        <v>0</v>
      </c>
      <c r="R1487" s="7">
        <f>IFERROR(IF(F1487&gt;0,IF(IFERROR((Смета!H1037*1),0)&gt;0,ROUND(F1487*G1487,2),0),0),0)</f>
        <v>0</v>
      </c>
      <c r="S1487" s="7">
        <f>IFERROR(IF(F1487&gt;0,IF(IFERROR((Смета!G1469*1),0)&gt;0,ROUND(F1487*G1487,2),0),0),0)</f>
        <v>0</v>
      </c>
    </row>
    <row r="1488" hidden="1">
      <c r="B1488">
        <f>IFERROR(IF(F1488&gt;0,MAX(B$26:B1487)+1,IF(AND(D1488&gt;0,C1488=0),"ЗАГ",0)),0)</f>
        <v>0</v>
      </c>
      <c r="C1488">
        <f>IF(Смета!B1470&gt;0,Смета!B1470,0)</f>
        <v>0</v>
      </c>
      <c r="D1488">
        <f>IF(Смета!C1470&gt;0,Смета!C1470,0)</f>
        <v>0</v>
      </c>
      <c r="E1488" s="7">
        <f>IF(Смета!D1470&gt;0,Смета!D1470,0)</f>
        <v>0</v>
      </c>
      <c r="F1488" s="7">
        <f>IFERROR(IF(Дата_КС2=S$3,Смета!Q1470,0)+IF(Дата_КС2=S$4,Смета!T1470,0)+IF(Дата_КС2=S$5,Смета!W1470,0)+IF(Дата_КС2=S$6,Смета!Z1470,0)+IF(Дата_КС2=S$7,Смета!AC1470,0)+IF(Дата_КС2=S$8,Смета!AF1470,0)+IF(Дата_КС2=S$9,Смета!AI1470,0)+IF(Дата_КС2=S$10,Смета!AL1470,0)+IF(Дата_КС2=S$11,Смета!AO1470,0)+IF(Дата_КС2=S$12,Смета!AR1470,0)+IF(Дата_КС2=S$13,Смета!AU1470,0)+IF(Дата_КС2=S$14,Смета!AX1470,0),0)</f>
        <v>0</v>
      </c>
      <c r="G1488" s="7">
        <f>IF(Смета!E1470&gt;0,Смета!E1470,0)</f>
        <v>0</v>
      </c>
      <c r="H1488" s="7">
        <f>ROUND(F1488*G1488,2)</f>
        <v>0</v>
      </c>
      <c r="I1488">
        <f>IF(J1488=1,1,K1488)</f>
        <v>0</v>
      </c>
      <c r="K1488">
        <f>IF(AND(B1488&gt;0,B1488&lt;&gt;"ЗАГ"),1,IF(C1488=0,SUM(B1489:INDEX(B1489:B$2002,INDEX(MATCH("ЗАГ",B1489:B$2002&amp;"",),))),0))</f>
        <v>0</v>
      </c>
      <c r="R1488" s="7">
        <f>IFERROR(IF(F1488&gt;0,IF(IFERROR((Смета!H1038*1),0)&gt;0,ROUND(F1488*G1488,2),0),0),0)</f>
        <v>0</v>
      </c>
      <c r="S1488" s="7">
        <f>IFERROR(IF(F1488&gt;0,IF(IFERROR((Смета!G1470*1),0)&gt;0,ROUND(F1488*G1488,2),0),0),0)</f>
        <v>0</v>
      </c>
    </row>
    <row r="1489" hidden="1">
      <c r="B1489">
        <f>IFERROR(IF(F1489&gt;0,MAX(B$26:B1488)+1,IF(AND(D1489&gt;0,C1489=0),"ЗАГ",0)),0)</f>
        <v>0</v>
      </c>
      <c r="C1489">
        <f>IF(Смета!B1471&gt;0,Смета!B1471,0)</f>
        <v>0</v>
      </c>
      <c r="D1489">
        <f>IF(Смета!C1471&gt;0,Смета!C1471,0)</f>
        <v>0</v>
      </c>
      <c r="E1489" s="7">
        <f>IF(Смета!D1471&gt;0,Смета!D1471,0)</f>
        <v>0</v>
      </c>
      <c r="F1489" s="7">
        <f>IFERROR(IF(Дата_КС2=S$3,Смета!Q1471,0)+IF(Дата_КС2=S$4,Смета!T1471,0)+IF(Дата_КС2=S$5,Смета!W1471,0)+IF(Дата_КС2=S$6,Смета!Z1471,0)+IF(Дата_КС2=S$7,Смета!AC1471,0)+IF(Дата_КС2=S$8,Смета!AF1471,0)+IF(Дата_КС2=S$9,Смета!AI1471,0)+IF(Дата_КС2=S$10,Смета!AL1471,0)+IF(Дата_КС2=S$11,Смета!AO1471,0)+IF(Дата_КС2=S$12,Смета!AR1471,0)+IF(Дата_КС2=S$13,Смета!AU1471,0)+IF(Дата_КС2=S$14,Смета!AX1471,0),0)</f>
        <v>0</v>
      </c>
      <c r="G1489" s="7">
        <f>IF(Смета!E1471&gt;0,Смета!E1471,0)</f>
        <v>0</v>
      </c>
      <c r="H1489" s="7">
        <f>ROUND(F1489*G1489,2)</f>
        <v>0</v>
      </c>
      <c r="I1489">
        <f>IF(J1489=1,1,K1489)</f>
        <v>0</v>
      </c>
      <c r="K1489">
        <f>IF(AND(B1489&gt;0,B1489&lt;&gt;"ЗАГ"),1,IF(C1489=0,SUM(B1490:INDEX(B1490:B$2002,INDEX(MATCH("ЗАГ",B1490:B$2002&amp;"",),))),0))</f>
        <v>0</v>
      </c>
      <c r="R1489" s="7">
        <f>IFERROR(IF(F1489&gt;0,IF(IFERROR((Смета!H1039*1),0)&gt;0,ROUND(F1489*G1489,2),0),0),0)</f>
        <v>0</v>
      </c>
      <c r="S1489" s="7">
        <f>IFERROR(IF(F1489&gt;0,IF(IFERROR((Смета!G1471*1),0)&gt;0,ROUND(F1489*G1489,2),0),0),0)</f>
        <v>0</v>
      </c>
    </row>
    <row r="1490" hidden="1">
      <c r="B1490">
        <f>IFERROR(IF(F1490&gt;0,MAX(B$26:B1489)+1,IF(AND(D1490&gt;0,C1490=0),"ЗАГ",0)),0)</f>
        <v>0</v>
      </c>
      <c r="C1490">
        <f>IF(Смета!B1472&gt;0,Смета!B1472,0)</f>
        <v>0</v>
      </c>
      <c r="D1490">
        <f>IF(Смета!C1472&gt;0,Смета!C1472,0)</f>
        <v>0</v>
      </c>
      <c r="E1490" s="7">
        <f>IF(Смета!D1472&gt;0,Смета!D1472,0)</f>
        <v>0</v>
      </c>
      <c r="F1490" s="7">
        <f>IFERROR(IF(Дата_КС2=S$3,Смета!Q1472,0)+IF(Дата_КС2=S$4,Смета!T1472,0)+IF(Дата_КС2=S$5,Смета!W1472,0)+IF(Дата_КС2=S$6,Смета!Z1472,0)+IF(Дата_КС2=S$7,Смета!AC1472,0)+IF(Дата_КС2=S$8,Смета!AF1472,0)+IF(Дата_КС2=S$9,Смета!AI1472,0)+IF(Дата_КС2=S$10,Смета!AL1472,0)+IF(Дата_КС2=S$11,Смета!AO1472,0)+IF(Дата_КС2=S$12,Смета!AR1472,0)+IF(Дата_КС2=S$13,Смета!AU1472,0)+IF(Дата_КС2=S$14,Смета!AX1472,0),0)</f>
        <v>0</v>
      </c>
      <c r="G1490" s="7">
        <f>IF(Смета!E1472&gt;0,Смета!E1472,0)</f>
        <v>0</v>
      </c>
      <c r="H1490" s="7">
        <f>ROUND(F1490*G1490,2)</f>
        <v>0</v>
      </c>
      <c r="I1490">
        <f>IF(J1490=1,1,K1490)</f>
        <v>0</v>
      </c>
      <c r="K1490">
        <f>IF(AND(B1490&gt;0,B1490&lt;&gt;"ЗАГ"),1,IF(C1490=0,SUM(B1491:INDEX(B1491:B$2002,INDEX(MATCH("ЗАГ",B1491:B$2002&amp;"",),))),0))</f>
        <v>0</v>
      </c>
      <c r="R1490" s="7">
        <f>IFERROR(IF(F1490&gt;0,IF(IFERROR((Смета!H1040*1),0)&gt;0,ROUND(F1490*G1490,2),0),0),0)</f>
        <v>0</v>
      </c>
      <c r="S1490" s="7">
        <f>IFERROR(IF(F1490&gt;0,IF(IFERROR((Смета!G1472*1),0)&gt;0,ROUND(F1490*G1490,2),0),0),0)</f>
        <v>0</v>
      </c>
    </row>
    <row r="1491" hidden="1">
      <c r="B1491">
        <f>IFERROR(IF(F1491&gt;0,MAX(B$26:B1490)+1,IF(AND(D1491&gt;0,C1491=0),"ЗАГ",0)),0)</f>
        <v>0</v>
      </c>
      <c r="C1491">
        <f>IF(Смета!B1473&gt;0,Смета!B1473,0)</f>
        <v>0</v>
      </c>
      <c r="D1491">
        <f>IF(Смета!C1473&gt;0,Смета!C1473,0)</f>
        <v>0</v>
      </c>
      <c r="E1491" s="7">
        <f>IF(Смета!D1473&gt;0,Смета!D1473,0)</f>
        <v>0</v>
      </c>
      <c r="F1491" s="7">
        <f>IFERROR(IF(Дата_КС2=S$3,Смета!Q1473,0)+IF(Дата_КС2=S$4,Смета!T1473,0)+IF(Дата_КС2=S$5,Смета!W1473,0)+IF(Дата_КС2=S$6,Смета!Z1473,0)+IF(Дата_КС2=S$7,Смета!AC1473,0)+IF(Дата_КС2=S$8,Смета!AF1473,0)+IF(Дата_КС2=S$9,Смета!AI1473,0)+IF(Дата_КС2=S$10,Смета!AL1473,0)+IF(Дата_КС2=S$11,Смета!AO1473,0)+IF(Дата_КС2=S$12,Смета!AR1473,0)+IF(Дата_КС2=S$13,Смета!AU1473,0)+IF(Дата_КС2=S$14,Смета!AX1473,0),0)</f>
        <v>0</v>
      </c>
      <c r="G1491" s="7">
        <f>IF(Смета!E1473&gt;0,Смета!E1473,0)</f>
        <v>0</v>
      </c>
      <c r="H1491" s="7">
        <f>ROUND(F1491*G1491,2)</f>
        <v>0</v>
      </c>
      <c r="I1491">
        <f>IF(J1491=1,1,K1491)</f>
        <v>0</v>
      </c>
      <c r="K1491">
        <f>IF(AND(B1491&gt;0,B1491&lt;&gt;"ЗАГ"),1,IF(C1491=0,SUM(B1492:INDEX(B1492:B$2002,INDEX(MATCH("ЗАГ",B1492:B$2002&amp;"",),))),0))</f>
        <v>0</v>
      </c>
      <c r="R1491" s="7">
        <f>IFERROR(IF(F1491&gt;0,IF(IFERROR((Смета!H1041*1),0)&gt;0,ROUND(F1491*G1491,2),0),0),0)</f>
        <v>0</v>
      </c>
      <c r="S1491" s="7">
        <f>IFERROR(IF(F1491&gt;0,IF(IFERROR((Смета!G1473*1),0)&gt;0,ROUND(F1491*G1491,2),0),0),0)</f>
        <v>0</v>
      </c>
    </row>
    <row r="1492" hidden="1">
      <c r="B1492">
        <f>IFERROR(IF(F1492&gt;0,MAX(B$26:B1491)+1,IF(AND(D1492&gt;0,C1492=0),"ЗАГ",0)),0)</f>
        <v>0</v>
      </c>
      <c r="C1492">
        <f>IF(Смета!B1474&gt;0,Смета!B1474,0)</f>
        <v>0</v>
      </c>
      <c r="D1492">
        <f>IF(Смета!C1474&gt;0,Смета!C1474,0)</f>
        <v>0</v>
      </c>
      <c r="E1492" s="7">
        <f>IF(Смета!D1474&gt;0,Смета!D1474,0)</f>
        <v>0</v>
      </c>
      <c r="F1492" s="7">
        <f>IFERROR(IF(Дата_КС2=S$3,Смета!Q1474,0)+IF(Дата_КС2=S$4,Смета!T1474,0)+IF(Дата_КС2=S$5,Смета!W1474,0)+IF(Дата_КС2=S$6,Смета!Z1474,0)+IF(Дата_КС2=S$7,Смета!AC1474,0)+IF(Дата_КС2=S$8,Смета!AF1474,0)+IF(Дата_КС2=S$9,Смета!AI1474,0)+IF(Дата_КС2=S$10,Смета!AL1474,0)+IF(Дата_КС2=S$11,Смета!AO1474,0)+IF(Дата_КС2=S$12,Смета!AR1474,0)+IF(Дата_КС2=S$13,Смета!AU1474,0)+IF(Дата_КС2=S$14,Смета!AX1474,0),0)</f>
        <v>0</v>
      </c>
      <c r="G1492" s="7">
        <f>IF(Смета!E1474&gt;0,Смета!E1474,0)</f>
        <v>0</v>
      </c>
      <c r="H1492" s="7">
        <f>ROUND(F1492*G1492,2)</f>
        <v>0</v>
      </c>
      <c r="I1492">
        <f>IF(J1492=1,1,K1492)</f>
        <v>0</v>
      </c>
      <c r="K1492">
        <f>IF(AND(B1492&gt;0,B1492&lt;&gt;"ЗАГ"),1,IF(C1492=0,SUM(B1493:INDEX(B1493:B$2002,INDEX(MATCH("ЗАГ",B1493:B$2002&amp;"",),))),0))</f>
        <v>0</v>
      </c>
      <c r="R1492" s="7">
        <f>IFERROR(IF(F1492&gt;0,IF(IFERROR((Смета!H1042*1),0)&gt;0,ROUND(F1492*G1492,2),0),0),0)</f>
        <v>0</v>
      </c>
      <c r="S1492" s="7">
        <f>IFERROR(IF(F1492&gt;0,IF(IFERROR((Смета!G1474*1),0)&gt;0,ROUND(F1492*G1492,2),0),0),0)</f>
        <v>0</v>
      </c>
    </row>
    <row r="1493" hidden="1">
      <c r="B1493">
        <f>IFERROR(IF(F1493&gt;0,MAX(B$26:B1492)+1,IF(AND(D1493&gt;0,C1493=0),"ЗАГ",0)),0)</f>
        <v>0</v>
      </c>
      <c r="C1493">
        <f>IF(Смета!B1475&gt;0,Смета!B1475,0)</f>
        <v>0</v>
      </c>
      <c r="D1493">
        <f>IF(Смета!C1475&gt;0,Смета!C1475,0)</f>
        <v>0</v>
      </c>
      <c r="E1493" s="7">
        <f>IF(Смета!D1475&gt;0,Смета!D1475,0)</f>
        <v>0</v>
      </c>
      <c r="F1493" s="7">
        <f>IFERROR(IF(Дата_КС2=S$3,Смета!Q1475,0)+IF(Дата_КС2=S$4,Смета!T1475,0)+IF(Дата_КС2=S$5,Смета!W1475,0)+IF(Дата_КС2=S$6,Смета!Z1475,0)+IF(Дата_КС2=S$7,Смета!AC1475,0)+IF(Дата_КС2=S$8,Смета!AF1475,0)+IF(Дата_КС2=S$9,Смета!AI1475,0)+IF(Дата_КС2=S$10,Смета!AL1475,0)+IF(Дата_КС2=S$11,Смета!AO1475,0)+IF(Дата_КС2=S$12,Смета!AR1475,0)+IF(Дата_КС2=S$13,Смета!AU1475,0)+IF(Дата_КС2=S$14,Смета!AX1475,0),0)</f>
        <v>0</v>
      </c>
      <c r="G1493" s="7">
        <f>IF(Смета!E1475&gt;0,Смета!E1475,0)</f>
        <v>0</v>
      </c>
      <c r="H1493" s="7">
        <f>ROUND(F1493*G1493,2)</f>
        <v>0</v>
      </c>
      <c r="I1493">
        <f>IF(J1493=1,1,K1493)</f>
        <v>0</v>
      </c>
      <c r="K1493">
        <f>IF(AND(B1493&gt;0,B1493&lt;&gt;"ЗАГ"),1,IF(C1493=0,SUM(B1494:INDEX(B1494:B$2002,INDEX(MATCH("ЗАГ",B1494:B$2002&amp;"",),))),0))</f>
        <v>0</v>
      </c>
      <c r="R1493" s="7">
        <f>IFERROR(IF(F1493&gt;0,IF(IFERROR((Смета!H1043*1),0)&gt;0,ROUND(F1493*G1493,2),0),0),0)</f>
        <v>0</v>
      </c>
      <c r="S1493" s="7">
        <f>IFERROR(IF(F1493&gt;0,IF(IFERROR((Смета!G1475*1),0)&gt;0,ROUND(F1493*G1493,2),0),0),0)</f>
        <v>0</v>
      </c>
    </row>
    <row r="1494" hidden="1">
      <c r="B1494">
        <f>IFERROR(IF(F1494&gt;0,MAX(B$26:B1493)+1,IF(AND(D1494&gt;0,C1494=0),"ЗАГ",0)),0)</f>
        <v>0</v>
      </c>
      <c r="C1494">
        <f>IF(Смета!B1476&gt;0,Смета!B1476,0)</f>
        <v>0</v>
      </c>
      <c r="D1494">
        <f>IF(Смета!C1476&gt;0,Смета!C1476,0)</f>
        <v>0</v>
      </c>
      <c r="E1494" s="7">
        <f>IF(Смета!D1476&gt;0,Смета!D1476,0)</f>
        <v>0</v>
      </c>
      <c r="F1494" s="7">
        <f>IFERROR(IF(Дата_КС2=S$3,Смета!Q1476,0)+IF(Дата_КС2=S$4,Смета!T1476,0)+IF(Дата_КС2=S$5,Смета!W1476,0)+IF(Дата_КС2=S$6,Смета!Z1476,0)+IF(Дата_КС2=S$7,Смета!AC1476,0)+IF(Дата_КС2=S$8,Смета!AF1476,0)+IF(Дата_КС2=S$9,Смета!AI1476,0)+IF(Дата_КС2=S$10,Смета!AL1476,0)+IF(Дата_КС2=S$11,Смета!AO1476,0)+IF(Дата_КС2=S$12,Смета!AR1476,0)+IF(Дата_КС2=S$13,Смета!AU1476,0)+IF(Дата_КС2=S$14,Смета!AX1476,0),0)</f>
        <v>0</v>
      </c>
      <c r="G1494" s="7">
        <f>IF(Смета!E1476&gt;0,Смета!E1476,0)</f>
        <v>0</v>
      </c>
      <c r="H1494" s="7">
        <f>ROUND(F1494*G1494,2)</f>
        <v>0</v>
      </c>
      <c r="I1494">
        <f>IF(J1494=1,1,K1494)</f>
        <v>0</v>
      </c>
      <c r="K1494">
        <f>IF(AND(B1494&gt;0,B1494&lt;&gt;"ЗАГ"),1,IF(C1494=0,SUM(B1495:INDEX(B1495:B$2002,INDEX(MATCH("ЗАГ",B1495:B$2002&amp;"",),))),0))</f>
        <v>0</v>
      </c>
      <c r="R1494" s="7">
        <f>IFERROR(IF(F1494&gt;0,IF(IFERROR((Смета!H1044*1),0)&gt;0,ROUND(F1494*G1494,2),0),0),0)</f>
        <v>0</v>
      </c>
      <c r="S1494" s="7">
        <f>IFERROR(IF(F1494&gt;0,IF(IFERROR((Смета!G1476*1),0)&gt;0,ROUND(F1494*G1494,2),0),0),0)</f>
        <v>0</v>
      </c>
    </row>
    <row r="1495" hidden="1">
      <c r="B1495">
        <f>IFERROR(IF(F1495&gt;0,MAX(B$26:B1494)+1,IF(AND(D1495&gt;0,C1495=0),"ЗАГ",0)),0)</f>
        <v>0</v>
      </c>
      <c r="C1495">
        <f>IF(Смета!B1477&gt;0,Смета!B1477,0)</f>
        <v>0</v>
      </c>
      <c r="D1495">
        <f>IF(Смета!C1477&gt;0,Смета!C1477,0)</f>
        <v>0</v>
      </c>
      <c r="E1495" s="7">
        <f>IF(Смета!D1477&gt;0,Смета!D1477,0)</f>
        <v>0</v>
      </c>
      <c r="F1495" s="7">
        <f>IFERROR(IF(Дата_КС2=S$3,Смета!Q1477,0)+IF(Дата_КС2=S$4,Смета!T1477,0)+IF(Дата_КС2=S$5,Смета!W1477,0)+IF(Дата_КС2=S$6,Смета!Z1477,0)+IF(Дата_КС2=S$7,Смета!AC1477,0)+IF(Дата_КС2=S$8,Смета!AF1477,0)+IF(Дата_КС2=S$9,Смета!AI1477,0)+IF(Дата_КС2=S$10,Смета!AL1477,0)+IF(Дата_КС2=S$11,Смета!AO1477,0)+IF(Дата_КС2=S$12,Смета!AR1477,0)+IF(Дата_КС2=S$13,Смета!AU1477,0)+IF(Дата_КС2=S$14,Смета!AX1477,0),0)</f>
        <v>0</v>
      </c>
      <c r="G1495" s="7">
        <f>IF(Смета!E1477&gt;0,Смета!E1477,0)</f>
        <v>0</v>
      </c>
      <c r="H1495" s="7">
        <f>ROUND(F1495*G1495,2)</f>
        <v>0</v>
      </c>
      <c r="I1495">
        <f>IF(J1495=1,1,K1495)</f>
        <v>0</v>
      </c>
      <c r="K1495">
        <f>IF(AND(B1495&gt;0,B1495&lt;&gt;"ЗАГ"),1,IF(C1495=0,SUM(B1496:INDEX(B1496:B$2002,INDEX(MATCH("ЗАГ",B1496:B$2002&amp;"",),))),0))</f>
        <v>0</v>
      </c>
      <c r="R1495" s="7">
        <f>IFERROR(IF(F1495&gt;0,IF(IFERROR((Смета!H1045*1),0)&gt;0,ROUND(F1495*G1495,2),0),0),0)</f>
        <v>0</v>
      </c>
      <c r="S1495" s="7">
        <f>IFERROR(IF(F1495&gt;0,IF(IFERROR((Смета!G1477*1),0)&gt;0,ROUND(F1495*G1495,2),0),0),0)</f>
        <v>0</v>
      </c>
    </row>
    <row r="1496" hidden="1">
      <c r="B1496">
        <f>IFERROR(IF(F1496&gt;0,MAX(B$26:B1495)+1,IF(AND(D1496&gt;0,C1496=0),"ЗАГ",0)),0)</f>
        <v>0</v>
      </c>
      <c r="C1496">
        <f>IF(Смета!B1478&gt;0,Смета!B1478,0)</f>
        <v>0</v>
      </c>
      <c r="D1496">
        <f>IF(Смета!C1478&gt;0,Смета!C1478,0)</f>
        <v>0</v>
      </c>
      <c r="E1496" s="7">
        <f>IF(Смета!D1478&gt;0,Смета!D1478,0)</f>
        <v>0</v>
      </c>
      <c r="F1496" s="7">
        <f>IFERROR(IF(Дата_КС2=S$3,Смета!Q1478,0)+IF(Дата_КС2=S$4,Смета!T1478,0)+IF(Дата_КС2=S$5,Смета!W1478,0)+IF(Дата_КС2=S$6,Смета!Z1478,0)+IF(Дата_КС2=S$7,Смета!AC1478,0)+IF(Дата_КС2=S$8,Смета!AF1478,0)+IF(Дата_КС2=S$9,Смета!AI1478,0)+IF(Дата_КС2=S$10,Смета!AL1478,0)+IF(Дата_КС2=S$11,Смета!AO1478,0)+IF(Дата_КС2=S$12,Смета!AR1478,0)+IF(Дата_КС2=S$13,Смета!AU1478,0)+IF(Дата_КС2=S$14,Смета!AX1478,0),0)</f>
        <v>0</v>
      </c>
      <c r="G1496" s="7">
        <f>IF(Смета!E1478&gt;0,Смета!E1478,0)</f>
        <v>0</v>
      </c>
      <c r="H1496" s="7">
        <f>ROUND(F1496*G1496,2)</f>
        <v>0</v>
      </c>
      <c r="I1496">
        <f>IF(J1496=1,1,K1496)</f>
        <v>0</v>
      </c>
      <c r="K1496">
        <f>IF(AND(B1496&gt;0,B1496&lt;&gt;"ЗАГ"),1,IF(C1496=0,SUM(B1497:INDEX(B1497:B$2002,INDEX(MATCH("ЗАГ",B1497:B$2002&amp;"",),))),0))</f>
        <v>0</v>
      </c>
      <c r="R1496" s="7">
        <f>IFERROR(IF(F1496&gt;0,IF(IFERROR((Смета!H1046*1),0)&gt;0,ROUND(F1496*G1496,2),0),0),0)</f>
        <v>0</v>
      </c>
      <c r="S1496" s="7">
        <f>IFERROR(IF(F1496&gt;0,IF(IFERROR((Смета!G1478*1),0)&gt;0,ROUND(F1496*G1496,2),0),0),0)</f>
        <v>0</v>
      </c>
    </row>
    <row r="1497" hidden="1">
      <c r="B1497">
        <f>IFERROR(IF(F1497&gt;0,MAX(B$26:B1496)+1,IF(AND(D1497&gt;0,C1497=0),"ЗАГ",0)),0)</f>
        <v>0</v>
      </c>
      <c r="C1497">
        <f>IF(Смета!B1479&gt;0,Смета!B1479,0)</f>
        <v>0</v>
      </c>
      <c r="D1497">
        <f>IF(Смета!C1479&gt;0,Смета!C1479,0)</f>
        <v>0</v>
      </c>
      <c r="E1497" s="7">
        <f>IF(Смета!D1479&gt;0,Смета!D1479,0)</f>
        <v>0</v>
      </c>
      <c r="F1497" s="7">
        <f>IFERROR(IF(Дата_КС2=S$3,Смета!Q1479,0)+IF(Дата_КС2=S$4,Смета!T1479,0)+IF(Дата_КС2=S$5,Смета!W1479,0)+IF(Дата_КС2=S$6,Смета!Z1479,0)+IF(Дата_КС2=S$7,Смета!AC1479,0)+IF(Дата_КС2=S$8,Смета!AF1479,0)+IF(Дата_КС2=S$9,Смета!AI1479,0)+IF(Дата_КС2=S$10,Смета!AL1479,0)+IF(Дата_КС2=S$11,Смета!AO1479,0)+IF(Дата_КС2=S$12,Смета!AR1479,0)+IF(Дата_КС2=S$13,Смета!AU1479,0)+IF(Дата_КС2=S$14,Смета!AX1479,0),0)</f>
        <v>0</v>
      </c>
      <c r="G1497" s="7">
        <f>IF(Смета!E1479&gt;0,Смета!E1479,0)</f>
        <v>0</v>
      </c>
      <c r="H1497" s="7">
        <f>ROUND(F1497*G1497,2)</f>
        <v>0</v>
      </c>
      <c r="I1497">
        <f>IF(J1497=1,1,K1497)</f>
        <v>0</v>
      </c>
      <c r="K1497">
        <f>IF(AND(B1497&gt;0,B1497&lt;&gt;"ЗАГ"),1,IF(C1497=0,SUM(B1498:INDEX(B1498:B$2002,INDEX(MATCH("ЗАГ",B1498:B$2002&amp;"",),))),0))</f>
        <v>0</v>
      </c>
      <c r="R1497" s="7">
        <f>IFERROR(IF(F1497&gt;0,IF(IFERROR((Смета!H1047*1),0)&gt;0,ROUND(F1497*G1497,2),0),0),0)</f>
        <v>0</v>
      </c>
      <c r="S1497" s="7">
        <f>IFERROR(IF(F1497&gt;0,IF(IFERROR((Смета!G1479*1),0)&gt;0,ROUND(F1497*G1497,2),0),0),0)</f>
        <v>0</v>
      </c>
    </row>
    <row r="1498" hidden="1">
      <c r="B1498">
        <f>IFERROR(IF(F1498&gt;0,MAX(B$26:B1497)+1,IF(AND(D1498&gt;0,C1498=0),"ЗАГ",0)),0)</f>
        <v>0</v>
      </c>
      <c r="C1498">
        <f>IF(Смета!B1480&gt;0,Смета!B1480,0)</f>
        <v>0</v>
      </c>
      <c r="D1498">
        <f>IF(Смета!C1480&gt;0,Смета!C1480,0)</f>
        <v>0</v>
      </c>
      <c r="E1498" s="7">
        <f>IF(Смета!D1480&gt;0,Смета!D1480,0)</f>
        <v>0</v>
      </c>
      <c r="F1498" s="7">
        <f>IFERROR(IF(Дата_КС2=S$3,Смета!Q1480,0)+IF(Дата_КС2=S$4,Смета!T1480,0)+IF(Дата_КС2=S$5,Смета!W1480,0)+IF(Дата_КС2=S$6,Смета!Z1480,0)+IF(Дата_КС2=S$7,Смета!AC1480,0)+IF(Дата_КС2=S$8,Смета!AF1480,0)+IF(Дата_КС2=S$9,Смета!AI1480,0)+IF(Дата_КС2=S$10,Смета!AL1480,0)+IF(Дата_КС2=S$11,Смета!AO1480,0)+IF(Дата_КС2=S$12,Смета!AR1480,0)+IF(Дата_КС2=S$13,Смета!AU1480,0)+IF(Дата_КС2=S$14,Смета!AX1480,0),0)</f>
        <v>0</v>
      </c>
      <c r="G1498" s="7">
        <f>IF(Смета!E1480&gt;0,Смета!E1480,0)</f>
        <v>0</v>
      </c>
      <c r="H1498" s="7">
        <f>ROUND(F1498*G1498,2)</f>
        <v>0</v>
      </c>
      <c r="I1498">
        <f>IF(J1498=1,1,K1498)</f>
        <v>0</v>
      </c>
      <c r="K1498">
        <f>IF(AND(B1498&gt;0,B1498&lt;&gt;"ЗАГ"),1,IF(C1498=0,SUM(B1499:INDEX(B1499:B$2002,INDEX(MATCH("ЗАГ",B1499:B$2002&amp;"",),))),0))</f>
        <v>0</v>
      </c>
      <c r="R1498" s="7">
        <f>IFERROR(IF(F1498&gt;0,IF(IFERROR((Смета!H1048*1),0)&gt;0,ROUND(F1498*G1498,2),0),0),0)</f>
        <v>0</v>
      </c>
      <c r="S1498" s="7">
        <f>IFERROR(IF(F1498&gt;0,IF(IFERROR((Смета!G1480*1),0)&gt;0,ROUND(F1498*G1498,2),0),0),0)</f>
        <v>0</v>
      </c>
    </row>
    <row r="1499" hidden="1">
      <c r="B1499">
        <f>IFERROR(IF(F1499&gt;0,MAX(B$26:B1498)+1,IF(AND(D1499&gt;0,C1499=0),"ЗАГ",0)),0)</f>
        <v>0</v>
      </c>
      <c r="C1499">
        <f>IF(Смета!B1481&gt;0,Смета!B1481,0)</f>
        <v>0</v>
      </c>
      <c r="D1499">
        <f>IF(Смета!C1481&gt;0,Смета!C1481,0)</f>
        <v>0</v>
      </c>
      <c r="E1499" s="7">
        <f>IF(Смета!D1481&gt;0,Смета!D1481,0)</f>
        <v>0</v>
      </c>
      <c r="F1499" s="7">
        <f>IFERROR(IF(Дата_КС2=S$3,Смета!Q1481,0)+IF(Дата_КС2=S$4,Смета!T1481,0)+IF(Дата_КС2=S$5,Смета!W1481,0)+IF(Дата_КС2=S$6,Смета!Z1481,0)+IF(Дата_КС2=S$7,Смета!AC1481,0)+IF(Дата_КС2=S$8,Смета!AF1481,0)+IF(Дата_КС2=S$9,Смета!AI1481,0)+IF(Дата_КС2=S$10,Смета!AL1481,0)+IF(Дата_КС2=S$11,Смета!AO1481,0)+IF(Дата_КС2=S$12,Смета!AR1481,0)+IF(Дата_КС2=S$13,Смета!AU1481,0)+IF(Дата_КС2=S$14,Смета!AX1481,0),0)</f>
        <v>0</v>
      </c>
      <c r="G1499" s="7">
        <f>IF(Смета!E1481&gt;0,Смета!E1481,0)</f>
        <v>0</v>
      </c>
      <c r="H1499" s="7">
        <f>ROUND(F1499*G1499,2)</f>
        <v>0</v>
      </c>
      <c r="I1499">
        <f>IF(J1499=1,1,K1499)</f>
        <v>0</v>
      </c>
      <c r="K1499">
        <f>IF(AND(B1499&gt;0,B1499&lt;&gt;"ЗАГ"),1,IF(C1499=0,SUM(B1500:INDEX(B1500:B$2002,INDEX(MATCH("ЗАГ",B1500:B$2002&amp;"",),))),0))</f>
        <v>0</v>
      </c>
      <c r="R1499" s="7">
        <f>IFERROR(IF(F1499&gt;0,IF(IFERROR((Смета!H1049*1),0)&gt;0,ROUND(F1499*G1499,2),0),0),0)</f>
        <v>0</v>
      </c>
      <c r="S1499" s="7">
        <f>IFERROR(IF(F1499&gt;0,IF(IFERROR((Смета!G1481*1),0)&gt;0,ROUND(F1499*G1499,2),0),0),0)</f>
        <v>0</v>
      </c>
    </row>
    <row r="1500" hidden="1">
      <c r="B1500">
        <f>IFERROR(IF(F1500&gt;0,MAX(B$26:B1499)+1,IF(AND(D1500&gt;0,C1500=0),"ЗАГ",0)),0)</f>
        <v>0</v>
      </c>
      <c r="C1500">
        <f>IF(Смета!B1482&gt;0,Смета!B1482,0)</f>
        <v>0</v>
      </c>
      <c r="D1500">
        <f>IF(Смета!C1482&gt;0,Смета!C1482,0)</f>
        <v>0</v>
      </c>
      <c r="E1500" s="7">
        <f>IF(Смета!D1482&gt;0,Смета!D1482,0)</f>
        <v>0</v>
      </c>
      <c r="F1500" s="7">
        <f>IFERROR(IF(Дата_КС2=S$3,Смета!Q1482,0)+IF(Дата_КС2=S$4,Смета!T1482,0)+IF(Дата_КС2=S$5,Смета!W1482,0)+IF(Дата_КС2=S$6,Смета!Z1482,0)+IF(Дата_КС2=S$7,Смета!AC1482,0)+IF(Дата_КС2=S$8,Смета!AF1482,0)+IF(Дата_КС2=S$9,Смета!AI1482,0)+IF(Дата_КС2=S$10,Смета!AL1482,0)+IF(Дата_КС2=S$11,Смета!AO1482,0)+IF(Дата_КС2=S$12,Смета!AR1482,0)+IF(Дата_КС2=S$13,Смета!AU1482,0)+IF(Дата_КС2=S$14,Смета!AX1482,0),0)</f>
        <v>0</v>
      </c>
      <c r="G1500" s="7">
        <f>IF(Смета!E1482&gt;0,Смета!E1482,0)</f>
        <v>0</v>
      </c>
      <c r="H1500" s="7">
        <f>ROUND(F1500*G1500,2)</f>
        <v>0</v>
      </c>
      <c r="I1500">
        <f>IF(J1500=1,1,K1500)</f>
        <v>0</v>
      </c>
      <c r="K1500">
        <f>IF(AND(B1500&gt;0,B1500&lt;&gt;"ЗАГ"),1,IF(C1500=0,SUM(B1501:INDEX(B1501:B$2002,INDEX(MATCH("ЗАГ",B1501:B$2002&amp;"",),))),0))</f>
        <v>0</v>
      </c>
      <c r="R1500" s="7">
        <f>IFERROR(IF(F1500&gt;0,IF(IFERROR((Смета!H1050*1),0)&gt;0,ROUND(F1500*G1500,2),0),0),0)</f>
        <v>0</v>
      </c>
      <c r="S1500" s="7">
        <f>IFERROR(IF(F1500&gt;0,IF(IFERROR((Смета!G1482*1),0)&gt;0,ROUND(F1500*G1500,2),0),0),0)</f>
        <v>0</v>
      </c>
    </row>
    <row r="1501" hidden="1">
      <c r="B1501">
        <f>IFERROR(IF(F1501&gt;0,MAX(B$26:B1500)+1,IF(AND(D1501&gt;0,C1501=0),"ЗАГ",0)),0)</f>
        <v>0</v>
      </c>
      <c r="C1501">
        <f>IF(Смета!B1483&gt;0,Смета!B1483,0)</f>
        <v>0</v>
      </c>
      <c r="D1501">
        <f>IF(Смета!C1483&gt;0,Смета!C1483,0)</f>
        <v>0</v>
      </c>
      <c r="E1501" s="7">
        <f>IF(Смета!D1483&gt;0,Смета!D1483,0)</f>
        <v>0</v>
      </c>
      <c r="F1501" s="7">
        <f>IFERROR(IF(Дата_КС2=S$3,Смета!Q1483,0)+IF(Дата_КС2=S$4,Смета!T1483,0)+IF(Дата_КС2=S$5,Смета!W1483,0)+IF(Дата_КС2=S$6,Смета!Z1483,0)+IF(Дата_КС2=S$7,Смета!AC1483,0)+IF(Дата_КС2=S$8,Смета!AF1483,0)+IF(Дата_КС2=S$9,Смета!AI1483,0)+IF(Дата_КС2=S$10,Смета!AL1483,0)+IF(Дата_КС2=S$11,Смета!AO1483,0)+IF(Дата_КС2=S$12,Смета!AR1483,0)+IF(Дата_КС2=S$13,Смета!AU1483,0)+IF(Дата_КС2=S$14,Смета!AX1483,0),0)</f>
        <v>0</v>
      </c>
      <c r="G1501" s="7">
        <f>IF(Смета!E1483&gt;0,Смета!E1483,0)</f>
        <v>0</v>
      </c>
      <c r="H1501" s="7">
        <f>ROUND(F1501*G1501,2)</f>
        <v>0</v>
      </c>
      <c r="I1501">
        <f>IF(J1501=1,1,K1501)</f>
        <v>0</v>
      </c>
      <c r="K1501">
        <f>IF(AND(B1501&gt;0,B1501&lt;&gt;"ЗАГ"),1,IF(C1501=0,SUM(B1502:INDEX(B1502:B$2002,INDEX(MATCH("ЗАГ",B1502:B$2002&amp;"",),))),0))</f>
        <v>0</v>
      </c>
      <c r="R1501" s="7">
        <f>IFERROR(IF(F1501&gt;0,IF(IFERROR((Смета!H1051*1),0)&gt;0,ROUND(F1501*G1501,2),0),0),0)</f>
        <v>0</v>
      </c>
      <c r="S1501" s="7">
        <f>IFERROR(IF(F1501&gt;0,IF(IFERROR((Смета!G1483*1),0)&gt;0,ROUND(F1501*G1501,2),0),0),0)</f>
        <v>0</v>
      </c>
    </row>
    <row r="1502" hidden="1">
      <c r="B1502">
        <f>IFERROR(IF(F1502&gt;0,MAX(B$26:B1501)+1,IF(AND(D1502&gt;0,C1502=0),"ЗАГ",0)),0)</f>
        <v>0</v>
      </c>
      <c r="C1502">
        <f>IF(Смета!B1484&gt;0,Смета!B1484,0)</f>
        <v>0</v>
      </c>
      <c r="D1502">
        <f>IF(Смета!C1484&gt;0,Смета!C1484,0)</f>
        <v>0</v>
      </c>
      <c r="E1502" s="7">
        <f>IF(Смета!D1484&gt;0,Смета!D1484,0)</f>
        <v>0</v>
      </c>
      <c r="F1502" s="7">
        <f>IFERROR(IF(Дата_КС2=S$3,Смета!Q1484,0)+IF(Дата_КС2=S$4,Смета!T1484,0)+IF(Дата_КС2=S$5,Смета!W1484,0)+IF(Дата_КС2=S$6,Смета!Z1484,0)+IF(Дата_КС2=S$7,Смета!AC1484,0)+IF(Дата_КС2=S$8,Смета!AF1484,0)+IF(Дата_КС2=S$9,Смета!AI1484,0)+IF(Дата_КС2=S$10,Смета!AL1484,0)+IF(Дата_КС2=S$11,Смета!AO1484,0)+IF(Дата_КС2=S$12,Смета!AR1484,0)+IF(Дата_КС2=S$13,Смета!AU1484,0)+IF(Дата_КС2=S$14,Смета!AX1484,0),0)</f>
        <v>0</v>
      </c>
      <c r="G1502" s="7">
        <f>IF(Смета!E1484&gt;0,Смета!E1484,0)</f>
        <v>0</v>
      </c>
      <c r="H1502" s="7">
        <f>ROUND(F1502*G1502,2)</f>
        <v>0</v>
      </c>
      <c r="I1502">
        <f>IF(J1502=1,1,K1502)</f>
        <v>0</v>
      </c>
      <c r="K1502">
        <f>IF(AND(B1502&gt;0,B1502&lt;&gt;"ЗАГ"),1,IF(C1502=0,SUM(B1503:INDEX(B1503:B$2002,INDEX(MATCH("ЗАГ",B1503:B$2002&amp;"",),))),0))</f>
        <v>0</v>
      </c>
      <c r="R1502" s="7">
        <f>IFERROR(IF(F1502&gt;0,IF(IFERROR((Смета!H1052*1),0)&gt;0,ROUND(F1502*G1502,2),0),0),0)</f>
        <v>0</v>
      </c>
      <c r="S1502" s="7">
        <f>IFERROR(IF(F1502&gt;0,IF(IFERROR((Смета!G1484*1),0)&gt;0,ROUND(F1502*G1502,2),0),0),0)</f>
        <v>0</v>
      </c>
    </row>
    <row r="1503" hidden="1">
      <c r="B1503">
        <f>IFERROR(IF(F1503&gt;0,MAX(B$26:B1502)+1,IF(AND(D1503&gt;0,C1503=0),"ЗАГ",0)),0)</f>
        <v>0</v>
      </c>
      <c r="C1503">
        <f>IF(Смета!B1485&gt;0,Смета!B1485,0)</f>
        <v>0</v>
      </c>
      <c r="D1503">
        <f>IF(Смета!C1485&gt;0,Смета!C1485,0)</f>
        <v>0</v>
      </c>
      <c r="E1503" s="7">
        <f>IF(Смета!D1485&gt;0,Смета!D1485,0)</f>
        <v>0</v>
      </c>
      <c r="F1503" s="7">
        <f>IFERROR(IF(Дата_КС2=S$3,Смета!Q1485,0)+IF(Дата_КС2=S$4,Смета!T1485,0)+IF(Дата_КС2=S$5,Смета!W1485,0)+IF(Дата_КС2=S$6,Смета!Z1485,0)+IF(Дата_КС2=S$7,Смета!AC1485,0)+IF(Дата_КС2=S$8,Смета!AF1485,0)+IF(Дата_КС2=S$9,Смета!AI1485,0)+IF(Дата_КС2=S$10,Смета!AL1485,0)+IF(Дата_КС2=S$11,Смета!AO1485,0)+IF(Дата_КС2=S$12,Смета!AR1485,0)+IF(Дата_КС2=S$13,Смета!AU1485,0)+IF(Дата_КС2=S$14,Смета!AX1485,0),0)</f>
        <v>0</v>
      </c>
      <c r="G1503" s="7">
        <f>IF(Смета!E1485&gt;0,Смета!E1485,0)</f>
        <v>0</v>
      </c>
      <c r="H1503" s="7">
        <f>ROUND(F1503*G1503,2)</f>
        <v>0</v>
      </c>
      <c r="I1503">
        <f>IF(J1503=1,1,K1503)</f>
        <v>0</v>
      </c>
      <c r="K1503">
        <f>IF(AND(B1503&gt;0,B1503&lt;&gt;"ЗАГ"),1,IF(C1503=0,SUM(B1504:INDEX(B1504:B$2002,INDEX(MATCH("ЗАГ",B1504:B$2002&amp;"",),))),0))</f>
        <v>0</v>
      </c>
      <c r="R1503" s="7">
        <f>IFERROR(IF(F1503&gt;0,IF(IFERROR((Смета!H1053*1),0)&gt;0,ROUND(F1503*G1503,2),0),0),0)</f>
        <v>0</v>
      </c>
      <c r="S1503" s="7">
        <f>IFERROR(IF(F1503&gt;0,IF(IFERROR((Смета!G1485*1),0)&gt;0,ROUND(F1503*G1503,2),0),0),0)</f>
        <v>0</v>
      </c>
    </row>
    <row r="1504" hidden="1">
      <c r="B1504">
        <f>IFERROR(IF(F1504&gt;0,MAX(B$26:B1503)+1,IF(AND(D1504&gt;0,C1504=0),"ЗАГ",0)),0)</f>
        <v>0</v>
      </c>
      <c r="C1504">
        <f>IF(Смета!B1486&gt;0,Смета!B1486,0)</f>
        <v>0</v>
      </c>
      <c r="D1504">
        <f>IF(Смета!C1486&gt;0,Смета!C1486,0)</f>
        <v>0</v>
      </c>
      <c r="E1504" s="7">
        <f>IF(Смета!D1486&gt;0,Смета!D1486,0)</f>
        <v>0</v>
      </c>
      <c r="F1504" s="7">
        <f>IFERROR(IF(Дата_КС2=S$3,Смета!Q1486,0)+IF(Дата_КС2=S$4,Смета!T1486,0)+IF(Дата_КС2=S$5,Смета!W1486,0)+IF(Дата_КС2=S$6,Смета!Z1486,0)+IF(Дата_КС2=S$7,Смета!AC1486,0)+IF(Дата_КС2=S$8,Смета!AF1486,0)+IF(Дата_КС2=S$9,Смета!AI1486,0)+IF(Дата_КС2=S$10,Смета!AL1486,0)+IF(Дата_КС2=S$11,Смета!AO1486,0)+IF(Дата_КС2=S$12,Смета!AR1486,0)+IF(Дата_КС2=S$13,Смета!AU1486,0)+IF(Дата_КС2=S$14,Смета!AX1486,0),0)</f>
        <v>0</v>
      </c>
      <c r="G1504" s="7">
        <f>IF(Смета!E1486&gt;0,Смета!E1486,0)</f>
        <v>0</v>
      </c>
      <c r="H1504" s="7">
        <f>ROUND(F1504*G1504,2)</f>
        <v>0</v>
      </c>
      <c r="I1504">
        <f>IF(J1504=1,1,K1504)</f>
        <v>0</v>
      </c>
      <c r="K1504">
        <f>IF(AND(B1504&gt;0,B1504&lt;&gt;"ЗАГ"),1,IF(C1504=0,SUM(B1505:INDEX(B1505:B$2002,INDEX(MATCH("ЗАГ",B1505:B$2002&amp;"",),))),0))</f>
        <v>0</v>
      </c>
      <c r="R1504" s="7">
        <f>IFERROR(IF(F1504&gt;0,IF(IFERROR((Смета!H1054*1),0)&gt;0,ROUND(F1504*G1504,2),0),0),0)</f>
        <v>0</v>
      </c>
      <c r="S1504" s="7">
        <f>IFERROR(IF(F1504&gt;0,IF(IFERROR((Смета!G1486*1),0)&gt;0,ROUND(F1504*G1504,2),0),0),0)</f>
        <v>0</v>
      </c>
    </row>
    <row r="1505" hidden="1">
      <c r="B1505">
        <f>IFERROR(IF(F1505&gt;0,MAX(B$26:B1504)+1,IF(AND(D1505&gt;0,C1505=0),"ЗАГ",0)),0)</f>
        <v>0</v>
      </c>
      <c r="C1505">
        <f>IF(Смета!B1487&gt;0,Смета!B1487,0)</f>
        <v>0</v>
      </c>
      <c r="D1505">
        <f>IF(Смета!C1487&gt;0,Смета!C1487,0)</f>
        <v>0</v>
      </c>
      <c r="E1505" s="7">
        <f>IF(Смета!D1487&gt;0,Смета!D1487,0)</f>
        <v>0</v>
      </c>
      <c r="F1505" s="7">
        <f>IFERROR(IF(Дата_КС2=S$3,Смета!Q1487,0)+IF(Дата_КС2=S$4,Смета!T1487,0)+IF(Дата_КС2=S$5,Смета!W1487,0)+IF(Дата_КС2=S$6,Смета!Z1487,0)+IF(Дата_КС2=S$7,Смета!AC1487,0)+IF(Дата_КС2=S$8,Смета!AF1487,0)+IF(Дата_КС2=S$9,Смета!AI1487,0)+IF(Дата_КС2=S$10,Смета!AL1487,0)+IF(Дата_КС2=S$11,Смета!AO1487,0)+IF(Дата_КС2=S$12,Смета!AR1487,0)+IF(Дата_КС2=S$13,Смета!AU1487,0)+IF(Дата_КС2=S$14,Смета!AX1487,0),0)</f>
        <v>0</v>
      </c>
      <c r="G1505" s="7">
        <f>IF(Смета!E1487&gt;0,Смета!E1487,0)</f>
        <v>0</v>
      </c>
      <c r="H1505" s="7">
        <f>ROUND(F1505*G1505,2)</f>
        <v>0</v>
      </c>
      <c r="I1505">
        <f>IF(J1505=1,1,K1505)</f>
        <v>0</v>
      </c>
      <c r="K1505">
        <f>IF(AND(B1505&gt;0,B1505&lt;&gt;"ЗАГ"),1,IF(C1505=0,SUM(B1506:INDEX(B1506:B$2002,INDEX(MATCH("ЗАГ",B1506:B$2002&amp;"",),))),0))</f>
        <v>0</v>
      </c>
      <c r="R1505" s="7">
        <f>IFERROR(IF(F1505&gt;0,IF(IFERROR((Смета!H1055*1),0)&gt;0,ROUND(F1505*G1505,2),0),0),0)</f>
        <v>0</v>
      </c>
      <c r="S1505" s="7">
        <f>IFERROR(IF(F1505&gt;0,IF(IFERROR((Смета!G1487*1),0)&gt;0,ROUND(F1505*G1505,2),0),0),0)</f>
        <v>0</v>
      </c>
    </row>
    <row r="1506" hidden="1">
      <c r="B1506">
        <f>IFERROR(IF(F1506&gt;0,MAX(B$26:B1505)+1,IF(AND(D1506&gt;0,C1506=0),"ЗАГ",0)),0)</f>
        <v>0</v>
      </c>
      <c r="C1506">
        <f>IF(Смета!B1488&gt;0,Смета!B1488,0)</f>
        <v>0</v>
      </c>
      <c r="D1506">
        <f>IF(Смета!C1488&gt;0,Смета!C1488,0)</f>
        <v>0</v>
      </c>
      <c r="E1506" s="7">
        <f>IF(Смета!D1488&gt;0,Смета!D1488,0)</f>
        <v>0</v>
      </c>
      <c r="F1506" s="7">
        <f>IFERROR(IF(Дата_КС2=S$3,Смета!Q1488,0)+IF(Дата_КС2=S$4,Смета!T1488,0)+IF(Дата_КС2=S$5,Смета!W1488,0)+IF(Дата_КС2=S$6,Смета!Z1488,0)+IF(Дата_КС2=S$7,Смета!AC1488,0)+IF(Дата_КС2=S$8,Смета!AF1488,0)+IF(Дата_КС2=S$9,Смета!AI1488,0)+IF(Дата_КС2=S$10,Смета!AL1488,0)+IF(Дата_КС2=S$11,Смета!AO1488,0)+IF(Дата_КС2=S$12,Смета!AR1488,0)+IF(Дата_КС2=S$13,Смета!AU1488,0)+IF(Дата_КС2=S$14,Смета!AX1488,0),0)</f>
        <v>0</v>
      </c>
      <c r="G1506" s="7">
        <f>IF(Смета!E1488&gt;0,Смета!E1488,0)</f>
        <v>0</v>
      </c>
      <c r="H1506" s="7">
        <f>ROUND(F1506*G1506,2)</f>
        <v>0</v>
      </c>
      <c r="I1506">
        <f>IF(J1506=1,1,K1506)</f>
        <v>0</v>
      </c>
      <c r="K1506">
        <f>IF(AND(B1506&gt;0,B1506&lt;&gt;"ЗАГ"),1,IF(C1506=0,SUM(B1507:INDEX(B1507:B$2002,INDEX(MATCH("ЗАГ",B1507:B$2002&amp;"",),))),0))</f>
        <v>0</v>
      </c>
      <c r="R1506" s="7">
        <f>IFERROR(IF(F1506&gt;0,IF(IFERROR((Смета!H1056*1),0)&gt;0,ROUND(F1506*G1506,2),0),0),0)</f>
        <v>0</v>
      </c>
      <c r="S1506" s="7">
        <f>IFERROR(IF(F1506&gt;0,IF(IFERROR((Смета!G1488*1),0)&gt;0,ROUND(F1506*G1506,2),0),0),0)</f>
        <v>0</v>
      </c>
    </row>
    <row r="1507" hidden="1">
      <c r="B1507">
        <f>IFERROR(IF(F1507&gt;0,MAX(B$26:B1506)+1,IF(AND(D1507&gt;0,C1507=0),"ЗАГ",0)),0)</f>
        <v>0</v>
      </c>
      <c r="C1507">
        <f>IF(Смета!B1489&gt;0,Смета!B1489,0)</f>
        <v>0</v>
      </c>
      <c r="D1507">
        <f>IF(Смета!C1489&gt;0,Смета!C1489,0)</f>
        <v>0</v>
      </c>
      <c r="E1507" s="7">
        <f>IF(Смета!D1489&gt;0,Смета!D1489,0)</f>
        <v>0</v>
      </c>
      <c r="F1507" s="7">
        <f>IFERROR(IF(Дата_КС2=S$3,Смета!Q1489,0)+IF(Дата_КС2=S$4,Смета!T1489,0)+IF(Дата_КС2=S$5,Смета!W1489,0)+IF(Дата_КС2=S$6,Смета!Z1489,0)+IF(Дата_КС2=S$7,Смета!AC1489,0)+IF(Дата_КС2=S$8,Смета!AF1489,0)+IF(Дата_КС2=S$9,Смета!AI1489,0)+IF(Дата_КС2=S$10,Смета!AL1489,0)+IF(Дата_КС2=S$11,Смета!AO1489,0)+IF(Дата_КС2=S$12,Смета!AR1489,0)+IF(Дата_КС2=S$13,Смета!AU1489,0)+IF(Дата_КС2=S$14,Смета!AX1489,0),0)</f>
        <v>0</v>
      </c>
      <c r="G1507" s="7">
        <f>IF(Смета!E1489&gt;0,Смета!E1489,0)</f>
        <v>0</v>
      </c>
      <c r="H1507" s="7">
        <f>ROUND(F1507*G1507,2)</f>
        <v>0</v>
      </c>
      <c r="I1507">
        <f>IF(J1507=1,1,K1507)</f>
        <v>0</v>
      </c>
      <c r="K1507">
        <f>IF(AND(B1507&gt;0,B1507&lt;&gt;"ЗАГ"),1,IF(C1507=0,SUM(B1508:INDEX(B1508:B$2002,INDEX(MATCH("ЗАГ",B1508:B$2002&amp;"",),))),0))</f>
        <v>0</v>
      </c>
      <c r="R1507" s="7">
        <f>IFERROR(IF(F1507&gt;0,IF(IFERROR((Смета!H1057*1),0)&gt;0,ROUND(F1507*G1507,2),0),0),0)</f>
        <v>0</v>
      </c>
      <c r="S1507" s="7">
        <f>IFERROR(IF(F1507&gt;0,IF(IFERROR((Смета!G1489*1),0)&gt;0,ROUND(F1507*G1507,2),0),0),0)</f>
        <v>0</v>
      </c>
    </row>
    <row r="1508" hidden="1">
      <c r="B1508">
        <f>IFERROR(IF(F1508&gt;0,MAX(B$26:B1507)+1,IF(AND(D1508&gt;0,C1508=0),"ЗАГ",0)),0)</f>
        <v>0</v>
      </c>
      <c r="C1508">
        <f>IF(Смета!B1490&gt;0,Смета!B1490,0)</f>
        <v>0</v>
      </c>
      <c r="D1508">
        <f>IF(Смета!C1490&gt;0,Смета!C1490,0)</f>
        <v>0</v>
      </c>
      <c r="E1508" s="7">
        <f>IF(Смета!D1490&gt;0,Смета!D1490,0)</f>
        <v>0</v>
      </c>
      <c r="F1508" s="7">
        <f>IFERROR(IF(Дата_КС2=S$3,Смета!Q1490,0)+IF(Дата_КС2=S$4,Смета!T1490,0)+IF(Дата_КС2=S$5,Смета!W1490,0)+IF(Дата_КС2=S$6,Смета!Z1490,0)+IF(Дата_КС2=S$7,Смета!AC1490,0)+IF(Дата_КС2=S$8,Смета!AF1490,0)+IF(Дата_КС2=S$9,Смета!AI1490,0)+IF(Дата_КС2=S$10,Смета!AL1490,0)+IF(Дата_КС2=S$11,Смета!AO1490,0)+IF(Дата_КС2=S$12,Смета!AR1490,0)+IF(Дата_КС2=S$13,Смета!AU1490,0)+IF(Дата_КС2=S$14,Смета!AX1490,0),0)</f>
        <v>0</v>
      </c>
      <c r="G1508" s="7">
        <f>IF(Смета!E1490&gt;0,Смета!E1490,0)</f>
        <v>0</v>
      </c>
      <c r="H1508" s="7">
        <f>ROUND(F1508*G1508,2)</f>
        <v>0</v>
      </c>
      <c r="I1508">
        <f>IF(J1508=1,1,K1508)</f>
        <v>0</v>
      </c>
      <c r="K1508">
        <f>IF(AND(B1508&gt;0,B1508&lt;&gt;"ЗАГ"),1,IF(C1508=0,SUM(B1509:INDEX(B1509:B$2002,INDEX(MATCH("ЗАГ",B1509:B$2002&amp;"",),))),0))</f>
        <v>0</v>
      </c>
      <c r="R1508" s="7">
        <f>IFERROR(IF(F1508&gt;0,IF(IFERROR((Смета!H1058*1),0)&gt;0,ROUND(F1508*G1508,2),0),0),0)</f>
        <v>0</v>
      </c>
      <c r="S1508" s="7">
        <f>IFERROR(IF(F1508&gt;0,IF(IFERROR((Смета!G1490*1),0)&gt;0,ROUND(F1508*G1508,2),0),0),0)</f>
        <v>0</v>
      </c>
    </row>
    <row r="1509" hidden="1">
      <c r="B1509">
        <f>IFERROR(IF(F1509&gt;0,MAX(B$26:B1508)+1,IF(AND(D1509&gt;0,C1509=0),"ЗАГ",0)),0)</f>
        <v>0</v>
      </c>
      <c r="C1509">
        <f>IF(Смета!B1491&gt;0,Смета!B1491,0)</f>
        <v>0</v>
      </c>
      <c r="D1509">
        <f>IF(Смета!C1491&gt;0,Смета!C1491,0)</f>
        <v>0</v>
      </c>
      <c r="E1509" s="7">
        <f>IF(Смета!D1491&gt;0,Смета!D1491,0)</f>
        <v>0</v>
      </c>
      <c r="F1509" s="7">
        <f>IFERROR(IF(Дата_КС2=S$3,Смета!Q1491,0)+IF(Дата_КС2=S$4,Смета!T1491,0)+IF(Дата_КС2=S$5,Смета!W1491,0)+IF(Дата_КС2=S$6,Смета!Z1491,0)+IF(Дата_КС2=S$7,Смета!AC1491,0)+IF(Дата_КС2=S$8,Смета!AF1491,0)+IF(Дата_КС2=S$9,Смета!AI1491,0)+IF(Дата_КС2=S$10,Смета!AL1491,0)+IF(Дата_КС2=S$11,Смета!AO1491,0)+IF(Дата_КС2=S$12,Смета!AR1491,0)+IF(Дата_КС2=S$13,Смета!AU1491,0)+IF(Дата_КС2=S$14,Смета!AX1491,0),0)</f>
        <v>0</v>
      </c>
      <c r="G1509" s="7">
        <f>IF(Смета!E1491&gt;0,Смета!E1491,0)</f>
        <v>0</v>
      </c>
      <c r="H1509" s="7">
        <f>ROUND(F1509*G1509,2)</f>
        <v>0</v>
      </c>
      <c r="I1509">
        <f>IF(J1509=1,1,K1509)</f>
        <v>0</v>
      </c>
      <c r="K1509">
        <f>IF(AND(B1509&gt;0,B1509&lt;&gt;"ЗАГ"),1,IF(C1509=0,SUM(B1510:INDEX(B1510:B$2002,INDEX(MATCH("ЗАГ",B1510:B$2002&amp;"",),))),0))</f>
        <v>0</v>
      </c>
      <c r="R1509" s="7">
        <f>IFERROR(IF(F1509&gt;0,IF(IFERROR((Смета!H1059*1),0)&gt;0,ROUND(F1509*G1509,2),0),0),0)</f>
        <v>0</v>
      </c>
      <c r="S1509" s="7">
        <f>IFERROR(IF(F1509&gt;0,IF(IFERROR((Смета!G1491*1),0)&gt;0,ROUND(F1509*G1509,2),0),0),0)</f>
        <v>0</v>
      </c>
    </row>
    <row r="1510" hidden="1">
      <c r="B1510">
        <f>IFERROR(IF(F1510&gt;0,MAX(B$26:B1509)+1,IF(AND(D1510&gt;0,C1510=0),"ЗАГ",0)),0)</f>
        <v>0</v>
      </c>
      <c r="C1510">
        <f>IF(Смета!B1492&gt;0,Смета!B1492,0)</f>
        <v>0</v>
      </c>
      <c r="D1510">
        <f>IF(Смета!C1492&gt;0,Смета!C1492,0)</f>
        <v>0</v>
      </c>
      <c r="E1510" s="7">
        <f>IF(Смета!D1492&gt;0,Смета!D1492,0)</f>
        <v>0</v>
      </c>
      <c r="F1510" s="7">
        <f>IFERROR(IF(Дата_КС2=S$3,Смета!Q1492,0)+IF(Дата_КС2=S$4,Смета!T1492,0)+IF(Дата_КС2=S$5,Смета!W1492,0)+IF(Дата_КС2=S$6,Смета!Z1492,0)+IF(Дата_КС2=S$7,Смета!AC1492,0)+IF(Дата_КС2=S$8,Смета!AF1492,0)+IF(Дата_КС2=S$9,Смета!AI1492,0)+IF(Дата_КС2=S$10,Смета!AL1492,0)+IF(Дата_КС2=S$11,Смета!AO1492,0)+IF(Дата_КС2=S$12,Смета!AR1492,0)+IF(Дата_КС2=S$13,Смета!AU1492,0)+IF(Дата_КС2=S$14,Смета!AX1492,0),0)</f>
        <v>0</v>
      </c>
      <c r="G1510" s="7">
        <f>IF(Смета!E1492&gt;0,Смета!E1492,0)</f>
        <v>0</v>
      </c>
      <c r="H1510" s="7">
        <f>ROUND(F1510*G1510,2)</f>
        <v>0</v>
      </c>
      <c r="I1510">
        <f>IF(J1510=1,1,K1510)</f>
        <v>0</v>
      </c>
      <c r="K1510">
        <f>IF(AND(B1510&gt;0,B1510&lt;&gt;"ЗАГ"),1,IF(C1510=0,SUM(B1511:INDEX(B1511:B$2002,INDEX(MATCH("ЗАГ",B1511:B$2002&amp;"",),))),0))</f>
        <v>0</v>
      </c>
      <c r="R1510" s="7">
        <f>IFERROR(IF(F1510&gt;0,IF(IFERROR((Смета!H1060*1),0)&gt;0,ROUND(F1510*G1510,2),0),0),0)</f>
        <v>0</v>
      </c>
      <c r="S1510" s="7">
        <f>IFERROR(IF(F1510&gt;0,IF(IFERROR((Смета!G1492*1),0)&gt;0,ROUND(F1510*G1510,2),0),0),0)</f>
        <v>0</v>
      </c>
    </row>
    <row r="1511" hidden="1">
      <c r="B1511">
        <f>IFERROR(IF(F1511&gt;0,MAX(B$26:B1510)+1,IF(AND(D1511&gt;0,C1511=0),"ЗАГ",0)),0)</f>
        <v>0</v>
      </c>
      <c r="C1511">
        <f>IF(Смета!B1493&gt;0,Смета!B1493,0)</f>
        <v>0</v>
      </c>
      <c r="D1511">
        <f>IF(Смета!C1493&gt;0,Смета!C1493,0)</f>
        <v>0</v>
      </c>
      <c r="E1511" s="7">
        <f>IF(Смета!D1493&gt;0,Смета!D1493,0)</f>
        <v>0</v>
      </c>
      <c r="F1511" s="7">
        <f>IFERROR(IF(Дата_КС2=S$3,Смета!Q1493,0)+IF(Дата_КС2=S$4,Смета!T1493,0)+IF(Дата_КС2=S$5,Смета!W1493,0)+IF(Дата_КС2=S$6,Смета!Z1493,0)+IF(Дата_КС2=S$7,Смета!AC1493,0)+IF(Дата_КС2=S$8,Смета!AF1493,0)+IF(Дата_КС2=S$9,Смета!AI1493,0)+IF(Дата_КС2=S$10,Смета!AL1493,0)+IF(Дата_КС2=S$11,Смета!AO1493,0)+IF(Дата_КС2=S$12,Смета!AR1493,0)+IF(Дата_КС2=S$13,Смета!AU1493,0)+IF(Дата_КС2=S$14,Смета!AX1493,0),0)</f>
        <v>0</v>
      </c>
      <c r="G1511" s="7">
        <f>IF(Смета!E1493&gt;0,Смета!E1493,0)</f>
        <v>0</v>
      </c>
      <c r="H1511" s="7">
        <f>ROUND(F1511*G1511,2)</f>
        <v>0</v>
      </c>
      <c r="I1511">
        <f>IF(J1511=1,1,K1511)</f>
        <v>0</v>
      </c>
      <c r="K1511">
        <f>IF(AND(B1511&gt;0,B1511&lt;&gt;"ЗАГ"),1,IF(C1511=0,SUM(B1512:INDEX(B1512:B$2002,INDEX(MATCH("ЗАГ",B1512:B$2002&amp;"",),))),0))</f>
        <v>0</v>
      </c>
      <c r="R1511" s="7">
        <f>IFERROR(IF(F1511&gt;0,IF(IFERROR((Смета!H1061*1),0)&gt;0,ROUND(F1511*G1511,2),0),0),0)</f>
        <v>0</v>
      </c>
      <c r="S1511" s="7">
        <f>IFERROR(IF(F1511&gt;0,IF(IFERROR((Смета!G1493*1),0)&gt;0,ROUND(F1511*G1511,2),0),0),0)</f>
        <v>0</v>
      </c>
    </row>
    <row r="1512" hidden="1">
      <c r="B1512">
        <f>IFERROR(IF(F1512&gt;0,MAX(B$26:B1511)+1,IF(AND(D1512&gt;0,C1512=0),"ЗАГ",0)),0)</f>
        <v>0</v>
      </c>
      <c r="C1512">
        <f>IF(Смета!B1494&gt;0,Смета!B1494,0)</f>
        <v>0</v>
      </c>
      <c r="D1512">
        <f>IF(Смета!C1494&gt;0,Смета!C1494,0)</f>
        <v>0</v>
      </c>
      <c r="E1512" s="7">
        <f>IF(Смета!D1494&gt;0,Смета!D1494,0)</f>
        <v>0</v>
      </c>
      <c r="F1512" s="7">
        <f>IFERROR(IF(Дата_КС2=S$3,Смета!Q1494,0)+IF(Дата_КС2=S$4,Смета!T1494,0)+IF(Дата_КС2=S$5,Смета!W1494,0)+IF(Дата_КС2=S$6,Смета!Z1494,0)+IF(Дата_КС2=S$7,Смета!AC1494,0)+IF(Дата_КС2=S$8,Смета!AF1494,0)+IF(Дата_КС2=S$9,Смета!AI1494,0)+IF(Дата_КС2=S$10,Смета!AL1494,0)+IF(Дата_КС2=S$11,Смета!AO1494,0)+IF(Дата_КС2=S$12,Смета!AR1494,0)+IF(Дата_КС2=S$13,Смета!AU1494,0)+IF(Дата_КС2=S$14,Смета!AX1494,0),0)</f>
        <v>0</v>
      </c>
      <c r="G1512" s="7">
        <f>IF(Смета!E1494&gt;0,Смета!E1494,0)</f>
        <v>0</v>
      </c>
      <c r="H1512" s="7">
        <f>ROUND(F1512*G1512,2)</f>
        <v>0</v>
      </c>
      <c r="I1512">
        <f>IF(J1512=1,1,K1512)</f>
        <v>0</v>
      </c>
      <c r="K1512">
        <f>IF(AND(B1512&gt;0,B1512&lt;&gt;"ЗАГ"),1,IF(C1512=0,SUM(B1513:INDEX(B1513:B$2002,INDEX(MATCH("ЗАГ",B1513:B$2002&amp;"",),))),0))</f>
        <v>0</v>
      </c>
      <c r="R1512" s="7">
        <f>IFERROR(IF(F1512&gt;0,IF(IFERROR((Смета!H1062*1),0)&gt;0,ROUND(F1512*G1512,2),0),0),0)</f>
        <v>0</v>
      </c>
      <c r="S1512" s="7">
        <f>IFERROR(IF(F1512&gt;0,IF(IFERROR((Смета!G1494*1),0)&gt;0,ROUND(F1512*G1512,2),0),0),0)</f>
        <v>0</v>
      </c>
    </row>
    <row r="1513" hidden="1">
      <c r="B1513">
        <f>IFERROR(IF(F1513&gt;0,MAX(B$26:B1512)+1,IF(AND(D1513&gt;0,C1513=0),"ЗАГ",0)),0)</f>
        <v>0</v>
      </c>
      <c r="C1513">
        <f>IF(Смета!B1495&gt;0,Смета!B1495,0)</f>
        <v>0</v>
      </c>
      <c r="D1513">
        <f>IF(Смета!C1495&gt;0,Смета!C1495,0)</f>
        <v>0</v>
      </c>
      <c r="E1513" s="7">
        <f>IF(Смета!D1495&gt;0,Смета!D1495,0)</f>
        <v>0</v>
      </c>
      <c r="F1513" s="7">
        <f>IFERROR(IF(Дата_КС2=S$3,Смета!Q1495,0)+IF(Дата_КС2=S$4,Смета!T1495,0)+IF(Дата_КС2=S$5,Смета!W1495,0)+IF(Дата_КС2=S$6,Смета!Z1495,0)+IF(Дата_КС2=S$7,Смета!AC1495,0)+IF(Дата_КС2=S$8,Смета!AF1495,0)+IF(Дата_КС2=S$9,Смета!AI1495,0)+IF(Дата_КС2=S$10,Смета!AL1495,0)+IF(Дата_КС2=S$11,Смета!AO1495,0)+IF(Дата_КС2=S$12,Смета!AR1495,0)+IF(Дата_КС2=S$13,Смета!AU1495,0)+IF(Дата_КС2=S$14,Смета!AX1495,0),0)</f>
        <v>0</v>
      </c>
      <c r="G1513" s="7">
        <f>IF(Смета!E1495&gt;0,Смета!E1495,0)</f>
        <v>0</v>
      </c>
      <c r="H1513" s="7">
        <f>ROUND(F1513*G1513,2)</f>
        <v>0</v>
      </c>
      <c r="I1513">
        <f>IF(J1513=1,1,K1513)</f>
        <v>0</v>
      </c>
      <c r="K1513">
        <f>IF(AND(B1513&gt;0,B1513&lt;&gt;"ЗАГ"),1,IF(C1513=0,SUM(B1514:INDEX(B1514:B$2002,INDEX(MATCH("ЗАГ",B1514:B$2002&amp;"",),))),0))</f>
        <v>0</v>
      </c>
      <c r="R1513" s="7">
        <f>IFERROR(IF(F1513&gt;0,IF(IFERROR((Смета!H1063*1),0)&gt;0,ROUND(F1513*G1513,2),0),0),0)</f>
        <v>0</v>
      </c>
      <c r="S1513" s="7">
        <f>IFERROR(IF(F1513&gt;0,IF(IFERROR((Смета!G1495*1),0)&gt;0,ROUND(F1513*G1513,2),0),0),0)</f>
        <v>0</v>
      </c>
    </row>
    <row r="1514" hidden="1">
      <c r="B1514">
        <f>IFERROR(IF(F1514&gt;0,MAX(B$26:B1513)+1,IF(AND(D1514&gt;0,C1514=0),"ЗАГ",0)),0)</f>
        <v>0</v>
      </c>
      <c r="C1514">
        <f>IF(Смета!B1496&gt;0,Смета!B1496,0)</f>
        <v>0</v>
      </c>
      <c r="D1514">
        <f>IF(Смета!C1496&gt;0,Смета!C1496,0)</f>
        <v>0</v>
      </c>
      <c r="E1514" s="7">
        <f>IF(Смета!D1496&gt;0,Смета!D1496,0)</f>
        <v>0</v>
      </c>
      <c r="F1514" s="7">
        <f>IFERROR(IF(Дата_КС2=S$3,Смета!Q1496,0)+IF(Дата_КС2=S$4,Смета!T1496,0)+IF(Дата_КС2=S$5,Смета!W1496,0)+IF(Дата_КС2=S$6,Смета!Z1496,0)+IF(Дата_КС2=S$7,Смета!AC1496,0)+IF(Дата_КС2=S$8,Смета!AF1496,0)+IF(Дата_КС2=S$9,Смета!AI1496,0)+IF(Дата_КС2=S$10,Смета!AL1496,0)+IF(Дата_КС2=S$11,Смета!AO1496,0)+IF(Дата_КС2=S$12,Смета!AR1496,0)+IF(Дата_КС2=S$13,Смета!AU1496,0)+IF(Дата_КС2=S$14,Смета!AX1496,0),0)</f>
        <v>0</v>
      </c>
      <c r="G1514" s="7">
        <f>IF(Смета!E1496&gt;0,Смета!E1496,0)</f>
        <v>0</v>
      </c>
      <c r="H1514" s="7">
        <f>ROUND(F1514*G1514,2)</f>
        <v>0</v>
      </c>
      <c r="I1514">
        <f>IF(J1514=1,1,K1514)</f>
        <v>0</v>
      </c>
      <c r="K1514">
        <f>IF(AND(B1514&gt;0,B1514&lt;&gt;"ЗАГ"),1,IF(C1514=0,SUM(B1515:INDEX(B1515:B$2002,INDEX(MATCH("ЗАГ",B1515:B$2002&amp;"",),))),0))</f>
        <v>0</v>
      </c>
      <c r="R1514" s="7">
        <f>IFERROR(IF(F1514&gt;0,IF(IFERROR((Смета!H1064*1),0)&gt;0,ROUND(F1514*G1514,2),0),0),0)</f>
        <v>0</v>
      </c>
      <c r="S1514" s="7">
        <f>IFERROR(IF(F1514&gt;0,IF(IFERROR((Смета!G1496*1),0)&gt;0,ROUND(F1514*G1514,2),0),0),0)</f>
        <v>0</v>
      </c>
    </row>
    <row r="1515" hidden="1">
      <c r="B1515">
        <f>IFERROR(IF(F1515&gt;0,MAX(B$26:B1514)+1,IF(AND(D1515&gt;0,C1515=0),"ЗАГ",0)),0)</f>
        <v>0</v>
      </c>
      <c r="C1515">
        <f>IF(Смета!B1497&gt;0,Смета!B1497,0)</f>
        <v>0</v>
      </c>
      <c r="D1515">
        <f>IF(Смета!C1497&gt;0,Смета!C1497,0)</f>
        <v>0</v>
      </c>
      <c r="E1515" s="7">
        <f>IF(Смета!D1497&gt;0,Смета!D1497,0)</f>
        <v>0</v>
      </c>
      <c r="F1515" s="7">
        <f>IFERROR(IF(Дата_КС2=S$3,Смета!Q1497,0)+IF(Дата_КС2=S$4,Смета!T1497,0)+IF(Дата_КС2=S$5,Смета!W1497,0)+IF(Дата_КС2=S$6,Смета!Z1497,0)+IF(Дата_КС2=S$7,Смета!AC1497,0)+IF(Дата_КС2=S$8,Смета!AF1497,0)+IF(Дата_КС2=S$9,Смета!AI1497,0)+IF(Дата_КС2=S$10,Смета!AL1497,0)+IF(Дата_КС2=S$11,Смета!AO1497,0)+IF(Дата_КС2=S$12,Смета!AR1497,0)+IF(Дата_КС2=S$13,Смета!AU1497,0)+IF(Дата_КС2=S$14,Смета!AX1497,0),0)</f>
        <v>0</v>
      </c>
      <c r="G1515" s="7">
        <f>IF(Смета!E1497&gt;0,Смета!E1497,0)</f>
        <v>0</v>
      </c>
      <c r="H1515" s="7">
        <f>ROUND(F1515*G1515,2)</f>
        <v>0</v>
      </c>
      <c r="I1515">
        <f>IF(J1515=1,1,K1515)</f>
        <v>0</v>
      </c>
      <c r="K1515">
        <f>IF(AND(B1515&gt;0,B1515&lt;&gt;"ЗАГ"),1,IF(C1515=0,SUM(B1516:INDEX(B1516:B$2002,INDEX(MATCH("ЗАГ",B1516:B$2002&amp;"",),))),0))</f>
        <v>0</v>
      </c>
      <c r="R1515" s="7">
        <f>IFERROR(IF(F1515&gt;0,IF(IFERROR((Смета!H1065*1),0)&gt;0,ROUND(F1515*G1515,2),0),0),0)</f>
        <v>0</v>
      </c>
      <c r="S1515" s="7">
        <f>IFERROR(IF(F1515&gt;0,IF(IFERROR((Смета!G1497*1),0)&gt;0,ROUND(F1515*G1515,2),0),0),0)</f>
        <v>0</v>
      </c>
    </row>
    <row r="1516" hidden="1">
      <c r="B1516">
        <f>IFERROR(IF(F1516&gt;0,MAX(B$26:B1515)+1,IF(AND(D1516&gt;0,C1516=0),"ЗАГ",0)),0)</f>
        <v>0</v>
      </c>
      <c r="C1516">
        <f>IF(Смета!B1498&gt;0,Смета!B1498,0)</f>
        <v>0</v>
      </c>
      <c r="D1516">
        <f>IF(Смета!C1498&gt;0,Смета!C1498,0)</f>
        <v>0</v>
      </c>
      <c r="E1516" s="7">
        <f>IF(Смета!D1498&gt;0,Смета!D1498,0)</f>
        <v>0</v>
      </c>
      <c r="F1516" s="7">
        <f>IFERROR(IF(Дата_КС2=S$3,Смета!Q1498,0)+IF(Дата_КС2=S$4,Смета!T1498,0)+IF(Дата_КС2=S$5,Смета!W1498,0)+IF(Дата_КС2=S$6,Смета!Z1498,0)+IF(Дата_КС2=S$7,Смета!AC1498,0)+IF(Дата_КС2=S$8,Смета!AF1498,0)+IF(Дата_КС2=S$9,Смета!AI1498,0)+IF(Дата_КС2=S$10,Смета!AL1498,0)+IF(Дата_КС2=S$11,Смета!AO1498,0)+IF(Дата_КС2=S$12,Смета!AR1498,0)+IF(Дата_КС2=S$13,Смета!AU1498,0)+IF(Дата_КС2=S$14,Смета!AX1498,0),0)</f>
        <v>0</v>
      </c>
      <c r="G1516" s="7">
        <f>IF(Смета!E1498&gt;0,Смета!E1498,0)</f>
        <v>0</v>
      </c>
      <c r="H1516" s="7">
        <f>ROUND(F1516*G1516,2)</f>
        <v>0</v>
      </c>
      <c r="I1516">
        <f>IF(J1516=1,1,K1516)</f>
        <v>0</v>
      </c>
      <c r="K1516">
        <f>IF(AND(B1516&gt;0,B1516&lt;&gt;"ЗАГ"),1,IF(C1516=0,SUM(B1517:INDEX(B1517:B$2002,INDEX(MATCH("ЗАГ",B1517:B$2002&amp;"",),))),0))</f>
        <v>0</v>
      </c>
      <c r="R1516" s="7">
        <f>IFERROR(IF(F1516&gt;0,IF(IFERROR((Смета!H1066*1),0)&gt;0,ROUND(F1516*G1516,2),0),0),0)</f>
        <v>0</v>
      </c>
      <c r="S1516" s="7">
        <f>IFERROR(IF(F1516&gt;0,IF(IFERROR((Смета!G1498*1),0)&gt;0,ROUND(F1516*G1516,2),0),0),0)</f>
        <v>0</v>
      </c>
    </row>
    <row r="1517" hidden="1">
      <c r="B1517">
        <f>IFERROR(IF(F1517&gt;0,MAX(B$26:B1516)+1,IF(AND(D1517&gt;0,C1517=0),"ЗАГ",0)),0)</f>
        <v>0</v>
      </c>
      <c r="C1517">
        <f>IF(Смета!B1499&gt;0,Смета!B1499,0)</f>
        <v>0</v>
      </c>
      <c r="D1517">
        <f>IF(Смета!C1499&gt;0,Смета!C1499,0)</f>
        <v>0</v>
      </c>
      <c r="E1517" s="7">
        <f>IF(Смета!D1499&gt;0,Смета!D1499,0)</f>
        <v>0</v>
      </c>
      <c r="F1517" s="7">
        <f>IFERROR(IF(Дата_КС2=S$3,Смета!Q1499,0)+IF(Дата_КС2=S$4,Смета!T1499,0)+IF(Дата_КС2=S$5,Смета!W1499,0)+IF(Дата_КС2=S$6,Смета!Z1499,0)+IF(Дата_КС2=S$7,Смета!AC1499,0)+IF(Дата_КС2=S$8,Смета!AF1499,0)+IF(Дата_КС2=S$9,Смета!AI1499,0)+IF(Дата_КС2=S$10,Смета!AL1499,0)+IF(Дата_КС2=S$11,Смета!AO1499,0)+IF(Дата_КС2=S$12,Смета!AR1499,0)+IF(Дата_КС2=S$13,Смета!AU1499,0)+IF(Дата_КС2=S$14,Смета!AX1499,0),0)</f>
        <v>0</v>
      </c>
      <c r="G1517" s="7">
        <f>IF(Смета!E1499&gt;0,Смета!E1499,0)</f>
        <v>0</v>
      </c>
      <c r="H1517" s="7">
        <f>ROUND(F1517*G1517,2)</f>
        <v>0</v>
      </c>
      <c r="I1517">
        <f>IF(J1517=1,1,K1517)</f>
        <v>0</v>
      </c>
      <c r="K1517">
        <f>IF(AND(B1517&gt;0,B1517&lt;&gt;"ЗАГ"),1,IF(C1517=0,SUM(B1518:INDEX(B1518:B$2002,INDEX(MATCH("ЗАГ",B1518:B$2002&amp;"",),))),0))</f>
        <v>0</v>
      </c>
      <c r="R1517" s="7">
        <f>IFERROR(IF(F1517&gt;0,IF(IFERROR((Смета!H1067*1),0)&gt;0,ROUND(F1517*G1517,2),0),0),0)</f>
        <v>0</v>
      </c>
      <c r="S1517" s="7">
        <f>IFERROR(IF(F1517&gt;0,IF(IFERROR((Смета!G1499*1),0)&gt;0,ROUND(F1517*G1517,2),0),0),0)</f>
        <v>0</v>
      </c>
    </row>
    <row r="1518" hidden="1">
      <c r="B1518">
        <f>IFERROR(IF(F1518&gt;0,MAX(B$26:B1517)+1,IF(AND(D1518&gt;0,C1518=0),"ЗАГ",0)),0)</f>
        <v>0</v>
      </c>
      <c r="C1518">
        <f>IF(Смета!B1500&gt;0,Смета!B1500,0)</f>
        <v>0</v>
      </c>
      <c r="D1518">
        <f>IF(Смета!C1500&gt;0,Смета!C1500,0)</f>
        <v>0</v>
      </c>
      <c r="E1518" s="7">
        <f>IF(Смета!D1500&gt;0,Смета!D1500,0)</f>
        <v>0</v>
      </c>
      <c r="F1518" s="7">
        <f>IFERROR(IF(Дата_КС2=S$3,Смета!Q1500,0)+IF(Дата_КС2=S$4,Смета!T1500,0)+IF(Дата_КС2=S$5,Смета!W1500,0)+IF(Дата_КС2=S$6,Смета!Z1500,0)+IF(Дата_КС2=S$7,Смета!AC1500,0)+IF(Дата_КС2=S$8,Смета!AF1500,0)+IF(Дата_КС2=S$9,Смета!AI1500,0)+IF(Дата_КС2=S$10,Смета!AL1500,0)+IF(Дата_КС2=S$11,Смета!AO1500,0)+IF(Дата_КС2=S$12,Смета!AR1500,0)+IF(Дата_КС2=S$13,Смета!AU1500,0)+IF(Дата_КС2=S$14,Смета!AX1500,0),0)</f>
        <v>0</v>
      </c>
      <c r="G1518" s="7">
        <f>IF(Смета!E1500&gt;0,Смета!E1500,0)</f>
        <v>0</v>
      </c>
      <c r="H1518" s="7">
        <f>ROUND(F1518*G1518,2)</f>
        <v>0</v>
      </c>
      <c r="I1518">
        <f>IF(J1518=1,1,K1518)</f>
        <v>0</v>
      </c>
      <c r="K1518">
        <f>IF(AND(B1518&gt;0,B1518&lt;&gt;"ЗАГ"),1,IF(C1518=0,SUM(B1519:INDEX(B1519:B$2002,INDEX(MATCH("ЗАГ",B1519:B$2002&amp;"",),))),0))</f>
        <v>0</v>
      </c>
      <c r="R1518" s="7">
        <f>IFERROR(IF(F1518&gt;0,IF(IFERROR((Смета!H1068*1),0)&gt;0,ROUND(F1518*G1518,2),0),0),0)</f>
        <v>0</v>
      </c>
      <c r="S1518" s="7">
        <f>IFERROR(IF(F1518&gt;0,IF(IFERROR((Смета!G1500*1),0)&gt;0,ROUND(F1518*G1518,2),0),0),0)</f>
        <v>0</v>
      </c>
    </row>
    <row r="1519" hidden="1">
      <c r="B1519">
        <f>IFERROR(IF(F1519&gt;0,MAX(B$26:B1518)+1,IF(AND(D1519&gt;0,C1519=0),"ЗАГ",0)),0)</f>
        <v>0</v>
      </c>
      <c r="C1519">
        <f>IF(Смета!B1501&gt;0,Смета!B1501,0)</f>
        <v>0</v>
      </c>
      <c r="D1519">
        <f>IF(Смета!C1501&gt;0,Смета!C1501,0)</f>
        <v>0</v>
      </c>
      <c r="E1519" s="7">
        <f>IF(Смета!D1501&gt;0,Смета!D1501,0)</f>
        <v>0</v>
      </c>
      <c r="F1519" s="7">
        <f>IFERROR(IF(Дата_КС2=S$3,Смета!Q1501,0)+IF(Дата_КС2=S$4,Смета!T1501,0)+IF(Дата_КС2=S$5,Смета!W1501,0)+IF(Дата_КС2=S$6,Смета!Z1501,0)+IF(Дата_КС2=S$7,Смета!AC1501,0)+IF(Дата_КС2=S$8,Смета!AF1501,0)+IF(Дата_КС2=S$9,Смета!AI1501,0)+IF(Дата_КС2=S$10,Смета!AL1501,0)+IF(Дата_КС2=S$11,Смета!AO1501,0)+IF(Дата_КС2=S$12,Смета!AR1501,0)+IF(Дата_КС2=S$13,Смета!AU1501,0)+IF(Дата_КС2=S$14,Смета!AX1501,0),0)</f>
        <v>0</v>
      </c>
      <c r="G1519" s="7">
        <f>IF(Смета!E1501&gt;0,Смета!E1501,0)</f>
        <v>0</v>
      </c>
      <c r="H1519" s="7">
        <f>ROUND(F1519*G1519,2)</f>
        <v>0</v>
      </c>
      <c r="I1519">
        <f>IF(J1519=1,1,K1519)</f>
        <v>0</v>
      </c>
      <c r="K1519">
        <f>IF(AND(B1519&gt;0,B1519&lt;&gt;"ЗАГ"),1,IF(C1519=0,SUM(B1520:INDEX(B1520:B$2002,INDEX(MATCH("ЗАГ",B1520:B$2002&amp;"",),))),0))</f>
        <v>0</v>
      </c>
      <c r="R1519" s="7">
        <f>IFERROR(IF(F1519&gt;0,IF(IFERROR((Смета!H1069*1),0)&gt;0,ROUND(F1519*G1519,2),0),0),0)</f>
        <v>0</v>
      </c>
      <c r="S1519" s="7">
        <f>IFERROR(IF(F1519&gt;0,IF(IFERROR((Смета!G1501*1),0)&gt;0,ROUND(F1519*G1519,2),0),0),0)</f>
        <v>0</v>
      </c>
    </row>
    <row r="1520" hidden="1">
      <c r="B1520">
        <f>IFERROR(IF(F1520&gt;0,MAX(B$26:B1519)+1,IF(AND(D1520&gt;0,C1520=0),"ЗАГ",0)),0)</f>
        <v>0</v>
      </c>
      <c r="C1520">
        <f>IF(Смета!B1502&gt;0,Смета!B1502,0)</f>
        <v>0</v>
      </c>
      <c r="D1520">
        <f>IF(Смета!C1502&gt;0,Смета!C1502,0)</f>
        <v>0</v>
      </c>
      <c r="E1520" s="7">
        <f>IF(Смета!D1502&gt;0,Смета!D1502,0)</f>
        <v>0</v>
      </c>
      <c r="F1520" s="7">
        <f>IFERROR(IF(Дата_КС2=S$3,Смета!Q1502,0)+IF(Дата_КС2=S$4,Смета!T1502,0)+IF(Дата_КС2=S$5,Смета!W1502,0)+IF(Дата_КС2=S$6,Смета!Z1502,0)+IF(Дата_КС2=S$7,Смета!AC1502,0)+IF(Дата_КС2=S$8,Смета!AF1502,0)+IF(Дата_КС2=S$9,Смета!AI1502,0)+IF(Дата_КС2=S$10,Смета!AL1502,0)+IF(Дата_КС2=S$11,Смета!AO1502,0)+IF(Дата_КС2=S$12,Смета!AR1502,0)+IF(Дата_КС2=S$13,Смета!AU1502,0)+IF(Дата_КС2=S$14,Смета!AX1502,0),0)</f>
        <v>0</v>
      </c>
      <c r="G1520" s="7">
        <f>IF(Смета!E1502&gt;0,Смета!E1502,0)</f>
        <v>0</v>
      </c>
      <c r="H1520" s="7">
        <f>ROUND(F1520*G1520,2)</f>
        <v>0</v>
      </c>
      <c r="I1520">
        <f>IF(J1520=1,1,K1520)</f>
        <v>0</v>
      </c>
      <c r="K1520">
        <f>IF(AND(B1520&gt;0,B1520&lt;&gt;"ЗАГ"),1,IF(C1520=0,SUM(B1521:INDEX(B1521:B$2002,INDEX(MATCH("ЗАГ",B1521:B$2002&amp;"",),))),0))</f>
        <v>0</v>
      </c>
      <c r="R1520" s="7">
        <f>IFERROR(IF(F1520&gt;0,IF(IFERROR((Смета!H1070*1),0)&gt;0,ROUND(F1520*G1520,2),0),0),0)</f>
        <v>0</v>
      </c>
      <c r="S1520" s="7">
        <f>IFERROR(IF(F1520&gt;0,IF(IFERROR((Смета!G1502*1),0)&gt;0,ROUND(F1520*G1520,2),0),0),0)</f>
        <v>0</v>
      </c>
    </row>
    <row r="1521" hidden="1">
      <c r="B1521">
        <f>IFERROR(IF(F1521&gt;0,MAX(B$26:B1520)+1,IF(AND(D1521&gt;0,C1521=0),"ЗАГ",0)),0)</f>
        <v>0</v>
      </c>
      <c r="C1521">
        <f>IF(Смета!B1503&gt;0,Смета!B1503,0)</f>
        <v>0</v>
      </c>
      <c r="D1521">
        <f>IF(Смета!C1503&gt;0,Смета!C1503,0)</f>
        <v>0</v>
      </c>
      <c r="E1521" s="7">
        <f>IF(Смета!D1503&gt;0,Смета!D1503,0)</f>
        <v>0</v>
      </c>
      <c r="F1521" s="7">
        <f>IFERROR(IF(Дата_КС2=S$3,Смета!Q1503,0)+IF(Дата_КС2=S$4,Смета!T1503,0)+IF(Дата_КС2=S$5,Смета!W1503,0)+IF(Дата_КС2=S$6,Смета!Z1503,0)+IF(Дата_КС2=S$7,Смета!AC1503,0)+IF(Дата_КС2=S$8,Смета!AF1503,0)+IF(Дата_КС2=S$9,Смета!AI1503,0)+IF(Дата_КС2=S$10,Смета!AL1503,0)+IF(Дата_КС2=S$11,Смета!AO1503,0)+IF(Дата_КС2=S$12,Смета!AR1503,0)+IF(Дата_КС2=S$13,Смета!AU1503,0)+IF(Дата_КС2=S$14,Смета!AX1503,0),0)</f>
        <v>0</v>
      </c>
      <c r="G1521" s="7">
        <f>IF(Смета!E1503&gt;0,Смета!E1503,0)</f>
        <v>0</v>
      </c>
      <c r="H1521" s="7">
        <f>ROUND(F1521*G1521,2)</f>
        <v>0</v>
      </c>
      <c r="I1521">
        <f>IF(J1521=1,1,K1521)</f>
        <v>0</v>
      </c>
      <c r="K1521">
        <f>IF(AND(B1521&gt;0,B1521&lt;&gt;"ЗАГ"),1,IF(C1521=0,SUM(B1522:INDEX(B1522:B$2002,INDEX(MATCH("ЗАГ",B1522:B$2002&amp;"",),))),0))</f>
        <v>0</v>
      </c>
      <c r="R1521" s="7">
        <f>IFERROR(IF(F1521&gt;0,IF(IFERROR((Смета!H1071*1),0)&gt;0,ROUND(F1521*G1521,2),0),0),0)</f>
        <v>0</v>
      </c>
      <c r="S1521" s="7">
        <f>IFERROR(IF(F1521&gt;0,IF(IFERROR((Смета!G1503*1),0)&gt;0,ROUND(F1521*G1521,2),0),0),0)</f>
        <v>0</v>
      </c>
    </row>
    <row r="1522" hidden="1">
      <c r="B1522">
        <f>IFERROR(IF(F1522&gt;0,MAX(B$26:B1521)+1,IF(AND(D1522&gt;0,C1522=0),"ЗАГ",0)),0)</f>
        <v>0</v>
      </c>
      <c r="C1522">
        <f>IF(Смета!B1504&gt;0,Смета!B1504,0)</f>
        <v>0</v>
      </c>
      <c r="D1522">
        <f>IF(Смета!C1504&gt;0,Смета!C1504,0)</f>
        <v>0</v>
      </c>
      <c r="E1522" s="7">
        <f>IF(Смета!D1504&gt;0,Смета!D1504,0)</f>
        <v>0</v>
      </c>
      <c r="F1522" s="7">
        <f>IFERROR(IF(Дата_КС2=S$3,Смета!Q1504,0)+IF(Дата_КС2=S$4,Смета!T1504,0)+IF(Дата_КС2=S$5,Смета!W1504,0)+IF(Дата_КС2=S$6,Смета!Z1504,0)+IF(Дата_КС2=S$7,Смета!AC1504,0)+IF(Дата_КС2=S$8,Смета!AF1504,0)+IF(Дата_КС2=S$9,Смета!AI1504,0)+IF(Дата_КС2=S$10,Смета!AL1504,0)+IF(Дата_КС2=S$11,Смета!AO1504,0)+IF(Дата_КС2=S$12,Смета!AR1504,0)+IF(Дата_КС2=S$13,Смета!AU1504,0)+IF(Дата_КС2=S$14,Смета!AX1504,0),0)</f>
        <v>0</v>
      </c>
      <c r="G1522" s="7">
        <f>IF(Смета!E1504&gt;0,Смета!E1504,0)</f>
        <v>0</v>
      </c>
      <c r="H1522" s="7">
        <f>ROUND(F1522*G1522,2)</f>
        <v>0</v>
      </c>
      <c r="I1522">
        <f>IF(J1522=1,1,K1522)</f>
        <v>0</v>
      </c>
      <c r="K1522">
        <f>IF(AND(B1522&gt;0,B1522&lt;&gt;"ЗАГ"),1,IF(C1522=0,SUM(B1523:INDEX(B1523:B$2002,INDEX(MATCH("ЗАГ",B1523:B$2002&amp;"",),))),0))</f>
        <v>0</v>
      </c>
      <c r="R1522" s="7">
        <f>IFERROR(IF(F1522&gt;0,IF(IFERROR((Смета!H1072*1),0)&gt;0,ROUND(F1522*G1522,2),0),0),0)</f>
        <v>0</v>
      </c>
      <c r="S1522" s="7">
        <f>IFERROR(IF(F1522&gt;0,IF(IFERROR((Смета!G1504*1),0)&gt;0,ROUND(F1522*G1522,2),0),0),0)</f>
        <v>0</v>
      </c>
    </row>
    <row r="1523" hidden="1">
      <c r="B1523">
        <f>IFERROR(IF(F1523&gt;0,MAX(B$26:B1522)+1,IF(AND(D1523&gt;0,C1523=0),"ЗАГ",0)),0)</f>
        <v>0</v>
      </c>
      <c r="C1523">
        <f>IF(Смета!B1505&gt;0,Смета!B1505,0)</f>
        <v>0</v>
      </c>
      <c r="D1523">
        <f>IF(Смета!C1505&gt;0,Смета!C1505,0)</f>
        <v>0</v>
      </c>
      <c r="E1523" s="7">
        <f>IF(Смета!D1505&gt;0,Смета!D1505,0)</f>
        <v>0</v>
      </c>
      <c r="F1523" s="7">
        <f>IFERROR(IF(Дата_КС2=S$3,Смета!Q1505,0)+IF(Дата_КС2=S$4,Смета!T1505,0)+IF(Дата_КС2=S$5,Смета!W1505,0)+IF(Дата_КС2=S$6,Смета!Z1505,0)+IF(Дата_КС2=S$7,Смета!AC1505,0)+IF(Дата_КС2=S$8,Смета!AF1505,0)+IF(Дата_КС2=S$9,Смета!AI1505,0)+IF(Дата_КС2=S$10,Смета!AL1505,0)+IF(Дата_КС2=S$11,Смета!AO1505,0)+IF(Дата_КС2=S$12,Смета!AR1505,0)+IF(Дата_КС2=S$13,Смета!AU1505,0)+IF(Дата_КС2=S$14,Смета!AX1505,0),0)</f>
        <v>0</v>
      </c>
      <c r="G1523" s="7">
        <f>IF(Смета!E1505&gt;0,Смета!E1505,0)</f>
        <v>0</v>
      </c>
      <c r="H1523" s="7">
        <f>ROUND(F1523*G1523,2)</f>
        <v>0</v>
      </c>
      <c r="I1523">
        <f>IF(J1523=1,1,K1523)</f>
        <v>0</v>
      </c>
      <c r="K1523">
        <f>IF(AND(B1523&gt;0,B1523&lt;&gt;"ЗАГ"),1,IF(C1523=0,SUM(B1524:INDEX(B1524:B$2002,INDEX(MATCH("ЗАГ",B1524:B$2002&amp;"",),))),0))</f>
        <v>0</v>
      </c>
      <c r="R1523" s="7">
        <f>IFERROR(IF(F1523&gt;0,IF(IFERROR((Смета!H1073*1),0)&gt;0,ROUND(F1523*G1523,2),0),0),0)</f>
        <v>0</v>
      </c>
      <c r="S1523" s="7">
        <f>IFERROR(IF(F1523&gt;0,IF(IFERROR((Смета!G1505*1),0)&gt;0,ROUND(F1523*G1523,2),0),0),0)</f>
        <v>0</v>
      </c>
    </row>
    <row r="1524" hidden="1">
      <c r="B1524">
        <f>IFERROR(IF(F1524&gt;0,MAX(B$26:B1523)+1,IF(AND(D1524&gt;0,C1524=0),"ЗАГ",0)),0)</f>
        <v>0</v>
      </c>
      <c r="C1524">
        <f>IF(Смета!B1506&gt;0,Смета!B1506,0)</f>
        <v>0</v>
      </c>
      <c r="D1524">
        <f>IF(Смета!C1506&gt;0,Смета!C1506,0)</f>
        <v>0</v>
      </c>
      <c r="E1524" s="7">
        <f>IF(Смета!D1506&gt;0,Смета!D1506,0)</f>
        <v>0</v>
      </c>
      <c r="F1524" s="7">
        <f>IFERROR(IF(Дата_КС2=S$3,Смета!Q1506,0)+IF(Дата_КС2=S$4,Смета!T1506,0)+IF(Дата_КС2=S$5,Смета!W1506,0)+IF(Дата_КС2=S$6,Смета!Z1506,0)+IF(Дата_КС2=S$7,Смета!AC1506,0)+IF(Дата_КС2=S$8,Смета!AF1506,0)+IF(Дата_КС2=S$9,Смета!AI1506,0)+IF(Дата_КС2=S$10,Смета!AL1506,0)+IF(Дата_КС2=S$11,Смета!AO1506,0)+IF(Дата_КС2=S$12,Смета!AR1506,0)+IF(Дата_КС2=S$13,Смета!AU1506,0)+IF(Дата_КС2=S$14,Смета!AX1506,0),0)</f>
        <v>0</v>
      </c>
      <c r="G1524" s="7">
        <f>IF(Смета!E1506&gt;0,Смета!E1506,0)</f>
        <v>0</v>
      </c>
      <c r="H1524" s="7">
        <f>ROUND(F1524*G1524,2)</f>
        <v>0</v>
      </c>
      <c r="I1524">
        <f>IF(J1524=1,1,K1524)</f>
        <v>0</v>
      </c>
      <c r="K1524">
        <f>IF(AND(B1524&gt;0,B1524&lt;&gt;"ЗАГ"),1,IF(C1524=0,SUM(B1525:INDEX(B1525:B$2002,INDEX(MATCH("ЗАГ",B1525:B$2002&amp;"",),))),0))</f>
        <v>0</v>
      </c>
      <c r="R1524" s="7">
        <f>IFERROR(IF(F1524&gt;0,IF(IFERROR((Смета!H1074*1),0)&gt;0,ROUND(F1524*G1524,2),0),0),0)</f>
        <v>0</v>
      </c>
      <c r="S1524" s="7">
        <f>IFERROR(IF(F1524&gt;0,IF(IFERROR((Смета!G1506*1),0)&gt;0,ROUND(F1524*G1524,2),0),0),0)</f>
        <v>0</v>
      </c>
    </row>
    <row r="1525" hidden="1">
      <c r="B1525">
        <f>IFERROR(IF(F1525&gt;0,MAX(B$26:B1524)+1,IF(AND(D1525&gt;0,C1525=0),"ЗАГ",0)),0)</f>
        <v>0</v>
      </c>
      <c r="C1525">
        <f>IF(Смета!B1507&gt;0,Смета!B1507,0)</f>
        <v>0</v>
      </c>
      <c r="D1525">
        <f>IF(Смета!C1507&gt;0,Смета!C1507,0)</f>
        <v>0</v>
      </c>
      <c r="E1525" s="7">
        <f>IF(Смета!D1507&gt;0,Смета!D1507,0)</f>
        <v>0</v>
      </c>
      <c r="F1525" s="7">
        <f>IFERROR(IF(Дата_КС2=S$3,Смета!Q1507,0)+IF(Дата_КС2=S$4,Смета!T1507,0)+IF(Дата_КС2=S$5,Смета!W1507,0)+IF(Дата_КС2=S$6,Смета!Z1507,0)+IF(Дата_КС2=S$7,Смета!AC1507,0)+IF(Дата_КС2=S$8,Смета!AF1507,0)+IF(Дата_КС2=S$9,Смета!AI1507,0)+IF(Дата_КС2=S$10,Смета!AL1507,0)+IF(Дата_КС2=S$11,Смета!AO1507,0)+IF(Дата_КС2=S$12,Смета!AR1507,0)+IF(Дата_КС2=S$13,Смета!AU1507,0)+IF(Дата_КС2=S$14,Смета!AX1507,0),0)</f>
        <v>0</v>
      </c>
      <c r="G1525" s="7">
        <f>IF(Смета!E1507&gt;0,Смета!E1507,0)</f>
        <v>0</v>
      </c>
      <c r="H1525" s="7">
        <f>ROUND(F1525*G1525,2)</f>
        <v>0</v>
      </c>
      <c r="I1525">
        <f>IF(J1525=1,1,K1525)</f>
        <v>0</v>
      </c>
      <c r="K1525">
        <f>IF(AND(B1525&gt;0,B1525&lt;&gt;"ЗАГ"),1,IF(C1525=0,SUM(B1526:INDEX(B1526:B$2002,INDEX(MATCH("ЗАГ",B1526:B$2002&amp;"",),))),0))</f>
        <v>0</v>
      </c>
      <c r="R1525" s="7">
        <f>IFERROR(IF(F1525&gt;0,IF(IFERROR((Смета!H1075*1),0)&gt;0,ROUND(F1525*G1525,2),0),0),0)</f>
        <v>0</v>
      </c>
      <c r="S1525" s="7">
        <f>IFERROR(IF(F1525&gt;0,IF(IFERROR((Смета!G1507*1),0)&gt;0,ROUND(F1525*G1525,2),0),0),0)</f>
        <v>0</v>
      </c>
    </row>
    <row r="1526" hidden="1">
      <c r="B1526">
        <f>IFERROR(IF(F1526&gt;0,MAX(B$26:B1525)+1,IF(AND(D1526&gt;0,C1526=0),"ЗАГ",0)),0)</f>
        <v>0</v>
      </c>
      <c r="C1526">
        <f>IF(Смета!B1508&gt;0,Смета!B1508,0)</f>
        <v>0</v>
      </c>
      <c r="D1526">
        <f>IF(Смета!C1508&gt;0,Смета!C1508,0)</f>
        <v>0</v>
      </c>
      <c r="E1526" s="7">
        <f>IF(Смета!D1508&gt;0,Смета!D1508,0)</f>
        <v>0</v>
      </c>
      <c r="F1526" s="7">
        <f>IFERROR(IF(Дата_КС2=S$3,Смета!Q1508,0)+IF(Дата_КС2=S$4,Смета!T1508,0)+IF(Дата_КС2=S$5,Смета!W1508,0)+IF(Дата_КС2=S$6,Смета!Z1508,0)+IF(Дата_КС2=S$7,Смета!AC1508,0)+IF(Дата_КС2=S$8,Смета!AF1508,0)+IF(Дата_КС2=S$9,Смета!AI1508,0)+IF(Дата_КС2=S$10,Смета!AL1508,0)+IF(Дата_КС2=S$11,Смета!AO1508,0)+IF(Дата_КС2=S$12,Смета!AR1508,0)+IF(Дата_КС2=S$13,Смета!AU1508,0)+IF(Дата_КС2=S$14,Смета!AX1508,0),0)</f>
        <v>0</v>
      </c>
      <c r="G1526" s="7">
        <f>IF(Смета!E1508&gt;0,Смета!E1508,0)</f>
        <v>0</v>
      </c>
      <c r="H1526" s="7">
        <f>ROUND(F1526*G1526,2)</f>
        <v>0</v>
      </c>
      <c r="I1526">
        <f>IF(J1526=1,1,K1526)</f>
        <v>0</v>
      </c>
      <c r="K1526">
        <f>IF(AND(B1526&gt;0,B1526&lt;&gt;"ЗАГ"),1,IF(C1526=0,SUM(B1527:INDEX(B1527:B$2002,INDEX(MATCH("ЗАГ",B1527:B$2002&amp;"",),))),0))</f>
        <v>0</v>
      </c>
      <c r="R1526" s="7">
        <f>IFERROR(IF(F1526&gt;0,IF(IFERROR((Смета!H1076*1),0)&gt;0,ROUND(F1526*G1526,2),0),0),0)</f>
        <v>0</v>
      </c>
      <c r="S1526" s="7">
        <f>IFERROR(IF(F1526&gt;0,IF(IFERROR((Смета!G1508*1),0)&gt;0,ROUND(F1526*G1526,2),0),0),0)</f>
        <v>0</v>
      </c>
    </row>
    <row r="1527" hidden="1">
      <c r="B1527">
        <f>IFERROR(IF(F1527&gt;0,MAX(B$26:B1526)+1,IF(AND(D1527&gt;0,C1527=0),"ЗАГ",0)),0)</f>
        <v>0</v>
      </c>
      <c r="C1527">
        <f>IF(Смета!B1509&gt;0,Смета!B1509,0)</f>
        <v>0</v>
      </c>
      <c r="D1527">
        <f>IF(Смета!C1509&gt;0,Смета!C1509,0)</f>
        <v>0</v>
      </c>
      <c r="E1527" s="7">
        <f>IF(Смета!D1509&gt;0,Смета!D1509,0)</f>
        <v>0</v>
      </c>
      <c r="F1527" s="7">
        <f>IFERROR(IF(Дата_КС2=S$3,Смета!Q1509,0)+IF(Дата_КС2=S$4,Смета!T1509,0)+IF(Дата_КС2=S$5,Смета!W1509,0)+IF(Дата_КС2=S$6,Смета!Z1509,0)+IF(Дата_КС2=S$7,Смета!AC1509,0)+IF(Дата_КС2=S$8,Смета!AF1509,0)+IF(Дата_КС2=S$9,Смета!AI1509,0)+IF(Дата_КС2=S$10,Смета!AL1509,0)+IF(Дата_КС2=S$11,Смета!AO1509,0)+IF(Дата_КС2=S$12,Смета!AR1509,0)+IF(Дата_КС2=S$13,Смета!AU1509,0)+IF(Дата_КС2=S$14,Смета!AX1509,0),0)</f>
        <v>0</v>
      </c>
      <c r="G1527" s="7">
        <f>IF(Смета!E1509&gt;0,Смета!E1509,0)</f>
        <v>0</v>
      </c>
      <c r="H1527" s="7">
        <f>ROUND(F1527*G1527,2)</f>
        <v>0</v>
      </c>
      <c r="I1527">
        <f>IF(J1527=1,1,K1527)</f>
        <v>0</v>
      </c>
      <c r="K1527">
        <f>IF(AND(B1527&gt;0,B1527&lt;&gt;"ЗАГ"),1,IF(C1527=0,SUM(B1528:INDEX(B1528:B$2002,INDEX(MATCH("ЗАГ",B1528:B$2002&amp;"",),))),0))</f>
        <v>0</v>
      </c>
      <c r="R1527" s="7">
        <f>IFERROR(IF(F1527&gt;0,IF(IFERROR((Смета!H1077*1),0)&gt;0,ROUND(F1527*G1527,2),0),0),0)</f>
        <v>0</v>
      </c>
      <c r="S1527" s="7">
        <f>IFERROR(IF(F1527&gt;0,IF(IFERROR((Смета!G1509*1),0)&gt;0,ROUND(F1527*G1527,2),0),0),0)</f>
        <v>0</v>
      </c>
    </row>
    <row r="1528" hidden="1">
      <c r="B1528">
        <f>IFERROR(IF(F1528&gt;0,MAX(B$26:B1527)+1,IF(AND(D1528&gt;0,C1528=0),"ЗАГ",0)),0)</f>
        <v>0</v>
      </c>
      <c r="C1528">
        <f>IF(Смета!B1510&gt;0,Смета!B1510,0)</f>
        <v>0</v>
      </c>
      <c r="D1528">
        <f>IF(Смета!C1510&gt;0,Смета!C1510,0)</f>
        <v>0</v>
      </c>
      <c r="E1528" s="7">
        <f>IF(Смета!D1510&gt;0,Смета!D1510,0)</f>
        <v>0</v>
      </c>
      <c r="F1528" s="7">
        <f>IFERROR(IF(Дата_КС2=S$3,Смета!Q1510,0)+IF(Дата_КС2=S$4,Смета!T1510,0)+IF(Дата_КС2=S$5,Смета!W1510,0)+IF(Дата_КС2=S$6,Смета!Z1510,0)+IF(Дата_КС2=S$7,Смета!AC1510,0)+IF(Дата_КС2=S$8,Смета!AF1510,0)+IF(Дата_КС2=S$9,Смета!AI1510,0)+IF(Дата_КС2=S$10,Смета!AL1510,0)+IF(Дата_КС2=S$11,Смета!AO1510,0)+IF(Дата_КС2=S$12,Смета!AR1510,0)+IF(Дата_КС2=S$13,Смета!AU1510,0)+IF(Дата_КС2=S$14,Смета!AX1510,0),0)</f>
        <v>0</v>
      </c>
      <c r="G1528" s="7">
        <f>IF(Смета!E1510&gt;0,Смета!E1510,0)</f>
        <v>0</v>
      </c>
      <c r="H1528" s="7">
        <f>ROUND(F1528*G1528,2)</f>
        <v>0</v>
      </c>
      <c r="I1528">
        <f>IF(J1528=1,1,K1528)</f>
        <v>0</v>
      </c>
      <c r="K1528">
        <f>IF(AND(B1528&gt;0,B1528&lt;&gt;"ЗАГ"),1,IF(C1528=0,SUM(B1529:INDEX(B1529:B$2002,INDEX(MATCH("ЗАГ",B1529:B$2002&amp;"",),))),0))</f>
        <v>0</v>
      </c>
      <c r="R1528" s="7">
        <f>IFERROR(IF(F1528&gt;0,IF(IFERROR((Смета!H1078*1),0)&gt;0,ROUND(F1528*G1528,2),0),0),0)</f>
        <v>0</v>
      </c>
      <c r="S1528" s="7">
        <f>IFERROR(IF(F1528&gt;0,IF(IFERROR((Смета!G1510*1),0)&gt;0,ROUND(F1528*G1528,2),0),0),0)</f>
        <v>0</v>
      </c>
    </row>
    <row r="1529" hidden="1">
      <c r="B1529">
        <f>IFERROR(IF(F1529&gt;0,MAX(B$26:B1528)+1,IF(AND(D1529&gt;0,C1529=0),"ЗАГ",0)),0)</f>
        <v>0</v>
      </c>
      <c r="C1529">
        <f>IF(Смета!B1511&gt;0,Смета!B1511,0)</f>
        <v>0</v>
      </c>
      <c r="D1529">
        <f>IF(Смета!C1511&gt;0,Смета!C1511,0)</f>
        <v>0</v>
      </c>
      <c r="E1529" s="7">
        <f>IF(Смета!D1511&gt;0,Смета!D1511,0)</f>
        <v>0</v>
      </c>
      <c r="F1529" s="7">
        <f>IFERROR(IF(Дата_КС2=S$3,Смета!Q1511,0)+IF(Дата_КС2=S$4,Смета!T1511,0)+IF(Дата_КС2=S$5,Смета!W1511,0)+IF(Дата_КС2=S$6,Смета!Z1511,0)+IF(Дата_КС2=S$7,Смета!AC1511,0)+IF(Дата_КС2=S$8,Смета!AF1511,0)+IF(Дата_КС2=S$9,Смета!AI1511,0)+IF(Дата_КС2=S$10,Смета!AL1511,0)+IF(Дата_КС2=S$11,Смета!AO1511,0)+IF(Дата_КС2=S$12,Смета!AR1511,0)+IF(Дата_КС2=S$13,Смета!AU1511,0)+IF(Дата_КС2=S$14,Смета!AX1511,0),0)</f>
        <v>0</v>
      </c>
      <c r="G1529" s="7">
        <f>IF(Смета!E1511&gt;0,Смета!E1511,0)</f>
        <v>0</v>
      </c>
      <c r="H1529" s="7">
        <f>ROUND(F1529*G1529,2)</f>
        <v>0</v>
      </c>
      <c r="I1529">
        <f>IF(J1529=1,1,K1529)</f>
        <v>0</v>
      </c>
      <c r="K1529">
        <f>IF(AND(B1529&gt;0,B1529&lt;&gt;"ЗАГ"),1,IF(C1529=0,SUM(B1530:INDEX(B1530:B$2002,INDEX(MATCH("ЗАГ",B1530:B$2002&amp;"",),))),0))</f>
        <v>0</v>
      </c>
      <c r="R1529" s="7">
        <f>IFERROR(IF(F1529&gt;0,IF(IFERROR((Смета!H1079*1),0)&gt;0,ROUND(F1529*G1529,2),0),0),0)</f>
        <v>0</v>
      </c>
      <c r="S1529" s="7">
        <f>IFERROR(IF(F1529&gt;0,IF(IFERROR((Смета!G1511*1),0)&gt;0,ROUND(F1529*G1529,2),0),0),0)</f>
        <v>0</v>
      </c>
    </row>
    <row r="1530" hidden="1">
      <c r="B1530">
        <f>IFERROR(IF(F1530&gt;0,MAX(B$26:B1529)+1,IF(AND(D1530&gt;0,C1530=0),"ЗАГ",0)),0)</f>
        <v>0</v>
      </c>
      <c r="C1530">
        <f>IF(Смета!B1512&gt;0,Смета!B1512,0)</f>
        <v>0</v>
      </c>
      <c r="D1530">
        <f>IF(Смета!C1512&gt;0,Смета!C1512,0)</f>
        <v>0</v>
      </c>
      <c r="E1530" s="7">
        <f>IF(Смета!D1512&gt;0,Смета!D1512,0)</f>
        <v>0</v>
      </c>
      <c r="F1530" s="7">
        <f>IFERROR(IF(Дата_КС2=S$3,Смета!Q1512,0)+IF(Дата_КС2=S$4,Смета!T1512,0)+IF(Дата_КС2=S$5,Смета!W1512,0)+IF(Дата_КС2=S$6,Смета!Z1512,0)+IF(Дата_КС2=S$7,Смета!AC1512,0)+IF(Дата_КС2=S$8,Смета!AF1512,0)+IF(Дата_КС2=S$9,Смета!AI1512,0)+IF(Дата_КС2=S$10,Смета!AL1512,0)+IF(Дата_КС2=S$11,Смета!AO1512,0)+IF(Дата_КС2=S$12,Смета!AR1512,0)+IF(Дата_КС2=S$13,Смета!AU1512,0)+IF(Дата_КС2=S$14,Смета!AX1512,0),0)</f>
        <v>0</v>
      </c>
      <c r="G1530" s="7">
        <f>IF(Смета!E1512&gt;0,Смета!E1512,0)</f>
        <v>0</v>
      </c>
      <c r="H1530" s="7">
        <f>ROUND(F1530*G1530,2)</f>
        <v>0</v>
      </c>
      <c r="I1530">
        <f>IF(J1530=1,1,K1530)</f>
        <v>0</v>
      </c>
      <c r="K1530">
        <f>IF(AND(B1530&gt;0,B1530&lt;&gt;"ЗАГ"),1,IF(C1530=0,SUM(B1531:INDEX(B1531:B$2002,INDEX(MATCH("ЗАГ",B1531:B$2002&amp;"",),))),0))</f>
        <v>0</v>
      </c>
      <c r="R1530" s="7">
        <f>IFERROR(IF(F1530&gt;0,IF(IFERROR((Смета!H1080*1),0)&gt;0,ROUND(F1530*G1530,2),0),0),0)</f>
        <v>0</v>
      </c>
      <c r="S1530" s="7">
        <f>IFERROR(IF(F1530&gt;0,IF(IFERROR((Смета!G1512*1),0)&gt;0,ROUND(F1530*G1530,2),0),0),0)</f>
        <v>0</v>
      </c>
    </row>
    <row r="1531" hidden="1">
      <c r="B1531">
        <f>IFERROR(IF(F1531&gt;0,MAX(B$26:B1530)+1,IF(AND(D1531&gt;0,C1531=0),"ЗАГ",0)),0)</f>
        <v>0</v>
      </c>
      <c r="C1531">
        <f>IF(Смета!B1513&gt;0,Смета!B1513,0)</f>
        <v>0</v>
      </c>
      <c r="D1531">
        <f>IF(Смета!C1513&gt;0,Смета!C1513,0)</f>
        <v>0</v>
      </c>
      <c r="E1531" s="7">
        <f>IF(Смета!D1513&gt;0,Смета!D1513,0)</f>
        <v>0</v>
      </c>
      <c r="F1531" s="7">
        <f>IFERROR(IF(Дата_КС2=S$3,Смета!Q1513,0)+IF(Дата_КС2=S$4,Смета!T1513,0)+IF(Дата_КС2=S$5,Смета!W1513,0)+IF(Дата_КС2=S$6,Смета!Z1513,0)+IF(Дата_КС2=S$7,Смета!AC1513,0)+IF(Дата_КС2=S$8,Смета!AF1513,0)+IF(Дата_КС2=S$9,Смета!AI1513,0)+IF(Дата_КС2=S$10,Смета!AL1513,0)+IF(Дата_КС2=S$11,Смета!AO1513,0)+IF(Дата_КС2=S$12,Смета!AR1513,0)+IF(Дата_КС2=S$13,Смета!AU1513,0)+IF(Дата_КС2=S$14,Смета!AX1513,0),0)</f>
        <v>0</v>
      </c>
      <c r="G1531" s="7">
        <f>IF(Смета!E1513&gt;0,Смета!E1513,0)</f>
        <v>0</v>
      </c>
      <c r="H1531" s="7">
        <f>ROUND(F1531*G1531,2)</f>
        <v>0</v>
      </c>
      <c r="I1531">
        <f>IF(J1531=1,1,K1531)</f>
        <v>0</v>
      </c>
      <c r="K1531">
        <f>IF(AND(B1531&gt;0,B1531&lt;&gt;"ЗАГ"),1,IF(C1531=0,SUM(B1532:INDEX(B1532:B$2002,INDEX(MATCH("ЗАГ",B1532:B$2002&amp;"",),))),0))</f>
        <v>0</v>
      </c>
      <c r="R1531" s="7">
        <f>IFERROR(IF(F1531&gt;0,IF(IFERROR((Смета!H1081*1),0)&gt;0,ROUND(F1531*G1531,2),0),0),0)</f>
        <v>0</v>
      </c>
      <c r="S1531" s="7">
        <f>IFERROR(IF(F1531&gt;0,IF(IFERROR((Смета!G1513*1),0)&gt;0,ROUND(F1531*G1531,2),0),0),0)</f>
        <v>0</v>
      </c>
    </row>
    <row r="1532" hidden="1">
      <c r="B1532">
        <f>IFERROR(IF(F1532&gt;0,MAX(B$26:B1531)+1,IF(AND(D1532&gt;0,C1532=0),"ЗАГ",0)),0)</f>
        <v>0</v>
      </c>
      <c r="C1532">
        <f>IF(Смета!B1514&gt;0,Смета!B1514,0)</f>
        <v>0</v>
      </c>
      <c r="D1532">
        <f>IF(Смета!C1514&gt;0,Смета!C1514,0)</f>
        <v>0</v>
      </c>
      <c r="E1532" s="7">
        <f>IF(Смета!D1514&gt;0,Смета!D1514,0)</f>
        <v>0</v>
      </c>
      <c r="F1532" s="7">
        <f>IFERROR(IF(Дата_КС2=S$3,Смета!Q1514,0)+IF(Дата_КС2=S$4,Смета!T1514,0)+IF(Дата_КС2=S$5,Смета!W1514,0)+IF(Дата_КС2=S$6,Смета!Z1514,0)+IF(Дата_КС2=S$7,Смета!AC1514,0)+IF(Дата_КС2=S$8,Смета!AF1514,0)+IF(Дата_КС2=S$9,Смета!AI1514,0)+IF(Дата_КС2=S$10,Смета!AL1514,0)+IF(Дата_КС2=S$11,Смета!AO1514,0)+IF(Дата_КС2=S$12,Смета!AR1514,0)+IF(Дата_КС2=S$13,Смета!AU1514,0)+IF(Дата_КС2=S$14,Смета!AX1514,0),0)</f>
        <v>0</v>
      </c>
      <c r="G1532" s="7">
        <f>IF(Смета!E1514&gt;0,Смета!E1514,0)</f>
        <v>0</v>
      </c>
      <c r="H1532" s="7">
        <f>ROUND(F1532*G1532,2)</f>
        <v>0</v>
      </c>
      <c r="I1532">
        <f>IF(J1532=1,1,K1532)</f>
        <v>0</v>
      </c>
      <c r="K1532">
        <f>IF(AND(B1532&gt;0,B1532&lt;&gt;"ЗАГ"),1,IF(C1532=0,SUM(B1533:INDEX(B1533:B$2002,INDEX(MATCH("ЗАГ",B1533:B$2002&amp;"",),))),0))</f>
        <v>0</v>
      </c>
      <c r="R1532" s="7">
        <f>IFERROR(IF(F1532&gt;0,IF(IFERROR((Смета!H1082*1),0)&gt;0,ROUND(F1532*G1532,2),0),0),0)</f>
        <v>0</v>
      </c>
      <c r="S1532" s="7">
        <f>IFERROR(IF(F1532&gt;0,IF(IFERROR((Смета!G1514*1),0)&gt;0,ROUND(F1532*G1532,2),0),0),0)</f>
        <v>0</v>
      </c>
    </row>
    <row r="1533" hidden="1">
      <c r="B1533">
        <f>IFERROR(IF(F1533&gt;0,MAX(B$26:B1532)+1,IF(AND(D1533&gt;0,C1533=0),"ЗАГ",0)),0)</f>
        <v>0</v>
      </c>
      <c r="C1533">
        <f>IF(Смета!B1515&gt;0,Смета!B1515,0)</f>
        <v>0</v>
      </c>
      <c r="D1533">
        <f>IF(Смета!C1515&gt;0,Смета!C1515,0)</f>
        <v>0</v>
      </c>
      <c r="E1533" s="7">
        <f>IF(Смета!D1515&gt;0,Смета!D1515,0)</f>
        <v>0</v>
      </c>
      <c r="F1533" s="7">
        <f>IFERROR(IF(Дата_КС2=S$3,Смета!Q1515,0)+IF(Дата_КС2=S$4,Смета!T1515,0)+IF(Дата_КС2=S$5,Смета!W1515,0)+IF(Дата_КС2=S$6,Смета!Z1515,0)+IF(Дата_КС2=S$7,Смета!AC1515,0)+IF(Дата_КС2=S$8,Смета!AF1515,0)+IF(Дата_КС2=S$9,Смета!AI1515,0)+IF(Дата_КС2=S$10,Смета!AL1515,0)+IF(Дата_КС2=S$11,Смета!AO1515,0)+IF(Дата_КС2=S$12,Смета!AR1515,0)+IF(Дата_КС2=S$13,Смета!AU1515,0)+IF(Дата_КС2=S$14,Смета!AX1515,0),0)</f>
        <v>0</v>
      </c>
      <c r="G1533" s="7">
        <f>IF(Смета!E1515&gt;0,Смета!E1515,0)</f>
        <v>0</v>
      </c>
      <c r="H1533" s="7">
        <f>ROUND(F1533*G1533,2)</f>
        <v>0</v>
      </c>
      <c r="I1533">
        <f>IF(J1533=1,1,K1533)</f>
        <v>0</v>
      </c>
      <c r="K1533">
        <f>IF(AND(B1533&gt;0,B1533&lt;&gt;"ЗАГ"),1,IF(C1533=0,SUM(B1534:INDEX(B1534:B$2002,INDEX(MATCH("ЗАГ",B1534:B$2002&amp;"",),))),0))</f>
        <v>0</v>
      </c>
      <c r="R1533" s="7">
        <f>IFERROR(IF(F1533&gt;0,IF(IFERROR((Смета!H1083*1),0)&gt;0,ROUND(F1533*G1533,2),0),0),0)</f>
        <v>0</v>
      </c>
      <c r="S1533" s="7">
        <f>IFERROR(IF(F1533&gt;0,IF(IFERROR((Смета!G1515*1),0)&gt;0,ROUND(F1533*G1533,2),0),0),0)</f>
        <v>0</v>
      </c>
    </row>
    <row r="1534" hidden="1">
      <c r="B1534">
        <f>IFERROR(IF(F1534&gt;0,MAX(B$26:B1533)+1,IF(AND(D1534&gt;0,C1534=0),"ЗАГ",0)),0)</f>
        <v>0</v>
      </c>
      <c r="C1534">
        <f>IF(Смета!B1516&gt;0,Смета!B1516,0)</f>
        <v>0</v>
      </c>
      <c r="D1534">
        <f>IF(Смета!C1516&gt;0,Смета!C1516,0)</f>
        <v>0</v>
      </c>
      <c r="E1534" s="7">
        <f>IF(Смета!D1516&gt;0,Смета!D1516,0)</f>
        <v>0</v>
      </c>
      <c r="F1534" s="7">
        <f>IFERROR(IF(Дата_КС2=S$3,Смета!Q1516,0)+IF(Дата_КС2=S$4,Смета!T1516,0)+IF(Дата_КС2=S$5,Смета!W1516,0)+IF(Дата_КС2=S$6,Смета!Z1516,0)+IF(Дата_КС2=S$7,Смета!AC1516,0)+IF(Дата_КС2=S$8,Смета!AF1516,0)+IF(Дата_КС2=S$9,Смета!AI1516,0)+IF(Дата_КС2=S$10,Смета!AL1516,0)+IF(Дата_КС2=S$11,Смета!AO1516,0)+IF(Дата_КС2=S$12,Смета!AR1516,0)+IF(Дата_КС2=S$13,Смета!AU1516,0)+IF(Дата_КС2=S$14,Смета!AX1516,0),0)</f>
        <v>0</v>
      </c>
      <c r="G1534" s="7">
        <f>IF(Смета!E1516&gt;0,Смета!E1516,0)</f>
        <v>0</v>
      </c>
      <c r="H1534" s="7">
        <f>ROUND(F1534*G1534,2)</f>
        <v>0</v>
      </c>
      <c r="I1534">
        <f>IF(J1534=1,1,K1534)</f>
        <v>0</v>
      </c>
      <c r="K1534">
        <f>IF(AND(B1534&gt;0,B1534&lt;&gt;"ЗАГ"),1,IF(C1534=0,SUM(B1535:INDEX(B1535:B$2002,INDEX(MATCH("ЗАГ",B1535:B$2002&amp;"",),))),0))</f>
        <v>0</v>
      </c>
      <c r="R1534" s="7">
        <f>IFERROR(IF(F1534&gt;0,IF(IFERROR((Смета!H1084*1),0)&gt;0,ROUND(F1534*G1534,2),0),0),0)</f>
        <v>0</v>
      </c>
      <c r="S1534" s="7">
        <f>IFERROR(IF(F1534&gt;0,IF(IFERROR((Смета!G1516*1),0)&gt;0,ROUND(F1534*G1534,2),0),0),0)</f>
        <v>0</v>
      </c>
    </row>
    <row r="1535" hidden="1">
      <c r="B1535">
        <f>IFERROR(IF(F1535&gt;0,MAX(B$26:B1534)+1,IF(AND(D1535&gt;0,C1535=0),"ЗАГ",0)),0)</f>
        <v>0</v>
      </c>
      <c r="C1535">
        <f>IF(Смета!B1517&gt;0,Смета!B1517,0)</f>
        <v>0</v>
      </c>
      <c r="D1535">
        <f>IF(Смета!C1517&gt;0,Смета!C1517,0)</f>
        <v>0</v>
      </c>
      <c r="E1535" s="7">
        <f>IF(Смета!D1517&gt;0,Смета!D1517,0)</f>
        <v>0</v>
      </c>
      <c r="F1535" s="7">
        <f>IFERROR(IF(Дата_КС2=S$3,Смета!Q1517,0)+IF(Дата_КС2=S$4,Смета!T1517,0)+IF(Дата_КС2=S$5,Смета!W1517,0)+IF(Дата_КС2=S$6,Смета!Z1517,0)+IF(Дата_КС2=S$7,Смета!AC1517,0)+IF(Дата_КС2=S$8,Смета!AF1517,0)+IF(Дата_КС2=S$9,Смета!AI1517,0)+IF(Дата_КС2=S$10,Смета!AL1517,0)+IF(Дата_КС2=S$11,Смета!AO1517,0)+IF(Дата_КС2=S$12,Смета!AR1517,0)+IF(Дата_КС2=S$13,Смета!AU1517,0)+IF(Дата_КС2=S$14,Смета!AX1517,0),0)</f>
        <v>0</v>
      </c>
      <c r="G1535" s="7">
        <f>IF(Смета!E1517&gt;0,Смета!E1517,0)</f>
        <v>0</v>
      </c>
      <c r="H1535" s="7">
        <f>ROUND(F1535*G1535,2)</f>
        <v>0</v>
      </c>
      <c r="I1535">
        <f>IF(J1535=1,1,K1535)</f>
        <v>0</v>
      </c>
      <c r="K1535">
        <f>IF(AND(B1535&gt;0,B1535&lt;&gt;"ЗАГ"),1,IF(C1535=0,SUM(B1536:INDEX(B1536:B$2002,INDEX(MATCH("ЗАГ",B1536:B$2002&amp;"",),))),0))</f>
        <v>0</v>
      </c>
      <c r="R1535" s="7">
        <f>IFERROR(IF(F1535&gt;0,IF(IFERROR((Смета!H1085*1),0)&gt;0,ROUND(F1535*G1535,2),0),0),0)</f>
        <v>0</v>
      </c>
      <c r="S1535" s="7">
        <f>IFERROR(IF(F1535&gt;0,IF(IFERROR((Смета!G1517*1),0)&gt;0,ROUND(F1535*G1535,2),0),0),0)</f>
        <v>0</v>
      </c>
    </row>
    <row r="1536" hidden="1">
      <c r="B1536">
        <f>IFERROR(IF(F1536&gt;0,MAX(B$26:B1535)+1,IF(AND(D1536&gt;0,C1536=0),"ЗАГ",0)),0)</f>
        <v>0</v>
      </c>
      <c r="C1536">
        <f>IF(Смета!B1518&gt;0,Смета!B1518,0)</f>
        <v>0</v>
      </c>
      <c r="D1536">
        <f>IF(Смета!C1518&gt;0,Смета!C1518,0)</f>
        <v>0</v>
      </c>
      <c r="E1536" s="7">
        <f>IF(Смета!D1518&gt;0,Смета!D1518,0)</f>
        <v>0</v>
      </c>
      <c r="F1536" s="7">
        <f>IFERROR(IF(Дата_КС2=S$3,Смета!Q1518,0)+IF(Дата_КС2=S$4,Смета!T1518,0)+IF(Дата_КС2=S$5,Смета!W1518,0)+IF(Дата_КС2=S$6,Смета!Z1518,0)+IF(Дата_КС2=S$7,Смета!AC1518,0)+IF(Дата_КС2=S$8,Смета!AF1518,0)+IF(Дата_КС2=S$9,Смета!AI1518,0)+IF(Дата_КС2=S$10,Смета!AL1518,0)+IF(Дата_КС2=S$11,Смета!AO1518,0)+IF(Дата_КС2=S$12,Смета!AR1518,0)+IF(Дата_КС2=S$13,Смета!AU1518,0)+IF(Дата_КС2=S$14,Смета!AX1518,0),0)</f>
        <v>0</v>
      </c>
      <c r="G1536" s="7">
        <f>IF(Смета!E1518&gt;0,Смета!E1518,0)</f>
        <v>0</v>
      </c>
      <c r="H1536" s="7">
        <f>ROUND(F1536*G1536,2)</f>
        <v>0</v>
      </c>
      <c r="I1536">
        <f>IF(J1536=1,1,K1536)</f>
        <v>0</v>
      </c>
      <c r="K1536">
        <f>IF(AND(B1536&gt;0,B1536&lt;&gt;"ЗАГ"),1,IF(C1536=0,SUM(B1537:INDEX(B1537:B$2002,INDEX(MATCH("ЗАГ",B1537:B$2002&amp;"",),))),0))</f>
        <v>0</v>
      </c>
      <c r="R1536" s="7">
        <f>IFERROR(IF(F1536&gt;0,IF(IFERROR((Смета!H1086*1),0)&gt;0,ROUND(F1536*G1536,2),0),0),0)</f>
        <v>0</v>
      </c>
      <c r="S1536" s="7">
        <f>IFERROR(IF(F1536&gt;0,IF(IFERROR((Смета!G1518*1),0)&gt;0,ROUND(F1536*G1536,2),0),0),0)</f>
        <v>0</v>
      </c>
    </row>
    <row r="1537" hidden="1">
      <c r="B1537">
        <f>IFERROR(IF(F1537&gt;0,MAX(B$26:B1536)+1,IF(AND(D1537&gt;0,C1537=0),"ЗАГ",0)),0)</f>
        <v>0</v>
      </c>
      <c r="C1537">
        <f>IF(Смета!B1519&gt;0,Смета!B1519,0)</f>
        <v>0</v>
      </c>
      <c r="D1537">
        <f>IF(Смета!C1519&gt;0,Смета!C1519,0)</f>
        <v>0</v>
      </c>
      <c r="E1537" s="7">
        <f>IF(Смета!D1519&gt;0,Смета!D1519,0)</f>
        <v>0</v>
      </c>
      <c r="F1537" s="7">
        <f>IFERROR(IF(Дата_КС2=S$3,Смета!Q1519,0)+IF(Дата_КС2=S$4,Смета!T1519,0)+IF(Дата_КС2=S$5,Смета!W1519,0)+IF(Дата_КС2=S$6,Смета!Z1519,0)+IF(Дата_КС2=S$7,Смета!AC1519,0)+IF(Дата_КС2=S$8,Смета!AF1519,0)+IF(Дата_КС2=S$9,Смета!AI1519,0)+IF(Дата_КС2=S$10,Смета!AL1519,0)+IF(Дата_КС2=S$11,Смета!AO1519,0)+IF(Дата_КС2=S$12,Смета!AR1519,0)+IF(Дата_КС2=S$13,Смета!AU1519,0)+IF(Дата_КС2=S$14,Смета!AX1519,0),0)</f>
        <v>0</v>
      </c>
      <c r="G1537" s="7">
        <f>IF(Смета!E1519&gt;0,Смета!E1519,0)</f>
        <v>0</v>
      </c>
      <c r="H1537" s="7">
        <f>ROUND(F1537*G1537,2)</f>
        <v>0</v>
      </c>
      <c r="I1537">
        <f>IF(J1537=1,1,K1537)</f>
        <v>0</v>
      </c>
      <c r="K1537">
        <f>IF(AND(B1537&gt;0,B1537&lt;&gt;"ЗАГ"),1,IF(C1537=0,SUM(B1538:INDEX(B1538:B$2002,INDEX(MATCH("ЗАГ",B1538:B$2002&amp;"",),))),0))</f>
        <v>0</v>
      </c>
      <c r="R1537" s="7">
        <f>IFERROR(IF(F1537&gt;0,IF(IFERROR((Смета!H1087*1),0)&gt;0,ROUND(F1537*G1537,2),0),0),0)</f>
        <v>0</v>
      </c>
      <c r="S1537" s="7">
        <f>IFERROR(IF(F1537&gt;0,IF(IFERROR((Смета!G1519*1),0)&gt;0,ROUND(F1537*G1537,2),0),0),0)</f>
        <v>0</v>
      </c>
    </row>
    <row r="1538" hidden="1">
      <c r="B1538">
        <f>IFERROR(IF(F1538&gt;0,MAX(B$26:B1537)+1,IF(AND(D1538&gt;0,C1538=0),"ЗАГ",0)),0)</f>
        <v>0</v>
      </c>
      <c r="C1538">
        <f>IF(Смета!B1520&gt;0,Смета!B1520,0)</f>
        <v>0</v>
      </c>
      <c r="D1538">
        <f>IF(Смета!C1520&gt;0,Смета!C1520,0)</f>
        <v>0</v>
      </c>
      <c r="E1538" s="7">
        <f>IF(Смета!D1520&gt;0,Смета!D1520,0)</f>
        <v>0</v>
      </c>
      <c r="F1538" s="7">
        <f>IFERROR(IF(Дата_КС2=S$3,Смета!Q1520,0)+IF(Дата_КС2=S$4,Смета!T1520,0)+IF(Дата_КС2=S$5,Смета!W1520,0)+IF(Дата_КС2=S$6,Смета!Z1520,0)+IF(Дата_КС2=S$7,Смета!AC1520,0)+IF(Дата_КС2=S$8,Смета!AF1520,0)+IF(Дата_КС2=S$9,Смета!AI1520,0)+IF(Дата_КС2=S$10,Смета!AL1520,0)+IF(Дата_КС2=S$11,Смета!AO1520,0)+IF(Дата_КС2=S$12,Смета!AR1520,0)+IF(Дата_КС2=S$13,Смета!AU1520,0)+IF(Дата_КС2=S$14,Смета!AX1520,0),0)</f>
        <v>0</v>
      </c>
      <c r="G1538" s="7">
        <f>IF(Смета!E1520&gt;0,Смета!E1520,0)</f>
        <v>0</v>
      </c>
      <c r="H1538" s="7">
        <f>ROUND(F1538*G1538,2)</f>
        <v>0</v>
      </c>
      <c r="I1538">
        <f>IF(J1538=1,1,K1538)</f>
        <v>0</v>
      </c>
      <c r="K1538">
        <f>IF(AND(B1538&gt;0,B1538&lt;&gt;"ЗАГ"),1,IF(C1538=0,SUM(B1539:INDEX(B1539:B$2002,INDEX(MATCH("ЗАГ",B1539:B$2002&amp;"",),))),0))</f>
        <v>0</v>
      </c>
      <c r="R1538" s="7">
        <f>IFERROR(IF(F1538&gt;0,IF(IFERROR((Смета!H1088*1),0)&gt;0,ROUND(F1538*G1538,2),0),0),0)</f>
        <v>0</v>
      </c>
      <c r="S1538" s="7">
        <f>IFERROR(IF(F1538&gt;0,IF(IFERROR((Смета!G1520*1),0)&gt;0,ROUND(F1538*G1538,2),0),0),0)</f>
        <v>0</v>
      </c>
    </row>
    <row r="1539" hidden="1">
      <c r="B1539">
        <f>IFERROR(IF(F1539&gt;0,MAX(B$26:B1538)+1,IF(AND(D1539&gt;0,C1539=0),"ЗАГ",0)),0)</f>
        <v>0</v>
      </c>
      <c r="C1539">
        <f>IF(Смета!B1521&gt;0,Смета!B1521,0)</f>
        <v>0</v>
      </c>
      <c r="D1539">
        <f>IF(Смета!C1521&gt;0,Смета!C1521,0)</f>
        <v>0</v>
      </c>
      <c r="E1539" s="7">
        <f>IF(Смета!D1521&gt;0,Смета!D1521,0)</f>
        <v>0</v>
      </c>
      <c r="F1539" s="7">
        <f>IFERROR(IF(Дата_КС2=S$3,Смета!Q1521,0)+IF(Дата_КС2=S$4,Смета!T1521,0)+IF(Дата_КС2=S$5,Смета!W1521,0)+IF(Дата_КС2=S$6,Смета!Z1521,0)+IF(Дата_КС2=S$7,Смета!AC1521,0)+IF(Дата_КС2=S$8,Смета!AF1521,0)+IF(Дата_КС2=S$9,Смета!AI1521,0)+IF(Дата_КС2=S$10,Смета!AL1521,0)+IF(Дата_КС2=S$11,Смета!AO1521,0)+IF(Дата_КС2=S$12,Смета!AR1521,0)+IF(Дата_КС2=S$13,Смета!AU1521,0)+IF(Дата_КС2=S$14,Смета!AX1521,0),0)</f>
        <v>0</v>
      </c>
      <c r="G1539" s="7">
        <f>IF(Смета!E1521&gt;0,Смета!E1521,0)</f>
        <v>0</v>
      </c>
      <c r="H1539" s="7">
        <f>ROUND(F1539*G1539,2)</f>
        <v>0</v>
      </c>
      <c r="I1539">
        <f>IF(J1539=1,1,K1539)</f>
        <v>0</v>
      </c>
      <c r="K1539">
        <f>IF(AND(B1539&gt;0,B1539&lt;&gt;"ЗАГ"),1,IF(C1539=0,SUM(B1540:INDEX(B1540:B$2002,INDEX(MATCH("ЗАГ",B1540:B$2002&amp;"",),))),0))</f>
        <v>0</v>
      </c>
      <c r="R1539" s="7">
        <f>IFERROR(IF(F1539&gt;0,IF(IFERROR((Смета!H1089*1),0)&gt;0,ROUND(F1539*G1539,2),0),0),0)</f>
        <v>0</v>
      </c>
      <c r="S1539" s="7">
        <f>IFERROR(IF(F1539&gt;0,IF(IFERROR((Смета!G1521*1),0)&gt;0,ROUND(F1539*G1539,2),0),0),0)</f>
        <v>0</v>
      </c>
    </row>
    <row r="1540" hidden="1">
      <c r="B1540">
        <f>IFERROR(IF(F1540&gt;0,MAX(B$26:B1539)+1,IF(AND(D1540&gt;0,C1540=0),"ЗАГ",0)),0)</f>
        <v>0</v>
      </c>
      <c r="C1540">
        <f>IF(Смета!B1522&gt;0,Смета!B1522,0)</f>
        <v>0</v>
      </c>
      <c r="D1540">
        <f>IF(Смета!C1522&gt;0,Смета!C1522,0)</f>
        <v>0</v>
      </c>
      <c r="E1540" s="7">
        <f>IF(Смета!D1522&gt;0,Смета!D1522,0)</f>
        <v>0</v>
      </c>
      <c r="F1540" s="7">
        <f>IFERROR(IF(Дата_КС2=S$3,Смета!Q1522,0)+IF(Дата_КС2=S$4,Смета!T1522,0)+IF(Дата_КС2=S$5,Смета!W1522,0)+IF(Дата_КС2=S$6,Смета!Z1522,0)+IF(Дата_КС2=S$7,Смета!AC1522,0)+IF(Дата_КС2=S$8,Смета!AF1522,0)+IF(Дата_КС2=S$9,Смета!AI1522,0)+IF(Дата_КС2=S$10,Смета!AL1522,0)+IF(Дата_КС2=S$11,Смета!AO1522,0)+IF(Дата_КС2=S$12,Смета!AR1522,0)+IF(Дата_КС2=S$13,Смета!AU1522,0)+IF(Дата_КС2=S$14,Смета!AX1522,0),0)</f>
        <v>0</v>
      </c>
      <c r="G1540" s="7">
        <f>IF(Смета!E1522&gt;0,Смета!E1522,0)</f>
        <v>0</v>
      </c>
      <c r="H1540" s="7">
        <f>ROUND(F1540*G1540,2)</f>
        <v>0</v>
      </c>
      <c r="I1540">
        <f>IF(J1540=1,1,K1540)</f>
        <v>0</v>
      </c>
      <c r="K1540">
        <f>IF(AND(B1540&gt;0,B1540&lt;&gt;"ЗАГ"),1,IF(C1540=0,SUM(B1541:INDEX(B1541:B$2002,INDEX(MATCH("ЗАГ",B1541:B$2002&amp;"",),))),0))</f>
        <v>0</v>
      </c>
      <c r="R1540" s="7">
        <f>IFERROR(IF(F1540&gt;0,IF(IFERROR((Смета!H1090*1),0)&gt;0,ROUND(F1540*G1540,2),0),0),0)</f>
        <v>0</v>
      </c>
      <c r="S1540" s="7">
        <f>IFERROR(IF(F1540&gt;0,IF(IFERROR((Смета!G1522*1),0)&gt;0,ROUND(F1540*G1540,2),0),0),0)</f>
        <v>0</v>
      </c>
    </row>
    <row r="1541" hidden="1">
      <c r="B1541">
        <f>IFERROR(IF(F1541&gt;0,MAX(B$26:B1540)+1,IF(AND(D1541&gt;0,C1541=0),"ЗАГ",0)),0)</f>
        <v>0</v>
      </c>
      <c r="C1541">
        <f>IF(Смета!B1523&gt;0,Смета!B1523,0)</f>
        <v>0</v>
      </c>
      <c r="D1541">
        <f>IF(Смета!C1523&gt;0,Смета!C1523,0)</f>
        <v>0</v>
      </c>
      <c r="E1541" s="7">
        <f>IF(Смета!D1523&gt;0,Смета!D1523,0)</f>
        <v>0</v>
      </c>
      <c r="F1541" s="7">
        <f>IFERROR(IF(Дата_КС2=S$3,Смета!Q1523,0)+IF(Дата_КС2=S$4,Смета!T1523,0)+IF(Дата_КС2=S$5,Смета!W1523,0)+IF(Дата_КС2=S$6,Смета!Z1523,0)+IF(Дата_КС2=S$7,Смета!AC1523,0)+IF(Дата_КС2=S$8,Смета!AF1523,0)+IF(Дата_КС2=S$9,Смета!AI1523,0)+IF(Дата_КС2=S$10,Смета!AL1523,0)+IF(Дата_КС2=S$11,Смета!AO1523,0)+IF(Дата_КС2=S$12,Смета!AR1523,0)+IF(Дата_КС2=S$13,Смета!AU1523,0)+IF(Дата_КС2=S$14,Смета!AX1523,0),0)</f>
        <v>0</v>
      </c>
      <c r="G1541" s="7">
        <f>IF(Смета!E1523&gt;0,Смета!E1523,0)</f>
        <v>0</v>
      </c>
      <c r="H1541" s="7">
        <f>ROUND(F1541*G1541,2)</f>
        <v>0</v>
      </c>
      <c r="I1541">
        <f>IF(J1541=1,1,K1541)</f>
        <v>0</v>
      </c>
      <c r="K1541">
        <f>IF(AND(B1541&gt;0,B1541&lt;&gt;"ЗАГ"),1,IF(C1541=0,SUM(B1542:INDEX(B1542:B$2002,INDEX(MATCH("ЗАГ",B1542:B$2002&amp;"",),))),0))</f>
        <v>0</v>
      </c>
      <c r="R1541" s="7">
        <f>IFERROR(IF(F1541&gt;0,IF(IFERROR((Смета!H1091*1),0)&gt;0,ROUND(F1541*G1541,2),0),0),0)</f>
        <v>0</v>
      </c>
      <c r="S1541" s="7">
        <f>IFERROR(IF(F1541&gt;0,IF(IFERROR((Смета!G1523*1),0)&gt;0,ROUND(F1541*G1541,2),0),0),0)</f>
        <v>0</v>
      </c>
    </row>
    <row r="1542" hidden="1">
      <c r="B1542">
        <f>IFERROR(IF(F1542&gt;0,MAX(B$26:B1541)+1,IF(AND(D1542&gt;0,C1542=0),"ЗАГ",0)),0)</f>
        <v>0</v>
      </c>
      <c r="C1542">
        <f>IF(Смета!B1524&gt;0,Смета!B1524,0)</f>
        <v>0</v>
      </c>
      <c r="D1542">
        <f>IF(Смета!C1524&gt;0,Смета!C1524,0)</f>
        <v>0</v>
      </c>
      <c r="E1542" s="7">
        <f>IF(Смета!D1524&gt;0,Смета!D1524,0)</f>
        <v>0</v>
      </c>
      <c r="F1542" s="7">
        <f>IFERROR(IF(Дата_КС2=S$3,Смета!Q1524,0)+IF(Дата_КС2=S$4,Смета!T1524,0)+IF(Дата_КС2=S$5,Смета!W1524,0)+IF(Дата_КС2=S$6,Смета!Z1524,0)+IF(Дата_КС2=S$7,Смета!AC1524,0)+IF(Дата_КС2=S$8,Смета!AF1524,0)+IF(Дата_КС2=S$9,Смета!AI1524,0)+IF(Дата_КС2=S$10,Смета!AL1524,0)+IF(Дата_КС2=S$11,Смета!AO1524,0)+IF(Дата_КС2=S$12,Смета!AR1524,0)+IF(Дата_КС2=S$13,Смета!AU1524,0)+IF(Дата_КС2=S$14,Смета!AX1524,0),0)</f>
        <v>0</v>
      </c>
      <c r="G1542" s="7">
        <f>IF(Смета!E1524&gt;0,Смета!E1524,0)</f>
        <v>0</v>
      </c>
      <c r="H1542" s="7">
        <f>ROUND(F1542*G1542,2)</f>
        <v>0</v>
      </c>
      <c r="I1542">
        <f>IF(J1542=1,1,K1542)</f>
        <v>0</v>
      </c>
      <c r="K1542">
        <f>IF(AND(B1542&gt;0,B1542&lt;&gt;"ЗАГ"),1,IF(C1542=0,SUM(B1543:INDEX(B1543:B$2002,INDEX(MATCH("ЗАГ",B1543:B$2002&amp;"",),))),0))</f>
        <v>0</v>
      </c>
      <c r="R1542" s="7">
        <f>IFERROR(IF(F1542&gt;0,IF(IFERROR((Смета!H1092*1),0)&gt;0,ROUND(F1542*G1542,2),0),0),0)</f>
        <v>0</v>
      </c>
      <c r="S1542" s="7">
        <f>IFERROR(IF(F1542&gt;0,IF(IFERROR((Смета!G1524*1),0)&gt;0,ROUND(F1542*G1542,2),0),0),0)</f>
        <v>0</v>
      </c>
    </row>
    <row r="1543" hidden="1">
      <c r="B1543">
        <f>IFERROR(IF(F1543&gt;0,MAX(B$26:B1542)+1,IF(AND(D1543&gt;0,C1543=0),"ЗАГ",0)),0)</f>
        <v>0</v>
      </c>
      <c r="C1543">
        <f>IF(Смета!B1525&gt;0,Смета!B1525,0)</f>
        <v>0</v>
      </c>
      <c r="D1543">
        <f>IF(Смета!C1525&gt;0,Смета!C1525,0)</f>
        <v>0</v>
      </c>
      <c r="E1543" s="7">
        <f>IF(Смета!D1525&gt;0,Смета!D1525,0)</f>
        <v>0</v>
      </c>
      <c r="F1543" s="7">
        <f>IFERROR(IF(Дата_КС2=S$3,Смета!Q1525,0)+IF(Дата_КС2=S$4,Смета!T1525,0)+IF(Дата_КС2=S$5,Смета!W1525,0)+IF(Дата_КС2=S$6,Смета!Z1525,0)+IF(Дата_КС2=S$7,Смета!AC1525,0)+IF(Дата_КС2=S$8,Смета!AF1525,0)+IF(Дата_КС2=S$9,Смета!AI1525,0)+IF(Дата_КС2=S$10,Смета!AL1525,0)+IF(Дата_КС2=S$11,Смета!AO1525,0)+IF(Дата_КС2=S$12,Смета!AR1525,0)+IF(Дата_КС2=S$13,Смета!AU1525,0)+IF(Дата_КС2=S$14,Смета!AX1525,0),0)</f>
        <v>0</v>
      </c>
      <c r="G1543" s="7">
        <f>IF(Смета!E1525&gt;0,Смета!E1525,0)</f>
        <v>0</v>
      </c>
      <c r="H1543" s="7">
        <f>ROUND(F1543*G1543,2)</f>
        <v>0</v>
      </c>
      <c r="I1543">
        <f>IF(J1543=1,1,K1543)</f>
        <v>0</v>
      </c>
      <c r="K1543">
        <f>IF(AND(B1543&gt;0,B1543&lt;&gt;"ЗАГ"),1,IF(C1543=0,SUM(B1544:INDEX(B1544:B$2002,INDEX(MATCH("ЗАГ",B1544:B$2002&amp;"",),))),0))</f>
        <v>0</v>
      </c>
      <c r="R1543" s="7">
        <f>IFERROR(IF(F1543&gt;0,IF(IFERROR((Смета!H1093*1),0)&gt;0,ROUND(F1543*G1543,2),0),0),0)</f>
        <v>0</v>
      </c>
      <c r="S1543" s="7">
        <f>IFERROR(IF(F1543&gt;0,IF(IFERROR((Смета!G1525*1),0)&gt;0,ROUND(F1543*G1543,2),0),0),0)</f>
        <v>0</v>
      </c>
    </row>
    <row r="1544" hidden="1">
      <c r="B1544">
        <f>IFERROR(IF(F1544&gt;0,MAX(B$26:B1543)+1,IF(AND(D1544&gt;0,C1544=0),"ЗАГ",0)),0)</f>
        <v>0</v>
      </c>
      <c r="C1544">
        <f>IF(Смета!B1526&gt;0,Смета!B1526,0)</f>
        <v>0</v>
      </c>
      <c r="D1544">
        <f>IF(Смета!C1526&gt;0,Смета!C1526,0)</f>
        <v>0</v>
      </c>
      <c r="E1544" s="7">
        <f>IF(Смета!D1526&gt;0,Смета!D1526,0)</f>
        <v>0</v>
      </c>
      <c r="F1544" s="7">
        <f>IFERROR(IF(Дата_КС2=S$3,Смета!Q1526,0)+IF(Дата_КС2=S$4,Смета!T1526,0)+IF(Дата_КС2=S$5,Смета!W1526,0)+IF(Дата_КС2=S$6,Смета!Z1526,0)+IF(Дата_КС2=S$7,Смета!AC1526,0)+IF(Дата_КС2=S$8,Смета!AF1526,0)+IF(Дата_КС2=S$9,Смета!AI1526,0)+IF(Дата_КС2=S$10,Смета!AL1526,0)+IF(Дата_КС2=S$11,Смета!AO1526,0)+IF(Дата_КС2=S$12,Смета!AR1526,0)+IF(Дата_КС2=S$13,Смета!AU1526,0)+IF(Дата_КС2=S$14,Смета!AX1526,0),0)</f>
        <v>0</v>
      </c>
      <c r="G1544" s="7">
        <f>IF(Смета!E1526&gt;0,Смета!E1526,0)</f>
        <v>0</v>
      </c>
      <c r="H1544" s="7">
        <f>ROUND(F1544*G1544,2)</f>
        <v>0</v>
      </c>
      <c r="I1544">
        <f>IF(J1544=1,1,K1544)</f>
        <v>0</v>
      </c>
      <c r="K1544">
        <f>IF(AND(B1544&gt;0,B1544&lt;&gt;"ЗАГ"),1,IF(C1544=0,SUM(B1545:INDEX(B1545:B$2002,INDEX(MATCH("ЗАГ",B1545:B$2002&amp;"",),))),0))</f>
        <v>0</v>
      </c>
      <c r="R1544" s="7">
        <f>IFERROR(IF(F1544&gt;0,IF(IFERROR((Смета!H1094*1),0)&gt;0,ROUND(F1544*G1544,2),0),0),0)</f>
        <v>0</v>
      </c>
      <c r="S1544" s="7">
        <f>IFERROR(IF(F1544&gt;0,IF(IFERROR((Смета!G1526*1),0)&gt;0,ROUND(F1544*G1544,2),0),0),0)</f>
        <v>0</v>
      </c>
    </row>
    <row r="1545" hidden="1">
      <c r="B1545">
        <f>IFERROR(IF(F1545&gt;0,MAX(B$26:B1544)+1,IF(AND(D1545&gt;0,C1545=0),"ЗАГ",0)),0)</f>
        <v>0</v>
      </c>
      <c r="C1545">
        <f>IF(Смета!B1527&gt;0,Смета!B1527,0)</f>
        <v>0</v>
      </c>
      <c r="D1545">
        <f>IF(Смета!C1527&gt;0,Смета!C1527,0)</f>
        <v>0</v>
      </c>
      <c r="E1545" s="7">
        <f>IF(Смета!D1527&gt;0,Смета!D1527,0)</f>
        <v>0</v>
      </c>
      <c r="F1545" s="7">
        <f>IFERROR(IF(Дата_КС2=S$3,Смета!Q1527,0)+IF(Дата_КС2=S$4,Смета!T1527,0)+IF(Дата_КС2=S$5,Смета!W1527,0)+IF(Дата_КС2=S$6,Смета!Z1527,0)+IF(Дата_КС2=S$7,Смета!AC1527,0)+IF(Дата_КС2=S$8,Смета!AF1527,0)+IF(Дата_КС2=S$9,Смета!AI1527,0)+IF(Дата_КС2=S$10,Смета!AL1527,0)+IF(Дата_КС2=S$11,Смета!AO1527,0)+IF(Дата_КС2=S$12,Смета!AR1527,0)+IF(Дата_КС2=S$13,Смета!AU1527,0)+IF(Дата_КС2=S$14,Смета!AX1527,0),0)</f>
        <v>0</v>
      </c>
      <c r="G1545" s="7">
        <f>IF(Смета!E1527&gt;0,Смета!E1527,0)</f>
        <v>0</v>
      </c>
      <c r="H1545" s="7">
        <f>ROUND(F1545*G1545,2)</f>
        <v>0</v>
      </c>
      <c r="I1545">
        <f>IF(J1545=1,1,K1545)</f>
        <v>0</v>
      </c>
      <c r="K1545">
        <f>IF(AND(B1545&gt;0,B1545&lt;&gt;"ЗАГ"),1,IF(C1545=0,SUM(B1546:INDEX(B1546:B$2002,INDEX(MATCH("ЗАГ",B1546:B$2002&amp;"",),))),0))</f>
        <v>0</v>
      </c>
      <c r="R1545" s="7">
        <f>IFERROR(IF(F1545&gt;0,IF(IFERROR((Смета!H1095*1),0)&gt;0,ROUND(F1545*G1545,2),0),0),0)</f>
        <v>0</v>
      </c>
      <c r="S1545" s="7">
        <f>IFERROR(IF(F1545&gt;0,IF(IFERROR((Смета!G1527*1),0)&gt;0,ROUND(F1545*G1545,2),0),0),0)</f>
        <v>0</v>
      </c>
    </row>
    <row r="1546" hidden="1">
      <c r="B1546">
        <f>IFERROR(IF(F1546&gt;0,MAX(B$26:B1545)+1,IF(AND(D1546&gt;0,C1546=0),"ЗАГ",0)),0)</f>
        <v>0</v>
      </c>
      <c r="C1546">
        <f>IF(Смета!B1528&gt;0,Смета!B1528,0)</f>
        <v>0</v>
      </c>
      <c r="D1546">
        <f>IF(Смета!C1528&gt;0,Смета!C1528,0)</f>
        <v>0</v>
      </c>
      <c r="E1546" s="7">
        <f>IF(Смета!D1528&gt;0,Смета!D1528,0)</f>
        <v>0</v>
      </c>
      <c r="F1546" s="7">
        <f>IFERROR(IF(Дата_КС2=S$3,Смета!Q1528,0)+IF(Дата_КС2=S$4,Смета!T1528,0)+IF(Дата_КС2=S$5,Смета!W1528,0)+IF(Дата_КС2=S$6,Смета!Z1528,0)+IF(Дата_КС2=S$7,Смета!AC1528,0)+IF(Дата_КС2=S$8,Смета!AF1528,0)+IF(Дата_КС2=S$9,Смета!AI1528,0)+IF(Дата_КС2=S$10,Смета!AL1528,0)+IF(Дата_КС2=S$11,Смета!AO1528,0)+IF(Дата_КС2=S$12,Смета!AR1528,0)+IF(Дата_КС2=S$13,Смета!AU1528,0)+IF(Дата_КС2=S$14,Смета!AX1528,0),0)</f>
        <v>0</v>
      </c>
      <c r="G1546" s="7">
        <f>IF(Смета!E1528&gt;0,Смета!E1528,0)</f>
        <v>0</v>
      </c>
      <c r="H1546" s="7">
        <f>ROUND(F1546*G1546,2)</f>
        <v>0</v>
      </c>
      <c r="I1546">
        <f>IF(J1546=1,1,K1546)</f>
        <v>0</v>
      </c>
      <c r="K1546">
        <f>IF(AND(B1546&gt;0,B1546&lt;&gt;"ЗАГ"),1,IF(C1546=0,SUM(B1547:INDEX(B1547:B$2002,INDEX(MATCH("ЗАГ",B1547:B$2002&amp;"",),))),0))</f>
        <v>0</v>
      </c>
      <c r="R1546" s="7">
        <f>IFERROR(IF(F1546&gt;0,IF(IFERROR((Смета!H1096*1),0)&gt;0,ROUND(F1546*G1546,2),0),0),0)</f>
        <v>0</v>
      </c>
      <c r="S1546" s="7">
        <f>IFERROR(IF(F1546&gt;0,IF(IFERROR((Смета!G1528*1),0)&gt;0,ROUND(F1546*G1546,2),0),0),0)</f>
        <v>0</v>
      </c>
    </row>
    <row r="1547" hidden="1">
      <c r="B1547">
        <f>IFERROR(IF(F1547&gt;0,MAX(B$26:B1546)+1,IF(AND(D1547&gt;0,C1547=0),"ЗАГ",0)),0)</f>
        <v>0</v>
      </c>
      <c r="C1547">
        <f>IF(Смета!B1529&gt;0,Смета!B1529,0)</f>
        <v>0</v>
      </c>
      <c r="D1547">
        <f>IF(Смета!C1529&gt;0,Смета!C1529,0)</f>
        <v>0</v>
      </c>
      <c r="E1547" s="7">
        <f>IF(Смета!D1529&gt;0,Смета!D1529,0)</f>
        <v>0</v>
      </c>
      <c r="F1547" s="7">
        <f>IFERROR(IF(Дата_КС2=S$3,Смета!Q1529,0)+IF(Дата_КС2=S$4,Смета!T1529,0)+IF(Дата_КС2=S$5,Смета!W1529,0)+IF(Дата_КС2=S$6,Смета!Z1529,0)+IF(Дата_КС2=S$7,Смета!AC1529,0)+IF(Дата_КС2=S$8,Смета!AF1529,0)+IF(Дата_КС2=S$9,Смета!AI1529,0)+IF(Дата_КС2=S$10,Смета!AL1529,0)+IF(Дата_КС2=S$11,Смета!AO1529,0)+IF(Дата_КС2=S$12,Смета!AR1529,0)+IF(Дата_КС2=S$13,Смета!AU1529,0)+IF(Дата_КС2=S$14,Смета!AX1529,0),0)</f>
        <v>0</v>
      </c>
      <c r="G1547" s="7">
        <f>IF(Смета!E1529&gt;0,Смета!E1529,0)</f>
        <v>0</v>
      </c>
      <c r="H1547" s="7">
        <f>ROUND(F1547*G1547,2)</f>
        <v>0</v>
      </c>
      <c r="I1547">
        <f>IF(J1547=1,1,K1547)</f>
        <v>0</v>
      </c>
      <c r="K1547">
        <f>IF(AND(B1547&gt;0,B1547&lt;&gt;"ЗАГ"),1,IF(C1547=0,SUM(B1548:INDEX(B1548:B$2002,INDEX(MATCH("ЗАГ",B1548:B$2002&amp;"",),))),0))</f>
        <v>0</v>
      </c>
      <c r="R1547" s="7">
        <f>IFERROR(IF(F1547&gt;0,IF(IFERROR((Смета!H1097*1),0)&gt;0,ROUND(F1547*G1547,2),0),0),0)</f>
        <v>0</v>
      </c>
      <c r="S1547" s="7">
        <f>IFERROR(IF(F1547&gt;0,IF(IFERROR((Смета!G1529*1),0)&gt;0,ROUND(F1547*G1547,2),0),0),0)</f>
        <v>0</v>
      </c>
    </row>
    <row r="1548" hidden="1">
      <c r="B1548">
        <f>IFERROR(IF(F1548&gt;0,MAX(B$26:B1547)+1,IF(AND(D1548&gt;0,C1548=0),"ЗАГ",0)),0)</f>
        <v>0</v>
      </c>
      <c r="C1548">
        <f>IF(Смета!B1530&gt;0,Смета!B1530,0)</f>
        <v>0</v>
      </c>
      <c r="D1548">
        <f>IF(Смета!C1530&gt;0,Смета!C1530,0)</f>
        <v>0</v>
      </c>
      <c r="E1548" s="7">
        <f>IF(Смета!D1530&gt;0,Смета!D1530,0)</f>
        <v>0</v>
      </c>
      <c r="F1548" s="7">
        <f>IFERROR(IF(Дата_КС2=S$3,Смета!Q1530,0)+IF(Дата_КС2=S$4,Смета!T1530,0)+IF(Дата_КС2=S$5,Смета!W1530,0)+IF(Дата_КС2=S$6,Смета!Z1530,0)+IF(Дата_КС2=S$7,Смета!AC1530,0)+IF(Дата_КС2=S$8,Смета!AF1530,0)+IF(Дата_КС2=S$9,Смета!AI1530,0)+IF(Дата_КС2=S$10,Смета!AL1530,0)+IF(Дата_КС2=S$11,Смета!AO1530,0)+IF(Дата_КС2=S$12,Смета!AR1530,0)+IF(Дата_КС2=S$13,Смета!AU1530,0)+IF(Дата_КС2=S$14,Смета!AX1530,0),0)</f>
        <v>0</v>
      </c>
      <c r="G1548" s="7">
        <f>IF(Смета!E1530&gt;0,Смета!E1530,0)</f>
        <v>0</v>
      </c>
      <c r="H1548" s="7">
        <f>ROUND(F1548*G1548,2)</f>
        <v>0</v>
      </c>
      <c r="I1548">
        <f>IF(J1548=1,1,K1548)</f>
        <v>0</v>
      </c>
      <c r="K1548">
        <f>IF(AND(B1548&gt;0,B1548&lt;&gt;"ЗАГ"),1,IF(C1548=0,SUM(B1549:INDEX(B1549:B$2002,INDEX(MATCH("ЗАГ",B1549:B$2002&amp;"",),))),0))</f>
        <v>0</v>
      </c>
      <c r="R1548" s="7">
        <f>IFERROR(IF(F1548&gt;0,IF(IFERROR((Смета!H1098*1),0)&gt;0,ROUND(F1548*G1548,2),0),0),0)</f>
        <v>0</v>
      </c>
      <c r="S1548" s="7">
        <f>IFERROR(IF(F1548&gt;0,IF(IFERROR((Смета!G1530*1),0)&gt;0,ROUND(F1548*G1548,2),0),0),0)</f>
        <v>0</v>
      </c>
    </row>
    <row r="1549" hidden="1">
      <c r="B1549">
        <f>IFERROR(IF(F1549&gt;0,MAX(B$26:B1548)+1,IF(AND(D1549&gt;0,C1549=0),"ЗАГ",0)),0)</f>
        <v>0</v>
      </c>
      <c r="C1549">
        <f>IF(Смета!B1531&gt;0,Смета!B1531,0)</f>
        <v>0</v>
      </c>
      <c r="D1549">
        <f>IF(Смета!C1531&gt;0,Смета!C1531,0)</f>
        <v>0</v>
      </c>
      <c r="E1549" s="7">
        <f>IF(Смета!D1531&gt;0,Смета!D1531,0)</f>
        <v>0</v>
      </c>
      <c r="F1549" s="7">
        <f>IFERROR(IF(Дата_КС2=S$3,Смета!Q1531,0)+IF(Дата_КС2=S$4,Смета!T1531,0)+IF(Дата_КС2=S$5,Смета!W1531,0)+IF(Дата_КС2=S$6,Смета!Z1531,0)+IF(Дата_КС2=S$7,Смета!AC1531,0)+IF(Дата_КС2=S$8,Смета!AF1531,0)+IF(Дата_КС2=S$9,Смета!AI1531,0)+IF(Дата_КС2=S$10,Смета!AL1531,0)+IF(Дата_КС2=S$11,Смета!AO1531,0)+IF(Дата_КС2=S$12,Смета!AR1531,0)+IF(Дата_КС2=S$13,Смета!AU1531,0)+IF(Дата_КС2=S$14,Смета!AX1531,0),0)</f>
        <v>0</v>
      </c>
      <c r="G1549" s="7">
        <f>IF(Смета!E1531&gt;0,Смета!E1531,0)</f>
        <v>0</v>
      </c>
      <c r="H1549" s="7">
        <f>ROUND(F1549*G1549,2)</f>
        <v>0</v>
      </c>
      <c r="I1549">
        <f>IF(J1549=1,1,K1549)</f>
        <v>0</v>
      </c>
      <c r="K1549">
        <f>IF(AND(B1549&gt;0,B1549&lt;&gt;"ЗАГ"),1,IF(C1549=0,SUM(B1550:INDEX(B1550:B$2002,INDEX(MATCH("ЗАГ",B1550:B$2002&amp;"",),))),0))</f>
        <v>0</v>
      </c>
      <c r="R1549" s="7">
        <f>IFERROR(IF(F1549&gt;0,IF(IFERROR((Смета!H1099*1),0)&gt;0,ROUND(F1549*G1549,2),0),0),0)</f>
        <v>0</v>
      </c>
      <c r="S1549" s="7">
        <f>IFERROR(IF(F1549&gt;0,IF(IFERROR((Смета!G1531*1),0)&gt;0,ROUND(F1549*G1549,2),0),0),0)</f>
        <v>0</v>
      </c>
    </row>
    <row r="1550" hidden="1">
      <c r="B1550">
        <f>IFERROR(IF(F1550&gt;0,MAX(B$26:B1549)+1,IF(AND(D1550&gt;0,C1550=0),"ЗАГ",0)),0)</f>
        <v>0</v>
      </c>
      <c r="C1550">
        <f>IF(Смета!B1532&gt;0,Смета!B1532,0)</f>
        <v>0</v>
      </c>
      <c r="D1550">
        <f>IF(Смета!C1532&gt;0,Смета!C1532,0)</f>
        <v>0</v>
      </c>
      <c r="E1550" s="7">
        <f>IF(Смета!D1532&gt;0,Смета!D1532,0)</f>
        <v>0</v>
      </c>
      <c r="F1550" s="7">
        <f>IFERROR(IF(Дата_КС2=S$3,Смета!Q1532,0)+IF(Дата_КС2=S$4,Смета!T1532,0)+IF(Дата_КС2=S$5,Смета!W1532,0)+IF(Дата_КС2=S$6,Смета!Z1532,0)+IF(Дата_КС2=S$7,Смета!AC1532,0)+IF(Дата_КС2=S$8,Смета!AF1532,0)+IF(Дата_КС2=S$9,Смета!AI1532,0)+IF(Дата_КС2=S$10,Смета!AL1532,0)+IF(Дата_КС2=S$11,Смета!AO1532,0)+IF(Дата_КС2=S$12,Смета!AR1532,0)+IF(Дата_КС2=S$13,Смета!AU1532,0)+IF(Дата_КС2=S$14,Смета!AX1532,0),0)</f>
        <v>0</v>
      </c>
      <c r="G1550" s="7">
        <f>IF(Смета!E1532&gt;0,Смета!E1532,0)</f>
        <v>0</v>
      </c>
      <c r="H1550" s="7">
        <f>ROUND(F1550*G1550,2)</f>
        <v>0</v>
      </c>
      <c r="I1550">
        <f>IF(J1550=1,1,K1550)</f>
        <v>0</v>
      </c>
      <c r="K1550">
        <f>IF(AND(B1550&gt;0,B1550&lt;&gt;"ЗАГ"),1,IF(C1550=0,SUM(B1551:INDEX(B1551:B$2002,INDEX(MATCH("ЗАГ",B1551:B$2002&amp;"",),))),0))</f>
        <v>0</v>
      </c>
      <c r="R1550" s="7">
        <f>IFERROR(IF(F1550&gt;0,IF(IFERROR((Смета!H1100*1),0)&gt;0,ROUND(F1550*G1550,2),0),0),0)</f>
        <v>0</v>
      </c>
      <c r="S1550" s="7">
        <f>IFERROR(IF(F1550&gt;0,IF(IFERROR((Смета!G1532*1),0)&gt;0,ROUND(F1550*G1550,2),0),0),0)</f>
        <v>0</v>
      </c>
    </row>
    <row r="1551" hidden="1">
      <c r="B1551">
        <f>IFERROR(IF(F1551&gt;0,MAX(B$26:B1550)+1,IF(AND(D1551&gt;0,C1551=0),"ЗАГ",0)),0)</f>
        <v>0</v>
      </c>
      <c r="C1551">
        <f>IF(Смета!B1533&gt;0,Смета!B1533,0)</f>
        <v>0</v>
      </c>
      <c r="D1551">
        <f>IF(Смета!C1533&gt;0,Смета!C1533,0)</f>
        <v>0</v>
      </c>
      <c r="E1551" s="7">
        <f>IF(Смета!D1533&gt;0,Смета!D1533,0)</f>
        <v>0</v>
      </c>
      <c r="F1551" s="7">
        <f>IFERROR(IF(Дата_КС2=S$3,Смета!Q1533,0)+IF(Дата_КС2=S$4,Смета!T1533,0)+IF(Дата_КС2=S$5,Смета!W1533,0)+IF(Дата_КС2=S$6,Смета!Z1533,0)+IF(Дата_КС2=S$7,Смета!AC1533,0)+IF(Дата_КС2=S$8,Смета!AF1533,0)+IF(Дата_КС2=S$9,Смета!AI1533,0)+IF(Дата_КС2=S$10,Смета!AL1533,0)+IF(Дата_КС2=S$11,Смета!AO1533,0)+IF(Дата_КС2=S$12,Смета!AR1533,0)+IF(Дата_КС2=S$13,Смета!AU1533,0)+IF(Дата_КС2=S$14,Смета!AX1533,0),0)</f>
        <v>0</v>
      </c>
      <c r="G1551" s="7">
        <f>IF(Смета!E1533&gt;0,Смета!E1533,0)</f>
        <v>0</v>
      </c>
      <c r="H1551" s="7">
        <f>ROUND(F1551*G1551,2)</f>
        <v>0</v>
      </c>
      <c r="I1551">
        <f>IF(J1551=1,1,K1551)</f>
        <v>0</v>
      </c>
      <c r="K1551">
        <f>IF(AND(B1551&gt;0,B1551&lt;&gt;"ЗАГ"),1,IF(C1551=0,SUM(B1552:INDEX(B1552:B$2002,INDEX(MATCH("ЗАГ",B1552:B$2002&amp;"",),))),0))</f>
        <v>0</v>
      </c>
      <c r="R1551" s="7">
        <f>IFERROR(IF(F1551&gt;0,IF(IFERROR((Смета!H1101*1),0)&gt;0,ROUND(F1551*G1551,2),0),0),0)</f>
        <v>0</v>
      </c>
      <c r="S1551" s="7">
        <f>IFERROR(IF(F1551&gt;0,IF(IFERROR((Смета!G1533*1),0)&gt;0,ROUND(F1551*G1551,2),0),0),0)</f>
        <v>0</v>
      </c>
    </row>
    <row r="1552" hidden="1">
      <c r="B1552">
        <f>IFERROR(IF(F1552&gt;0,MAX(B$26:B1551)+1,IF(AND(D1552&gt;0,C1552=0),"ЗАГ",0)),0)</f>
        <v>0</v>
      </c>
      <c r="C1552">
        <f>IF(Смета!B1534&gt;0,Смета!B1534,0)</f>
        <v>0</v>
      </c>
      <c r="D1552">
        <f>IF(Смета!C1534&gt;0,Смета!C1534,0)</f>
        <v>0</v>
      </c>
      <c r="E1552" s="7">
        <f>IF(Смета!D1534&gt;0,Смета!D1534,0)</f>
        <v>0</v>
      </c>
      <c r="F1552" s="7">
        <f>IFERROR(IF(Дата_КС2=S$3,Смета!Q1534,0)+IF(Дата_КС2=S$4,Смета!T1534,0)+IF(Дата_КС2=S$5,Смета!W1534,0)+IF(Дата_КС2=S$6,Смета!Z1534,0)+IF(Дата_КС2=S$7,Смета!AC1534,0)+IF(Дата_КС2=S$8,Смета!AF1534,0)+IF(Дата_КС2=S$9,Смета!AI1534,0)+IF(Дата_КС2=S$10,Смета!AL1534,0)+IF(Дата_КС2=S$11,Смета!AO1534,0)+IF(Дата_КС2=S$12,Смета!AR1534,0)+IF(Дата_КС2=S$13,Смета!AU1534,0)+IF(Дата_КС2=S$14,Смета!AX1534,0),0)</f>
        <v>0</v>
      </c>
      <c r="G1552" s="7">
        <f>IF(Смета!E1534&gt;0,Смета!E1534,0)</f>
        <v>0</v>
      </c>
      <c r="H1552" s="7">
        <f>ROUND(F1552*G1552,2)</f>
        <v>0</v>
      </c>
      <c r="I1552">
        <f>IF(J1552=1,1,K1552)</f>
        <v>0</v>
      </c>
      <c r="K1552">
        <f>IF(AND(B1552&gt;0,B1552&lt;&gt;"ЗАГ"),1,IF(C1552=0,SUM(B1553:INDEX(B1553:B$2002,INDEX(MATCH("ЗАГ",B1553:B$2002&amp;"",),))),0))</f>
        <v>0</v>
      </c>
      <c r="R1552" s="7">
        <f>IFERROR(IF(F1552&gt;0,IF(IFERROR((Смета!H1102*1),0)&gt;0,ROUND(F1552*G1552,2),0),0),0)</f>
        <v>0</v>
      </c>
      <c r="S1552" s="7">
        <f>IFERROR(IF(F1552&gt;0,IF(IFERROR((Смета!G1534*1),0)&gt;0,ROUND(F1552*G1552,2),0),0),0)</f>
        <v>0</v>
      </c>
    </row>
    <row r="1553" hidden="1">
      <c r="B1553">
        <f>IFERROR(IF(F1553&gt;0,MAX(B$26:B1552)+1,IF(AND(D1553&gt;0,C1553=0),"ЗАГ",0)),0)</f>
        <v>0</v>
      </c>
      <c r="C1553">
        <f>IF(Смета!B1535&gt;0,Смета!B1535,0)</f>
        <v>0</v>
      </c>
      <c r="D1553">
        <f>IF(Смета!C1535&gt;0,Смета!C1535,0)</f>
        <v>0</v>
      </c>
      <c r="E1553" s="7">
        <f>IF(Смета!D1535&gt;0,Смета!D1535,0)</f>
        <v>0</v>
      </c>
      <c r="F1553" s="7">
        <f>IFERROR(IF(Дата_КС2=S$3,Смета!Q1535,0)+IF(Дата_КС2=S$4,Смета!T1535,0)+IF(Дата_КС2=S$5,Смета!W1535,0)+IF(Дата_КС2=S$6,Смета!Z1535,0)+IF(Дата_КС2=S$7,Смета!AC1535,0)+IF(Дата_КС2=S$8,Смета!AF1535,0)+IF(Дата_КС2=S$9,Смета!AI1535,0)+IF(Дата_КС2=S$10,Смета!AL1535,0)+IF(Дата_КС2=S$11,Смета!AO1535,0)+IF(Дата_КС2=S$12,Смета!AR1535,0)+IF(Дата_КС2=S$13,Смета!AU1535,0)+IF(Дата_КС2=S$14,Смета!AX1535,0),0)</f>
        <v>0</v>
      </c>
      <c r="G1553" s="7">
        <f>IF(Смета!E1535&gt;0,Смета!E1535,0)</f>
        <v>0</v>
      </c>
      <c r="H1553" s="7">
        <f>ROUND(F1553*G1553,2)</f>
        <v>0</v>
      </c>
      <c r="I1553">
        <f>IF(J1553=1,1,K1553)</f>
        <v>0</v>
      </c>
      <c r="K1553">
        <f>IF(AND(B1553&gt;0,B1553&lt;&gt;"ЗАГ"),1,IF(C1553=0,SUM(B1554:INDEX(B1554:B$2002,INDEX(MATCH("ЗАГ",B1554:B$2002&amp;"",),))),0))</f>
        <v>0</v>
      </c>
      <c r="R1553" s="7">
        <f>IFERROR(IF(F1553&gt;0,IF(IFERROR((Смета!H1103*1),0)&gt;0,ROUND(F1553*G1553,2),0),0),0)</f>
        <v>0</v>
      </c>
      <c r="S1553" s="7">
        <f>IFERROR(IF(F1553&gt;0,IF(IFERROR((Смета!G1535*1),0)&gt;0,ROUND(F1553*G1553,2),0),0),0)</f>
        <v>0</v>
      </c>
    </row>
    <row r="1554" hidden="1">
      <c r="B1554">
        <f>IFERROR(IF(F1554&gt;0,MAX(B$26:B1553)+1,IF(AND(D1554&gt;0,C1554=0),"ЗАГ",0)),0)</f>
        <v>0</v>
      </c>
      <c r="C1554">
        <f>IF(Смета!B1536&gt;0,Смета!B1536,0)</f>
        <v>0</v>
      </c>
      <c r="D1554">
        <f>IF(Смета!C1536&gt;0,Смета!C1536,0)</f>
        <v>0</v>
      </c>
      <c r="E1554" s="7">
        <f>IF(Смета!D1536&gt;0,Смета!D1536,0)</f>
        <v>0</v>
      </c>
      <c r="F1554" s="7">
        <f>IFERROR(IF(Дата_КС2=S$3,Смета!Q1536,0)+IF(Дата_КС2=S$4,Смета!T1536,0)+IF(Дата_КС2=S$5,Смета!W1536,0)+IF(Дата_КС2=S$6,Смета!Z1536,0)+IF(Дата_КС2=S$7,Смета!AC1536,0)+IF(Дата_КС2=S$8,Смета!AF1536,0)+IF(Дата_КС2=S$9,Смета!AI1536,0)+IF(Дата_КС2=S$10,Смета!AL1536,0)+IF(Дата_КС2=S$11,Смета!AO1536,0)+IF(Дата_КС2=S$12,Смета!AR1536,0)+IF(Дата_КС2=S$13,Смета!AU1536,0)+IF(Дата_КС2=S$14,Смета!AX1536,0),0)</f>
        <v>0</v>
      </c>
      <c r="G1554" s="7">
        <f>IF(Смета!E1536&gt;0,Смета!E1536,0)</f>
        <v>0</v>
      </c>
      <c r="H1554" s="7">
        <f>ROUND(F1554*G1554,2)</f>
        <v>0</v>
      </c>
      <c r="I1554">
        <f>IF(J1554=1,1,K1554)</f>
        <v>0</v>
      </c>
      <c r="K1554">
        <f>IF(AND(B1554&gt;0,B1554&lt;&gt;"ЗАГ"),1,IF(C1554=0,SUM(B1555:INDEX(B1555:B$2002,INDEX(MATCH("ЗАГ",B1555:B$2002&amp;"",),))),0))</f>
        <v>0</v>
      </c>
      <c r="R1554" s="7">
        <f>IFERROR(IF(F1554&gt;0,IF(IFERROR((Смета!H1104*1),0)&gt;0,ROUND(F1554*G1554,2),0),0),0)</f>
        <v>0</v>
      </c>
      <c r="S1554" s="7">
        <f>IFERROR(IF(F1554&gt;0,IF(IFERROR((Смета!G1536*1),0)&gt;0,ROUND(F1554*G1554,2),0),0),0)</f>
        <v>0</v>
      </c>
    </row>
    <row r="1555" hidden="1">
      <c r="B1555">
        <f>IFERROR(IF(F1555&gt;0,MAX(B$26:B1554)+1,IF(AND(D1555&gt;0,C1555=0),"ЗАГ",0)),0)</f>
        <v>0</v>
      </c>
      <c r="C1555">
        <f>IF(Смета!B1537&gt;0,Смета!B1537,0)</f>
        <v>0</v>
      </c>
      <c r="D1555">
        <f>IF(Смета!C1537&gt;0,Смета!C1537,0)</f>
        <v>0</v>
      </c>
      <c r="E1555" s="7">
        <f>IF(Смета!D1537&gt;0,Смета!D1537,0)</f>
        <v>0</v>
      </c>
      <c r="F1555" s="7">
        <f>IFERROR(IF(Дата_КС2=S$3,Смета!Q1537,0)+IF(Дата_КС2=S$4,Смета!T1537,0)+IF(Дата_КС2=S$5,Смета!W1537,0)+IF(Дата_КС2=S$6,Смета!Z1537,0)+IF(Дата_КС2=S$7,Смета!AC1537,0)+IF(Дата_КС2=S$8,Смета!AF1537,0)+IF(Дата_КС2=S$9,Смета!AI1537,0)+IF(Дата_КС2=S$10,Смета!AL1537,0)+IF(Дата_КС2=S$11,Смета!AO1537,0)+IF(Дата_КС2=S$12,Смета!AR1537,0)+IF(Дата_КС2=S$13,Смета!AU1537,0)+IF(Дата_КС2=S$14,Смета!AX1537,0),0)</f>
        <v>0</v>
      </c>
      <c r="G1555" s="7">
        <f>IF(Смета!E1537&gt;0,Смета!E1537,0)</f>
        <v>0</v>
      </c>
      <c r="H1555" s="7">
        <f>ROUND(F1555*G1555,2)</f>
        <v>0</v>
      </c>
      <c r="I1555">
        <f>IF(J1555=1,1,K1555)</f>
        <v>0</v>
      </c>
      <c r="K1555">
        <f>IF(AND(B1555&gt;0,B1555&lt;&gt;"ЗАГ"),1,IF(C1555=0,SUM(B1556:INDEX(B1556:B$2002,INDEX(MATCH("ЗАГ",B1556:B$2002&amp;"",),))),0))</f>
        <v>0</v>
      </c>
      <c r="R1555" s="7">
        <f>IFERROR(IF(F1555&gt;0,IF(IFERROR((Смета!H1105*1),0)&gt;0,ROUND(F1555*G1555,2),0),0),0)</f>
        <v>0</v>
      </c>
      <c r="S1555" s="7">
        <f>IFERROR(IF(F1555&gt;0,IF(IFERROR((Смета!G1537*1),0)&gt;0,ROUND(F1555*G1555,2),0),0),0)</f>
        <v>0</v>
      </c>
    </row>
    <row r="1556" hidden="1">
      <c r="B1556">
        <f>IFERROR(IF(F1556&gt;0,MAX(B$26:B1555)+1,IF(AND(D1556&gt;0,C1556=0),"ЗАГ",0)),0)</f>
        <v>0</v>
      </c>
      <c r="C1556">
        <f>IF(Смета!B1538&gt;0,Смета!B1538,0)</f>
        <v>0</v>
      </c>
      <c r="D1556">
        <f>IF(Смета!C1538&gt;0,Смета!C1538,0)</f>
        <v>0</v>
      </c>
      <c r="E1556" s="7">
        <f>IF(Смета!D1538&gt;0,Смета!D1538,0)</f>
        <v>0</v>
      </c>
      <c r="F1556" s="7">
        <f>IFERROR(IF(Дата_КС2=S$3,Смета!Q1538,0)+IF(Дата_КС2=S$4,Смета!T1538,0)+IF(Дата_КС2=S$5,Смета!W1538,0)+IF(Дата_КС2=S$6,Смета!Z1538,0)+IF(Дата_КС2=S$7,Смета!AC1538,0)+IF(Дата_КС2=S$8,Смета!AF1538,0)+IF(Дата_КС2=S$9,Смета!AI1538,0)+IF(Дата_КС2=S$10,Смета!AL1538,0)+IF(Дата_КС2=S$11,Смета!AO1538,0)+IF(Дата_КС2=S$12,Смета!AR1538,0)+IF(Дата_КС2=S$13,Смета!AU1538,0)+IF(Дата_КС2=S$14,Смета!AX1538,0),0)</f>
        <v>0</v>
      </c>
      <c r="G1556" s="7">
        <f>IF(Смета!E1538&gt;0,Смета!E1538,0)</f>
        <v>0</v>
      </c>
      <c r="H1556" s="7">
        <f>ROUND(F1556*G1556,2)</f>
        <v>0</v>
      </c>
      <c r="I1556">
        <f>IF(J1556=1,1,K1556)</f>
        <v>0</v>
      </c>
      <c r="K1556">
        <f>IF(AND(B1556&gt;0,B1556&lt;&gt;"ЗАГ"),1,IF(C1556=0,SUM(B1557:INDEX(B1557:B$2002,INDEX(MATCH("ЗАГ",B1557:B$2002&amp;"",),))),0))</f>
        <v>0</v>
      </c>
      <c r="R1556" s="7">
        <f>IFERROR(IF(F1556&gt;0,IF(IFERROR((Смета!H1106*1),0)&gt;0,ROUND(F1556*G1556,2),0),0),0)</f>
        <v>0</v>
      </c>
      <c r="S1556" s="7">
        <f>IFERROR(IF(F1556&gt;0,IF(IFERROR((Смета!G1538*1),0)&gt;0,ROUND(F1556*G1556,2),0),0),0)</f>
        <v>0</v>
      </c>
    </row>
    <row r="1557" hidden="1">
      <c r="B1557">
        <f>IFERROR(IF(F1557&gt;0,MAX(B$26:B1556)+1,IF(AND(D1557&gt;0,C1557=0),"ЗАГ",0)),0)</f>
        <v>0</v>
      </c>
      <c r="C1557">
        <f>IF(Смета!B1539&gt;0,Смета!B1539,0)</f>
        <v>0</v>
      </c>
      <c r="D1557">
        <f>IF(Смета!C1539&gt;0,Смета!C1539,0)</f>
        <v>0</v>
      </c>
      <c r="E1557" s="7">
        <f>IF(Смета!D1539&gt;0,Смета!D1539,0)</f>
        <v>0</v>
      </c>
      <c r="F1557" s="7">
        <f>IFERROR(IF(Дата_КС2=S$3,Смета!Q1539,0)+IF(Дата_КС2=S$4,Смета!T1539,0)+IF(Дата_КС2=S$5,Смета!W1539,0)+IF(Дата_КС2=S$6,Смета!Z1539,0)+IF(Дата_КС2=S$7,Смета!AC1539,0)+IF(Дата_КС2=S$8,Смета!AF1539,0)+IF(Дата_КС2=S$9,Смета!AI1539,0)+IF(Дата_КС2=S$10,Смета!AL1539,0)+IF(Дата_КС2=S$11,Смета!AO1539,0)+IF(Дата_КС2=S$12,Смета!AR1539,0)+IF(Дата_КС2=S$13,Смета!AU1539,0)+IF(Дата_КС2=S$14,Смета!AX1539,0),0)</f>
        <v>0</v>
      </c>
      <c r="G1557" s="7">
        <f>IF(Смета!E1539&gt;0,Смета!E1539,0)</f>
        <v>0</v>
      </c>
      <c r="H1557" s="7">
        <f>ROUND(F1557*G1557,2)</f>
        <v>0</v>
      </c>
      <c r="I1557">
        <f>IF(J1557=1,1,K1557)</f>
        <v>0</v>
      </c>
      <c r="K1557">
        <f>IF(AND(B1557&gt;0,B1557&lt;&gt;"ЗАГ"),1,IF(C1557=0,SUM(B1558:INDEX(B1558:B$2002,INDEX(MATCH("ЗАГ",B1558:B$2002&amp;"",),))),0))</f>
        <v>0</v>
      </c>
      <c r="R1557" s="7">
        <f>IFERROR(IF(F1557&gt;0,IF(IFERROR((Смета!H1107*1),0)&gt;0,ROUND(F1557*G1557,2),0),0),0)</f>
        <v>0</v>
      </c>
      <c r="S1557" s="7">
        <f>IFERROR(IF(F1557&gt;0,IF(IFERROR((Смета!G1539*1),0)&gt;0,ROUND(F1557*G1557,2),0),0),0)</f>
        <v>0</v>
      </c>
    </row>
    <row r="1558" hidden="1">
      <c r="B1558">
        <f>IFERROR(IF(F1558&gt;0,MAX(B$26:B1557)+1,IF(AND(D1558&gt;0,C1558=0),"ЗАГ",0)),0)</f>
        <v>0</v>
      </c>
      <c r="C1558">
        <f>IF(Смета!B1540&gt;0,Смета!B1540,0)</f>
        <v>0</v>
      </c>
      <c r="D1558">
        <f>IF(Смета!C1540&gt;0,Смета!C1540,0)</f>
        <v>0</v>
      </c>
      <c r="E1558" s="7">
        <f>IF(Смета!D1540&gt;0,Смета!D1540,0)</f>
        <v>0</v>
      </c>
      <c r="F1558" s="7">
        <f>IFERROR(IF(Дата_КС2=S$3,Смета!Q1540,0)+IF(Дата_КС2=S$4,Смета!T1540,0)+IF(Дата_КС2=S$5,Смета!W1540,0)+IF(Дата_КС2=S$6,Смета!Z1540,0)+IF(Дата_КС2=S$7,Смета!AC1540,0)+IF(Дата_КС2=S$8,Смета!AF1540,0)+IF(Дата_КС2=S$9,Смета!AI1540,0)+IF(Дата_КС2=S$10,Смета!AL1540,0)+IF(Дата_КС2=S$11,Смета!AO1540,0)+IF(Дата_КС2=S$12,Смета!AR1540,0)+IF(Дата_КС2=S$13,Смета!AU1540,0)+IF(Дата_КС2=S$14,Смета!AX1540,0),0)</f>
        <v>0</v>
      </c>
      <c r="G1558" s="7">
        <f>IF(Смета!E1540&gt;0,Смета!E1540,0)</f>
        <v>0</v>
      </c>
      <c r="H1558" s="7">
        <f>ROUND(F1558*G1558,2)</f>
        <v>0</v>
      </c>
      <c r="I1558">
        <f>IF(J1558=1,1,K1558)</f>
        <v>0</v>
      </c>
      <c r="K1558">
        <f>IF(AND(B1558&gt;0,B1558&lt;&gt;"ЗАГ"),1,IF(C1558=0,SUM(B1559:INDEX(B1559:B$2002,INDEX(MATCH("ЗАГ",B1559:B$2002&amp;"",),))),0))</f>
        <v>0</v>
      </c>
      <c r="R1558" s="7">
        <f>IFERROR(IF(F1558&gt;0,IF(IFERROR((Смета!H1108*1),0)&gt;0,ROUND(F1558*G1558,2),0),0),0)</f>
        <v>0</v>
      </c>
      <c r="S1558" s="7">
        <f>IFERROR(IF(F1558&gt;0,IF(IFERROR((Смета!G1540*1),0)&gt;0,ROUND(F1558*G1558,2),0),0),0)</f>
        <v>0</v>
      </c>
    </row>
    <row r="1559" hidden="1">
      <c r="B1559">
        <f>IFERROR(IF(F1559&gt;0,MAX(B$26:B1558)+1,IF(AND(D1559&gt;0,C1559=0),"ЗАГ",0)),0)</f>
        <v>0</v>
      </c>
      <c r="C1559">
        <f>IF(Смета!B1541&gt;0,Смета!B1541,0)</f>
        <v>0</v>
      </c>
      <c r="D1559">
        <f>IF(Смета!C1541&gt;0,Смета!C1541,0)</f>
        <v>0</v>
      </c>
      <c r="E1559" s="7">
        <f>IF(Смета!D1541&gt;0,Смета!D1541,0)</f>
        <v>0</v>
      </c>
      <c r="F1559" s="7">
        <f>IFERROR(IF(Дата_КС2=S$3,Смета!Q1541,0)+IF(Дата_КС2=S$4,Смета!T1541,0)+IF(Дата_КС2=S$5,Смета!W1541,0)+IF(Дата_КС2=S$6,Смета!Z1541,0)+IF(Дата_КС2=S$7,Смета!AC1541,0)+IF(Дата_КС2=S$8,Смета!AF1541,0)+IF(Дата_КС2=S$9,Смета!AI1541,0)+IF(Дата_КС2=S$10,Смета!AL1541,0)+IF(Дата_КС2=S$11,Смета!AO1541,0)+IF(Дата_КС2=S$12,Смета!AR1541,0)+IF(Дата_КС2=S$13,Смета!AU1541,0)+IF(Дата_КС2=S$14,Смета!AX1541,0),0)</f>
        <v>0</v>
      </c>
      <c r="G1559" s="7">
        <f>IF(Смета!E1541&gt;0,Смета!E1541,0)</f>
        <v>0</v>
      </c>
      <c r="H1559" s="7">
        <f>ROUND(F1559*G1559,2)</f>
        <v>0</v>
      </c>
      <c r="I1559">
        <f>IF(J1559=1,1,K1559)</f>
        <v>0</v>
      </c>
      <c r="K1559">
        <f>IF(AND(B1559&gt;0,B1559&lt;&gt;"ЗАГ"),1,IF(C1559=0,SUM(B1560:INDEX(B1560:B$2002,INDEX(MATCH("ЗАГ",B1560:B$2002&amp;"",),))),0))</f>
        <v>0</v>
      </c>
      <c r="R1559" s="7">
        <f>IFERROR(IF(F1559&gt;0,IF(IFERROR((Смета!H1109*1),0)&gt;0,ROUND(F1559*G1559,2),0),0),0)</f>
        <v>0</v>
      </c>
      <c r="S1559" s="7">
        <f>IFERROR(IF(F1559&gt;0,IF(IFERROR((Смета!G1541*1),0)&gt;0,ROUND(F1559*G1559,2),0),0),0)</f>
        <v>0</v>
      </c>
    </row>
    <row r="1560" hidden="1">
      <c r="B1560">
        <f>IFERROR(IF(F1560&gt;0,MAX(B$26:B1559)+1,IF(AND(D1560&gt;0,C1560=0),"ЗАГ",0)),0)</f>
        <v>0</v>
      </c>
      <c r="C1560">
        <f>IF(Смета!B1542&gt;0,Смета!B1542,0)</f>
        <v>0</v>
      </c>
      <c r="D1560">
        <f>IF(Смета!C1542&gt;0,Смета!C1542,0)</f>
        <v>0</v>
      </c>
      <c r="E1560" s="7">
        <f>IF(Смета!D1542&gt;0,Смета!D1542,0)</f>
        <v>0</v>
      </c>
      <c r="F1560" s="7">
        <f>IFERROR(IF(Дата_КС2=S$3,Смета!Q1542,0)+IF(Дата_КС2=S$4,Смета!T1542,0)+IF(Дата_КС2=S$5,Смета!W1542,0)+IF(Дата_КС2=S$6,Смета!Z1542,0)+IF(Дата_КС2=S$7,Смета!AC1542,0)+IF(Дата_КС2=S$8,Смета!AF1542,0)+IF(Дата_КС2=S$9,Смета!AI1542,0)+IF(Дата_КС2=S$10,Смета!AL1542,0)+IF(Дата_КС2=S$11,Смета!AO1542,0)+IF(Дата_КС2=S$12,Смета!AR1542,0)+IF(Дата_КС2=S$13,Смета!AU1542,0)+IF(Дата_КС2=S$14,Смета!AX1542,0),0)</f>
        <v>0</v>
      </c>
      <c r="G1560" s="7">
        <f>IF(Смета!E1542&gt;0,Смета!E1542,0)</f>
        <v>0</v>
      </c>
      <c r="H1560" s="7">
        <f>ROUND(F1560*G1560,2)</f>
        <v>0</v>
      </c>
      <c r="I1560">
        <f>IF(J1560=1,1,K1560)</f>
        <v>0</v>
      </c>
      <c r="K1560">
        <f>IF(AND(B1560&gt;0,B1560&lt;&gt;"ЗАГ"),1,IF(C1560=0,SUM(B1561:INDEX(B1561:B$2002,INDEX(MATCH("ЗАГ",B1561:B$2002&amp;"",),))),0))</f>
        <v>0</v>
      </c>
      <c r="R1560" s="7">
        <f>IFERROR(IF(F1560&gt;0,IF(IFERROR((Смета!H1110*1),0)&gt;0,ROUND(F1560*G1560,2),0),0),0)</f>
        <v>0</v>
      </c>
      <c r="S1560" s="7">
        <f>IFERROR(IF(F1560&gt;0,IF(IFERROR((Смета!G1542*1),0)&gt;0,ROUND(F1560*G1560,2),0),0),0)</f>
        <v>0</v>
      </c>
    </row>
    <row r="1561" hidden="1">
      <c r="B1561">
        <f>IFERROR(IF(F1561&gt;0,MAX(B$26:B1560)+1,IF(AND(D1561&gt;0,C1561=0),"ЗАГ",0)),0)</f>
        <v>0</v>
      </c>
      <c r="C1561">
        <f>IF(Смета!B1543&gt;0,Смета!B1543,0)</f>
        <v>0</v>
      </c>
      <c r="D1561">
        <f>IF(Смета!C1543&gt;0,Смета!C1543,0)</f>
        <v>0</v>
      </c>
      <c r="E1561" s="7">
        <f>IF(Смета!D1543&gt;0,Смета!D1543,0)</f>
        <v>0</v>
      </c>
      <c r="F1561" s="7">
        <f>IFERROR(IF(Дата_КС2=S$3,Смета!Q1543,0)+IF(Дата_КС2=S$4,Смета!T1543,0)+IF(Дата_КС2=S$5,Смета!W1543,0)+IF(Дата_КС2=S$6,Смета!Z1543,0)+IF(Дата_КС2=S$7,Смета!AC1543,0)+IF(Дата_КС2=S$8,Смета!AF1543,0)+IF(Дата_КС2=S$9,Смета!AI1543,0)+IF(Дата_КС2=S$10,Смета!AL1543,0)+IF(Дата_КС2=S$11,Смета!AO1543,0)+IF(Дата_КС2=S$12,Смета!AR1543,0)+IF(Дата_КС2=S$13,Смета!AU1543,0)+IF(Дата_КС2=S$14,Смета!AX1543,0),0)</f>
        <v>0</v>
      </c>
      <c r="G1561" s="7">
        <f>IF(Смета!E1543&gt;0,Смета!E1543,0)</f>
        <v>0</v>
      </c>
      <c r="H1561" s="7">
        <f>ROUND(F1561*G1561,2)</f>
        <v>0</v>
      </c>
      <c r="I1561">
        <f>IF(J1561=1,1,K1561)</f>
        <v>0</v>
      </c>
      <c r="K1561">
        <f>IF(AND(B1561&gt;0,B1561&lt;&gt;"ЗАГ"),1,IF(C1561=0,SUM(B1562:INDEX(B1562:B$2002,INDEX(MATCH("ЗАГ",B1562:B$2002&amp;"",),))),0))</f>
        <v>0</v>
      </c>
      <c r="R1561" s="7">
        <f>IFERROR(IF(F1561&gt;0,IF(IFERROR((Смета!H1111*1),0)&gt;0,ROUND(F1561*G1561,2),0),0),0)</f>
        <v>0</v>
      </c>
      <c r="S1561" s="7">
        <f>IFERROR(IF(F1561&gt;0,IF(IFERROR((Смета!G1543*1),0)&gt;0,ROUND(F1561*G1561,2),0),0),0)</f>
        <v>0</v>
      </c>
    </row>
    <row r="1562" hidden="1">
      <c r="B1562">
        <f>IFERROR(IF(F1562&gt;0,MAX(B$26:B1561)+1,IF(AND(D1562&gt;0,C1562=0),"ЗАГ",0)),0)</f>
        <v>0</v>
      </c>
      <c r="C1562">
        <f>IF(Смета!B1544&gt;0,Смета!B1544,0)</f>
        <v>0</v>
      </c>
      <c r="D1562">
        <f>IF(Смета!C1544&gt;0,Смета!C1544,0)</f>
        <v>0</v>
      </c>
      <c r="E1562" s="7">
        <f>IF(Смета!D1544&gt;0,Смета!D1544,0)</f>
        <v>0</v>
      </c>
      <c r="F1562" s="7">
        <f>IFERROR(IF(Дата_КС2=S$3,Смета!Q1544,0)+IF(Дата_КС2=S$4,Смета!T1544,0)+IF(Дата_КС2=S$5,Смета!W1544,0)+IF(Дата_КС2=S$6,Смета!Z1544,0)+IF(Дата_КС2=S$7,Смета!AC1544,0)+IF(Дата_КС2=S$8,Смета!AF1544,0)+IF(Дата_КС2=S$9,Смета!AI1544,0)+IF(Дата_КС2=S$10,Смета!AL1544,0)+IF(Дата_КС2=S$11,Смета!AO1544,0)+IF(Дата_КС2=S$12,Смета!AR1544,0)+IF(Дата_КС2=S$13,Смета!AU1544,0)+IF(Дата_КС2=S$14,Смета!AX1544,0),0)</f>
        <v>0</v>
      </c>
      <c r="G1562" s="7">
        <f>IF(Смета!E1544&gt;0,Смета!E1544,0)</f>
        <v>0</v>
      </c>
      <c r="H1562" s="7">
        <f>ROUND(F1562*G1562,2)</f>
        <v>0</v>
      </c>
      <c r="I1562">
        <f>IF(J1562=1,1,K1562)</f>
        <v>0</v>
      </c>
      <c r="K1562">
        <f>IF(AND(B1562&gt;0,B1562&lt;&gt;"ЗАГ"),1,IF(C1562=0,SUM(B1563:INDEX(B1563:B$2002,INDEX(MATCH("ЗАГ",B1563:B$2002&amp;"",),))),0))</f>
        <v>0</v>
      </c>
      <c r="R1562" s="7">
        <f>IFERROR(IF(F1562&gt;0,IF(IFERROR((Смета!H1112*1),0)&gt;0,ROUND(F1562*G1562,2),0),0),0)</f>
        <v>0</v>
      </c>
      <c r="S1562" s="7">
        <f>IFERROR(IF(F1562&gt;0,IF(IFERROR((Смета!G1544*1),0)&gt;0,ROUND(F1562*G1562,2),0),0),0)</f>
        <v>0</v>
      </c>
    </row>
    <row r="1563" hidden="1">
      <c r="B1563">
        <f>IFERROR(IF(F1563&gt;0,MAX(B$26:B1562)+1,IF(AND(D1563&gt;0,C1563=0),"ЗАГ",0)),0)</f>
        <v>0</v>
      </c>
      <c r="C1563">
        <f>IF(Смета!B1545&gt;0,Смета!B1545,0)</f>
        <v>0</v>
      </c>
      <c r="D1563">
        <f>IF(Смета!C1545&gt;0,Смета!C1545,0)</f>
        <v>0</v>
      </c>
      <c r="E1563" s="7">
        <f>IF(Смета!D1545&gt;0,Смета!D1545,0)</f>
        <v>0</v>
      </c>
      <c r="F1563" s="7">
        <f>IFERROR(IF(Дата_КС2=S$3,Смета!Q1545,0)+IF(Дата_КС2=S$4,Смета!T1545,0)+IF(Дата_КС2=S$5,Смета!W1545,0)+IF(Дата_КС2=S$6,Смета!Z1545,0)+IF(Дата_КС2=S$7,Смета!AC1545,0)+IF(Дата_КС2=S$8,Смета!AF1545,0)+IF(Дата_КС2=S$9,Смета!AI1545,0)+IF(Дата_КС2=S$10,Смета!AL1545,0)+IF(Дата_КС2=S$11,Смета!AO1545,0)+IF(Дата_КС2=S$12,Смета!AR1545,0)+IF(Дата_КС2=S$13,Смета!AU1545,0)+IF(Дата_КС2=S$14,Смета!AX1545,0),0)</f>
        <v>0</v>
      </c>
      <c r="G1563" s="7">
        <f>IF(Смета!E1545&gt;0,Смета!E1545,0)</f>
        <v>0</v>
      </c>
      <c r="H1563" s="7">
        <f>ROUND(F1563*G1563,2)</f>
        <v>0</v>
      </c>
      <c r="I1563">
        <f>IF(J1563=1,1,K1563)</f>
        <v>0</v>
      </c>
      <c r="K1563">
        <f>IF(AND(B1563&gt;0,B1563&lt;&gt;"ЗАГ"),1,IF(C1563=0,SUM(B1564:INDEX(B1564:B$2002,INDEX(MATCH("ЗАГ",B1564:B$2002&amp;"",),))),0))</f>
        <v>0</v>
      </c>
      <c r="R1563" s="7">
        <f>IFERROR(IF(F1563&gt;0,IF(IFERROR((Смета!H1113*1),0)&gt;0,ROUND(F1563*G1563,2),0),0),0)</f>
        <v>0</v>
      </c>
      <c r="S1563" s="7">
        <f>IFERROR(IF(F1563&gt;0,IF(IFERROR((Смета!G1545*1),0)&gt;0,ROUND(F1563*G1563,2),0),0),0)</f>
        <v>0</v>
      </c>
    </row>
    <row r="1564" hidden="1">
      <c r="B1564">
        <f>IFERROR(IF(F1564&gt;0,MAX(B$26:B1563)+1,IF(AND(D1564&gt;0,C1564=0),"ЗАГ",0)),0)</f>
        <v>0</v>
      </c>
      <c r="C1564">
        <f>IF(Смета!B1546&gt;0,Смета!B1546,0)</f>
        <v>0</v>
      </c>
      <c r="D1564">
        <f>IF(Смета!C1546&gt;0,Смета!C1546,0)</f>
        <v>0</v>
      </c>
      <c r="E1564" s="7">
        <f>IF(Смета!D1546&gt;0,Смета!D1546,0)</f>
        <v>0</v>
      </c>
      <c r="F1564" s="7">
        <f>IFERROR(IF(Дата_КС2=S$3,Смета!Q1546,0)+IF(Дата_КС2=S$4,Смета!T1546,0)+IF(Дата_КС2=S$5,Смета!W1546,0)+IF(Дата_КС2=S$6,Смета!Z1546,0)+IF(Дата_КС2=S$7,Смета!AC1546,0)+IF(Дата_КС2=S$8,Смета!AF1546,0)+IF(Дата_КС2=S$9,Смета!AI1546,0)+IF(Дата_КС2=S$10,Смета!AL1546,0)+IF(Дата_КС2=S$11,Смета!AO1546,0)+IF(Дата_КС2=S$12,Смета!AR1546,0)+IF(Дата_КС2=S$13,Смета!AU1546,0)+IF(Дата_КС2=S$14,Смета!AX1546,0),0)</f>
        <v>0</v>
      </c>
      <c r="G1564" s="7">
        <f>IF(Смета!E1546&gt;0,Смета!E1546,0)</f>
        <v>0</v>
      </c>
      <c r="H1564" s="7">
        <f>ROUND(F1564*G1564,2)</f>
        <v>0</v>
      </c>
      <c r="I1564">
        <f>IF(J1564=1,1,K1564)</f>
        <v>0</v>
      </c>
      <c r="K1564">
        <f>IF(AND(B1564&gt;0,B1564&lt;&gt;"ЗАГ"),1,IF(C1564=0,SUM(B1565:INDEX(B1565:B$2002,INDEX(MATCH("ЗАГ",B1565:B$2002&amp;"",),))),0))</f>
        <v>0</v>
      </c>
      <c r="R1564" s="7">
        <f>IFERROR(IF(F1564&gt;0,IF(IFERROR((Смета!H1114*1),0)&gt;0,ROUND(F1564*G1564,2),0),0),0)</f>
        <v>0</v>
      </c>
      <c r="S1564" s="7">
        <f>IFERROR(IF(F1564&gt;0,IF(IFERROR((Смета!G1546*1),0)&gt;0,ROUND(F1564*G1564,2),0),0),0)</f>
        <v>0</v>
      </c>
    </row>
    <row r="1565" hidden="1">
      <c r="B1565">
        <f>IFERROR(IF(F1565&gt;0,MAX(B$26:B1564)+1,IF(AND(D1565&gt;0,C1565=0),"ЗАГ",0)),0)</f>
        <v>0</v>
      </c>
      <c r="C1565">
        <f>IF(Смета!B1547&gt;0,Смета!B1547,0)</f>
        <v>0</v>
      </c>
      <c r="D1565">
        <f>IF(Смета!C1547&gt;0,Смета!C1547,0)</f>
        <v>0</v>
      </c>
      <c r="E1565" s="7">
        <f>IF(Смета!D1547&gt;0,Смета!D1547,0)</f>
        <v>0</v>
      </c>
      <c r="F1565" s="7">
        <f>IFERROR(IF(Дата_КС2=S$3,Смета!Q1547,0)+IF(Дата_КС2=S$4,Смета!T1547,0)+IF(Дата_КС2=S$5,Смета!W1547,0)+IF(Дата_КС2=S$6,Смета!Z1547,0)+IF(Дата_КС2=S$7,Смета!AC1547,0)+IF(Дата_КС2=S$8,Смета!AF1547,0)+IF(Дата_КС2=S$9,Смета!AI1547,0)+IF(Дата_КС2=S$10,Смета!AL1547,0)+IF(Дата_КС2=S$11,Смета!AO1547,0)+IF(Дата_КС2=S$12,Смета!AR1547,0)+IF(Дата_КС2=S$13,Смета!AU1547,0)+IF(Дата_КС2=S$14,Смета!AX1547,0),0)</f>
        <v>0</v>
      </c>
      <c r="G1565" s="7">
        <f>IF(Смета!E1547&gt;0,Смета!E1547,0)</f>
        <v>0</v>
      </c>
      <c r="H1565" s="7">
        <f>ROUND(F1565*G1565,2)</f>
        <v>0</v>
      </c>
      <c r="I1565">
        <f>IF(J1565=1,1,K1565)</f>
        <v>0</v>
      </c>
      <c r="K1565">
        <f>IF(AND(B1565&gt;0,B1565&lt;&gt;"ЗАГ"),1,IF(C1565=0,SUM(B1566:INDEX(B1566:B$2002,INDEX(MATCH("ЗАГ",B1566:B$2002&amp;"",),))),0))</f>
        <v>0</v>
      </c>
      <c r="R1565" s="7">
        <f>IFERROR(IF(F1565&gt;0,IF(IFERROR((Смета!H1115*1),0)&gt;0,ROUND(F1565*G1565,2),0),0),0)</f>
        <v>0</v>
      </c>
      <c r="S1565" s="7">
        <f>IFERROR(IF(F1565&gt;0,IF(IFERROR((Смета!G1547*1),0)&gt;0,ROUND(F1565*G1565,2),0),0),0)</f>
        <v>0</v>
      </c>
    </row>
    <row r="1566" hidden="1">
      <c r="B1566">
        <f>IFERROR(IF(F1566&gt;0,MAX(B$26:B1565)+1,IF(AND(D1566&gt;0,C1566=0),"ЗАГ",0)),0)</f>
        <v>0</v>
      </c>
      <c r="C1566">
        <f>IF(Смета!B1548&gt;0,Смета!B1548,0)</f>
        <v>0</v>
      </c>
      <c r="D1566">
        <f>IF(Смета!C1548&gt;0,Смета!C1548,0)</f>
        <v>0</v>
      </c>
      <c r="E1566" s="7">
        <f>IF(Смета!D1548&gt;0,Смета!D1548,0)</f>
        <v>0</v>
      </c>
      <c r="F1566" s="7">
        <f>IFERROR(IF(Дата_КС2=S$3,Смета!Q1548,0)+IF(Дата_КС2=S$4,Смета!T1548,0)+IF(Дата_КС2=S$5,Смета!W1548,0)+IF(Дата_КС2=S$6,Смета!Z1548,0)+IF(Дата_КС2=S$7,Смета!AC1548,0)+IF(Дата_КС2=S$8,Смета!AF1548,0)+IF(Дата_КС2=S$9,Смета!AI1548,0)+IF(Дата_КС2=S$10,Смета!AL1548,0)+IF(Дата_КС2=S$11,Смета!AO1548,0)+IF(Дата_КС2=S$12,Смета!AR1548,0)+IF(Дата_КС2=S$13,Смета!AU1548,0)+IF(Дата_КС2=S$14,Смета!AX1548,0),0)</f>
        <v>0</v>
      </c>
      <c r="G1566" s="7">
        <f>IF(Смета!E1548&gt;0,Смета!E1548,0)</f>
        <v>0</v>
      </c>
      <c r="H1566" s="7">
        <f>ROUND(F1566*G1566,2)</f>
        <v>0</v>
      </c>
      <c r="I1566">
        <f>IF(J1566=1,1,K1566)</f>
        <v>0</v>
      </c>
      <c r="K1566">
        <f>IF(AND(B1566&gt;0,B1566&lt;&gt;"ЗАГ"),1,IF(C1566=0,SUM(B1567:INDEX(B1567:B$2002,INDEX(MATCH("ЗАГ",B1567:B$2002&amp;"",),))),0))</f>
        <v>0</v>
      </c>
      <c r="R1566" s="7">
        <f>IFERROR(IF(F1566&gt;0,IF(IFERROR((Смета!H1116*1),0)&gt;0,ROUND(F1566*G1566,2),0),0),0)</f>
        <v>0</v>
      </c>
      <c r="S1566" s="7">
        <f>IFERROR(IF(F1566&gt;0,IF(IFERROR((Смета!G1548*1),0)&gt;0,ROUND(F1566*G1566,2),0),0),0)</f>
        <v>0</v>
      </c>
    </row>
    <row r="1567" hidden="1">
      <c r="B1567">
        <f>IFERROR(IF(F1567&gt;0,MAX(B$26:B1566)+1,IF(AND(D1567&gt;0,C1567=0),"ЗАГ",0)),0)</f>
        <v>0</v>
      </c>
      <c r="C1567">
        <f>IF(Смета!B1549&gt;0,Смета!B1549,0)</f>
        <v>0</v>
      </c>
      <c r="D1567">
        <f>IF(Смета!C1549&gt;0,Смета!C1549,0)</f>
        <v>0</v>
      </c>
      <c r="E1567" s="7">
        <f>IF(Смета!D1549&gt;0,Смета!D1549,0)</f>
        <v>0</v>
      </c>
      <c r="F1567" s="7">
        <f>IFERROR(IF(Дата_КС2=S$3,Смета!Q1549,0)+IF(Дата_КС2=S$4,Смета!T1549,0)+IF(Дата_КС2=S$5,Смета!W1549,0)+IF(Дата_КС2=S$6,Смета!Z1549,0)+IF(Дата_КС2=S$7,Смета!AC1549,0)+IF(Дата_КС2=S$8,Смета!AF1549,0)+IF(Дата_КС2=S$9,Смета!AI1549,0)+IF(Дата_КС2=S$10,Смета!AL1549,0)+IF(Дата_КС2=S$11,Смета!AO1549,0)+IF(Дата_КС2=S$12,Смета!AR1549,0)+IF(Дата_КС2=S$13,Смета!AU1549,0)+IF(Дата_КС2=S$14,Смета!AX1549,0),0)</f>
        <v>0</v>
      </c>
      <c r="G1567" s="7">
        <f>IF(Смета!E1549&gt;0,Смета!E1549,0)</f>
        <v>0</v>
      </c>
      <c r="H1567" s="7">
        <f>ROUND(F1567*G1567,2)</f>
        <v>0</v>
      </c>
      <c r="I1567">
        <f>IF(J1567=1,1,K1567)</f>
        <v>0</v>
      </c>
      <c r="K1567">
        <f>IF(AND(B1567&gt;0,B1567&lt;&gt;"ЗАГ"),1,IF(C1567=0,SUM(B1568:INDEX(B1568:B$2002,INDEX(MATCH("ЗАГ",B1568:B$2002&amp;"",),))),0))</f>
        <v>0</v>
      </c>
      <c r="R1567" s="7">
        <f>IFERROR(IF(F1567&gt;0,IF(IFERROR((Смета!H1117*1),0)&gt;0,ROUND(F1567*G1567,2),0),0),0)</f>
        <v>0</v>
      </c>
      <c r="S1567" s="7">
        <f>IFERROR(IF(F1567&gt;0,IF(IFERROR((Смета!G1549*1),0)&gt;0,ROUND(F1567*G1567,2),0),0),0)</f>
        <v>0</v>
      </c>
    </row>
    <row r="1568" hidden="1">
      <c r="B1568">
        <f>IFERROR(IF(F1568&gt;0,MAX(B$26:B1567)+1,IF(AND(D1568&gt;0,C1568=0),"ЗАГ",0)),0)</f>
        <v>0</v>
      </c>
      <c r="C1568">
        <f>IF(Смета!B1550&gt;0,Смета!B1550,0)</f>
        <v>0</v>
      </c>
      <c r="D1568">
        <f>IF(Смета!C1550&gt;0,Смета!C1550,0)</f>
        <v>0</v>
      </c>
      <c r="E1568" s="7">
        <f>IF(Смета!D1550&gt;0,Смета!D1550,0)</f>
        <v>0</v>
      </c>
      <c r="F1568" s="7">
        <f>IFERROR(IF(Дата_КС2=S$3,Смета!Q1550,0)+IF(Дата_КС2=S$4,Смета!T1550,0)+IF(Дата_КС2=S$5,Смета!W1550,0)+IF(Дата_КС2=S$6,Смета!Z1550,0)+IF(Дата_КС2=S$7,Смета!AC1550,0)+IF(Дата_КС2=S$8,Смета!AF1550,0)+IF(Дата_КС2=S$9,Смета!AI1550,0)+IF(Дата_КС2=S$10,Смета!AL1550,0)+IF(Дата_КС2=S$11,Смета!AO1550,0)+IF(Дата_КС2=S$12,Смета!AR1550,0)+IF(Дата_КС2=S$13,Смета!AU1550,0)+IF(Дата_КС2=S$14,Смета!AX1550,0),0)</f>
        <v>0</v>
      </c>
      <c r="G1568" s="7">
        <f>IF(Смета!E1550&gt;0,Смета!E1550,0)</f>
        <v>0</v>
      </c>
      <c r="H1568" s="7">
        <f>ROUND(F1568*G1568,2)</f>
        <v>0</v>
      </c>
      <c r="I1568">
        <f>IF(J1568=1,1,K1568)</f>
        <v>0</v>
      </c>
      <c r="K1568">
        <f>IF(AND(B1568&gt;0,B1568&lt;&gt;"ЗАГ"),1,IF(C1568=0,SUM(B1569:INDEX(B1569:B$2002,INDEX(MATCH("ЗАГ",B1569:B$2002&amp;"",),))),0))</f>
        <v>0</v>
      </c>
      <c r="R1568" s="7">
        <f>IFERROR(IF(F1568&gt;0,IF(IFERROR((Смета!H1118*1),0)&gt;0,ROUND(F1568*G1568,2),0),0),0)</f>
        <v>0</v>
      </c>
      <c r="S1568" s="7">
        <f>IFERROR(IF(F1568&gt;0,IF(IFERROR((Смета!G1550*1),0)&gt;0,ROUND(F1568*G1568,2),0),0),0)</f>
        <v>0</v>
      </c>
    </row>
    <row r="1569" hidden="1">
      <c r="B1569">
        <f>IFERROR(IF(F1569&gt;0,MAX(B$26:B1568)+1,IF(AND(D1569&gt;0,C1569=0),"ЗАГ",0)),0)</f>
        <v>0</v>
      </c>
      <c r="C1569">
        <f>IF(Смета!B1551&gt;0,Смета!B1551,0)</f>
        <v>0</v>
      </c>
      <c r="D1569">
        <f>IF(Смета!C1551&gt;0,Смета!C1551,0)</f>
        <v>0</v>
      </c>
      <c r="E1569" s="7">
        <f>IF(Смета!D1551&gt;0,Смета!D1551,0)</f>
        <v>0</v>
      </c>
      <c r="F1569" s="7">
        <f>IFERROR(IF(Дата_КС2=S$3,Смета!Q1551,0)+IF(Дата_КС2=S$4,Смета!T1551,0)+IF(Дата_КС2=S$5,Смета!W1551,0)+IF(Дата_КС2=S$6,Смета!Z1551,0)+IF(Дата_КС2=S$7,Смета!AC1551,0)+IF(Дата_КС2=S$8,Смета!AF1551,0)+IF(Дата_КС2=S$9,Смета!AI1551,0)+IF(Дата_КС2=S$10,Смета!AL1551,0)+IF(Дата_КС2=S$11,Смета!AO1551,0)+IF(Дата_КС2=S$12,Смета!AR1551,0)+IF(Дата_КС2=S$13,Смета!AU1551,0)+IF(Дата_КС2=S$14,Смета!AX1551,0),0)</f>
        <v>0</v>
      </c>
      <c r="G1569" s="7">
        <f>IF(Смета!E1551&gt;0,Смета!E1551,0)</f>
        <v>0</v>
      </c>
      <c r="H1569" s="7">
        <f>ROUND(F1569*G1569,2)</f>
        <v>0</v>
      </c>
      <c r="I1569">
        <f>IF(J1569=1,1,K1569)</f>
        <v>0</v>
      </c>
      <c r="K1569">
        <f>IF(AND(B1569&gt;0,B1569&lt;&gt;"ЗАГ"),1,IF(C1569=0,SUM(B1570:INDEX(B1570:B$2002,INDEX(MATCH("ЗАГ",B1570:B$2002&amp;"",),))),0))</f>
        <v>0</v>
      </c>
      <c r="R1569" s="7">
        <f>IFERROR(IF(F1569&gt;0,IF(IFERROR((Смета!H1119*1),0)&gt;0,ROUND(F1569*G1569,2),0),0),0)</f>
        <v>0</v>
      </c>
      <c r="S1569" s="7">
        <f>IFERROR(IF(F1569&gt;0,IF(IFERROR((Смета!G1551*1),0)&gt;0,ROUND(F1569*G1569,2),0),0),0)</f>
        <v>0</v>
      </c>
    </row>
    <row r="1570" hidden="1">
      <c r="B1570">
        <f>IFERROR(IF(F1570&gt;0,MAX(B$26:B1569)+1,IF(AND(D1570&gt;0,C1570=0),"ЗАГ",0)),0)</f>
        <v>0</v>
      </c>
      <c r="C1570">
        <f>IF(Смета!B1552&gt;0,Смета!B1552,0)</f>
        <v>0</v>
      </c>
      <c r="D1570">
        <f>IF(Смета!C1552&gt;0,Смета!C1552,0)</f>
        <v>0</v>
      </c>
      <c r="E1570" s="7">
        <f>IF(Смета!D1552&gt;0,Смета!D1552,0)</f>
        <v>0</v>
      </c>
      <c r="F1570" s="7">
        <f>IFERROR(IF(Дата_КС2=S$3,Смета!Q1552,0)+IF(Дата_КС2=S$4,Смета!T1552,0)+IF(Дата_КС2=S$5,Смета!W1552,0)+IF(Дата_КС2=S$6,Смета!Z1552,0)+IF(Дата_КС2=S$7,Смета!AC1552,0)+IF(Дата_КС2=S$8,Смета!AF1552,0)+IF(Дата_КС2=S$9,Смета!AI1552,0)+IF(Дата_КС2=S$10,Смета!AL1552,0)+IF(Дата_КС2=S$11,Смета!AO1552,0)+IF(Дата_КС2=S$12,Смета!AR1552,0)+IF(Дата_КС2=S$13,Смета!AU1552,0)+IF(Дата_КС2=S$14,Смета!AX1552,0),0)</f>
        <v>0</v>
      </c>
      <c r="G1570" s="7">
        <f>IF(Смета!E1552&gt;0,Смета!E1552,0)</f>
        <v>0</v>
      </c>
      <c r="H1570" s="7">
        <f>ROUND(F1570*G1570,2)</f>
        <v>0</v>
      </c>
      <c r="I1570">
        <f>IF(J1570=1,1,K1570)</f>
        <v>0</v>
      </c>
      <c r="K1570">
        <f>IF(AND(B1570&gt;0,B1570&lt;&gt;"ЗАГ"),1,IF(C1570=0,SUM(B1571:INDEX(B1571:B$2002,INDEX(MATCH("ЗАГ",B1571:B$2002&amp;"",),))),0))</f>
        <v>0</v>
      </c>
      <c r="R1570" s="7">
        <f>IFERROR(IF(F1570&gt;0,IF(IFERROR((Смета!H1120*1),0)&gt;0,ROUND(F1570*G1570,2),0),0),0)</f>
        <v>0</v>
      </c>
      <c r="S1570" s="7">
        <f>IFERROR(IF(F1570&gt;0,IF(IFERROR((Смета!G1552*1),0)&gt;0,ROUND(F1570*G1570,2),0),0),0)</f>
        <v>0</v>
      </c>
    </row>
    <row r="1571" hidden="1">
      <c r="B1571">
        <f>IFERROR(IF(F1571&gt;0,MAX(B$26:B1570)+1,IF(AND(D1571&gt;0,C1571=0),"ЗАГ",0)),0)</f>
        <v>0</v>
      </c>
      <c r="C1571">
        <f>IF(Смета!B1553&gt;0,Смета!B1553,0)</f>
        <v>0</v>
      </c>
      <c r="D1571">
        <f>IF(Смета!C1553&gt;0,Смета!C1553,0)</f>
        <v>0</v>
      </c>
      <c r="E1571" s="7">
        <f>IF(Смета!D1553&gt;0,Смета!D1553,0)</f>
        <v>0</v>
      </c>
      <c r="F1571" s="7">
        <f>IFERROR(IF(Дата_КС2=S$3,Смета!Q1553,0)+IF(Дата_КС2=S$4,Смета!T1553,0)+IF(Дата_КС2=S$5,Смета!W1553,0)+IF(Дата_КС2=S$6,Смета!Z1553,0)+IF(Дата_КС2=S$7,Смета!AC1553,0)+IF(Дата_КС2=S$8,Смета!AF1553,0)+IF(Дата_КС2=S$9,Смета!AI1553,0)+IF(Дата_КС2=S$10,Смета!AL1553,0)+IF(Дата_КС2=S$11,Смета!AO1553,0)+IF(Дата_КС2=S$12,Смета!AR1553,0)+IF(Дата_КС2=S$13,Смета!AU1553,0)+IF(Дата_КС2=S$14,Смета!AX1553,0),0)</f>
        <v>0</v>
      </c>
      <c r="G1571" s="7">
        <f>IF(Смета!E1553&gt;0,Смета!E1553,0)</f>
        <v>0</v>
      </c>
      <c r="H1571" s="7">
        <f>ROUND(F1571*G1571,2)</f>
        <v>0</v>
      </c>
      <c r="I1571">
        <f>IF(J1571=1,1,K1571)</f>
        <v>0</v>
      </c>
      <c r="K1571">
        <f>IF(AND(B1571&gt;0,B1571&lt;&gt;"ЗАГ"),1,IF(C1571=0,SUM(B1572:INDEX(B1572:B$2002,INDEX(MATCH("ЗАГ",B1572:B$2002&amp;"",),))),0))</f>
        <v>0</v>
      </c>
      <c r="R1571" s="7">
        <f>IFERROR(IF(F1571&gt;0,IF(IFERROR((Смета!H1121*1),0)&gt;0,ROUND(F1571*G1571,2),0),0),0)</f>
        <v>0</v>
      </c>
      <c r="S1571" s="7">
        <f>IFERROR(IF(F1571&gt;0,IF(IFERROR((Смета!G1553*1),0)&gt;0,ROUND(F1571*G1571,2),0),0),0)</f>
        <v>0</v>
      </c>
    </row>
    <row r="1572" hidden="1">
      <c r="B1572">
        <f>IFERROR(IF(F1572&gt;0,MAX(B$26:B1571)+1,IF(AND(D1572&gt;0,C1572=0),"ЗАГ",0)),0)</f>
        <v>0</v>
      </c>
      <c r="C1572">
        <f>IF(Смета!B1554&gt;0,Смета!B1554,0)</f>
        <v>0</v>
      </c>
      <c r="D1572">
        <f>IF(Смета!C1554&gt;0,Смета!C1554,0)</f>
        <v>0</v>
      </c>
      <c r="E1572" s="7">
        <f>IF(Смета!D1554&gt;0,Смета!D1554,0)</f>
        <v>0</v>
      </c>
      <c r="F1572" s="7">
        <f>IFERROR(IF(Дата_КС2=S$3,Смета!Q1554,0)+IF(Дата_КС2=S$4,Смета!T1554,0)+IF(Дата_КС2=S$5,Смета!W1554,0)+IF(Дата_КС2=S$6,Смета!Z1554,0)+IF(Дата_КС2=S$7,Смета!AC1554,0)+IF(Дата_КС2=S$8,Смета!AF1554,0)+IF(Дата_КС2=S$9,Смета!AI1554,0)+IF(Дата_КС2=S$10,Смета!AL1554,0)+IF(Дата_КС2=S$11,Смета!AO1554,0)+IF(Дата_КС2=S$12,Смета!AR1554,0)+IF(Дата_КС2=S$13,Смета!AU1554,0)+IF(Дата_КС2=S$14,Смета!AX1554,0),0)</f>
        <v>0</v>
      </c>
      <c r="G1572" s="7">
        <f>IF(Смета!E1554&gt;0,Смета!E1554,0)</f>
        <v>0</v>
      </c>
      <c r="H1572" s="7">
        <f>ROUND(F1572*G1572,2)</f>
        <v>0</v>
      </c>
      <c r="I1572">
        <f>IF(J1572=1,1,K1572)</f>
        <v>0</v>
      </c>
      <c r="K1572">
        <f>IF(AND(B1572&gt;0,B1572&lt;&gt;"ЗАГ"),1,IF(C1572=0,SUM(B1573:INDEX(B1573:B$2002,INDEX(MATCH("ЗАГ",B1573:B$2002&amp;"",),))),0))</f>
        <v>0</v>
      </c>
      <c r="R1572" s="7">
        <f>IFERROR(IF(F1572&gt;0,IF(IFERROR((Смета!H1122*1),0)&gt;0,ROUND(F1572*G1572,2),0),0),0)</f>
        <v>0</v>
      </c>
      <c r="S1572" s="7">
        <f>IFERROR(IF(F1572&gt;0,IF(IFERROR((Смета!G1554*1),0)&gt;0,ROUND(F1572*G1572,2),0),0),0)</f>
        <v>0</v>
      </c>
    </row>
    <row r="1573" hidden="1">
      <c r="B1573">
        <f>IFERROR(IF(F1573&gt;0,MAX(B$26:B1572)+1,IF(AND(D1573&gt;0,C1573=0),"ЗАГ",0)),0)</f>
        <v>0</v>
      </c>
      <c r="C1573">
        <f>IF(Смета!B1555&gt;0,Смета!B1555,0)</f>
        <v>0</v>
      </c>
      <c r="D1573">
        <f>IF(Смета!C1555&gt;0,Смета!C1555,0)</f>
        <v>0</v>
      </c>
      <c r="E1573" s="7">
        <f>IF(Смета!D1555&gt;0,Смета!D1555,0)</f>
        <v>0</v>
      </c>
      <c r="F1573" s="7">
        <f>IFERROR(IF(Дата_КС2=S$3,Смета!Q1555,0)+IF(Дата_КС2=S$4,Смета!T1555,0)+IF(Дата_КС2=S$5,Смета!W1555,0)+IF(Дата_КС2=S$6,Смета!Z1555,0)+IF(Дата_КС2=S$7,Смета!AC1555,0)+IF(Дата_КС2=S$8,Смета!AF1555,0)+IF(Дата_КС2=S$9,Смета!AI1555,0)+IF(Дата_КС2=S$10,Смета!AL1555,0)+IF(Дата_КС2=S$11,Смета!AO1555,0)+IF(Дата_КС2=S$12,Смета!AR1555,0)+IF(Дата_КС2=S$13,Смета!AU1555,0)+IF(Дата_КС2=S$14,Смета!AX1555,0),0)</f>
        <v>0</v>
      </c>
      <c r="G1573" s="7">
        <f>IF(Смета!E1555&gt;0,Смета!E1555,0)</f>
        <v>0</v>
      </c>
      <c r="H1573" s="7">
        <f>ROUND(F1573*G1573,2)</f>
        <v>0</v>
      </c>
      <c r="I1573">
        <f>IF(J1573=1,1,K1573)</f>
        <v>0</v>
      </c>
      <c r="K1573">
        <f>IF(AND(B1573&gt;0,B1573&lt;&gt;"ЗАГ"),1,IF(C1573=0,SUM(B1574:INDEX(B1574:B$2002,INDEX(MATCH("ЗАГ",B1574:B$2002&amp;"",),))),0))</f>
        <v>0</v>
      </c>
      <c r="R1573" s="7">
        <f>IFERROR(IF(F1573&gt;0,IF(IFERROR((Смета!H1123*1),0)&gt;0,ROUND(F1573*G1573,2),0),0),0)</f>
        <v>0</v>
      </c>
      <c r="S1573" s="7">
        <f>IFERROR(IF(F1573&gt;0,IF(IFERROR((Смета!G1555*1),0)&gt;0,ROUND(F1573*G1573,2),0),0),0)</f>
        <v>0</v>
      </c>
    </row>
    <row r="1574" hidden="1">
      <c r="B1574">
        <f>IFERROR(IF(F1574&gt;0,MAX(B$26:B1573)+1,IF(AND(D1574&gt;0,C1574=0),"ЗАГ",0)),0)</f>
        <v>0</v>
      </c>
      <c r="C1574">
        <f>IF(Смета!B1556&gt;0,Смета!B1556,0)</f>
        <v>0</v>
      </c>
      <c r="D1574">
        <f>IF(Смета!C1556&gt;0,Смета!C1556,0)</f>
        <v>0</v>
      </c>
      <c r="E1574" s="7">
        <f>IF(Смета!D1556&gt;0,Смета!D1556,0)</f>
        <v>0</v>
      </c>
      <c r="F1574" s="7">
        <f>IFERROR(IF(Дата_КС2=S$3,Смета!Q1556,0)+IF(Дата_КС2=S$4,Смета!T1556,0)+IF(Дата_КС2=S$5,Смета!W1556,0)+IF(Дата_КС2=S$6,Смета!Z1556,0)+IF(Дата_КС2=S$7,Смета!AC1556,0)+IF(Дата_КС2=S$8,Смета!AF1556,0)+IF(Дата_КС2=S$9,Смета!AI1556,0)+IF(Дата_КС2=S$10,Смета!AL1556,0)+IF(Дата_КС2=S$11,Смета!AO1556,0)+IF(Дата_КС2=S$12,Смета!AR1556,0)+IF(Дата_КС2=S$13,Смета!AU1556,0)+IF(Дата_КС2=S$14,Смета!AX1556,0),0)</f>
        <v>0</v>
      </c>
      <c r="G1574" s="7">
        <f>IF(Смета!E1556&gt;0,Смета!E1556,0)</f>
        <v>0</v>
      </c>
      <c r="H1574" s="7">
        <f>ROUND(F1574*G1574,2)</f>
        <v>0</v>
      </c>
      <c r="I1574">
        <f>IF(J1574=1,1,K1574)</f>
        <v>0</v>
      </c>
      <c r="K1574">
        <f>IF(AND(B1574&gt;0,B1574&lt;&gt;"ЗАГ"),1,IF(C1574=0,SUM(B1575:INDEX(B1575:B$2002,INDEX(MATCH("ЗАГ",B1575:B$2002&amp;"",),))),0))</f>
        <v>0</v>
      </c>
      <c r="R1574" s="7">
        <f>IFERROR(IF(F1574&gt;0,IF(IFERROR((Смета!H1124*1),0)&gt;0,ROUND(F1574*G1574,2),0),0),0)</f>
        <v>0</v>
      </c>
      <c r="S1574" s="7">
        <f>IFERROR(IF(F1574&gt;0,IF(IFERROR((Смета!G1556*1),0)&gt;0,ROUND(F1574*G1574,2),0),0),0)</f>
        <v>0</v>
      </c>
    </row>
    <row r="1575" hidden="1">
      <c r="B1575">
        <f>IFERROR(IF(F1575&gt;0,MAX(B$26:B1574)+1,IF(AND(D1575&gt;0,C1575=0),"ЗАГ",0)),0)</f>
        <v>0</v>
      </c>
      <c r="C1575">
        <f>IF(Смета!B1557&gt;0,Смета!B1557,0)</f>
        <v>0</v>
      </c>
      <c r="D1575">
        <f>IF(Смета!C1557&gt;0,Смета!C1557,0)</f>
        <v>0</v>
      </c>
      <c r="E1575" s="7">
        <f>IF(Смета!D1557&gt;0,Смета!D1557,0)</f>
        <v>0</v>
      </c>
      <c r="F1575" s="7">
        <f>IFERROR(IF(Дата_КС2=S$3,Смета!Q1557,0)+IF(Дата_КС2=S$4,Смета!T1557,0)+IF(Дата_КС2=S$5,Смета!W1557,0)+IF(Дата_КС2=S$6,Смета!Z1557,0)+IF(Дата_КС2=S$7,Смета!AC1557,0)+IF(Дата_КС2=S$8,Смета!AF1557,0)+IF(Дата_КС2=S$9,Смета!AI1557,0)+IF(Дата_КС2=S$10,Смета!AL1557,0)+IF(Дата_КС2=S$11,Смета!AO1557,0)+IF(Дата_КС2=S$12,Смета!AR1557,0)+IF(Дата_КС2=S$13,Смета!AU1557,0)+IF(Дата_КС2=S$14,Смета!AX1557,0),0)</f>
        <v>0</v>
      </c>
      <c r="G1575" s="7">
        <f>IF(Смета!E1557&gt;0,Смета!E1557,0)</f>
        <v>0</v>
      </c>
      <c r="H1575" s="7">
        <f>ROUND(F1575*G1575,2)</f>
        <v>0</v>
      </c>
      <c r="I1575">
        <f>IF(J1575=1,1,K1575)</f>
        <v>0</v>
      </c>
      <c r="K1575">
        <f>IF(AND(B1575&gt;0,B1575&lt;&gt;"ЗАГ"),1,IF(C1575=0,SUM(B1576:INDEX(B1576:B$2002,INDEX(MATCH("ЗАГ",B1576:B$2002&amp;"",),))),0))</f>
        <v>0</v>
      </c>
      <c r="R1575" s="7">
        <f>IFERROR(IF(F1575&gt;0,IF(IFERROR((Смета!H1125*1),0)&gt;0,ROUND(F1575*G1575,2),0),0),0)</f>
        <v>0</v>
      </c>
      <c r="S1575" s="7">
        <f>IFERROR(IF(F1575&gt;0,IF(IFERROR((Смета!G1557*1),0)&gt;0,ROUND(F1575*G1575,2),0),0),0)</f>
        <v>0</v>
      </c>
    </row>
    <row r="1576" hidden="1">
      <c r="B1576">
        <f>IFERROR(IF(F1576&gt;0,MAX(B$26:B1575)+1,IF(AND(D1576&gt;0,C1576=0),"ЗАГ",0)),0)</f>
        <v>0</v>
      </c>
      <c r="C1576">
        <f>IF(Смета!B1558&gt;0,Смета!B1558,0)</f>
        <v>0</v>
      </c>
      <c r="D1576">
        <f>IF(Смета!C1558&gt;0,Смета!C1558,0)</f>
        <v>0</v>
      </c>
      <c r="E1576" s="7">
        <f>IF(Смета!D1558&gt;0,Смета!D1558,0)</f>
        <v>0</v>
      </c>
      <c r="F1576" s="7">
        <f>IFERROR(IF(Дата_КС2=S$3,Смета!Q1558,0)+IF(Дата_КС2=S$4,Смета!T1558,0)+IF(Дата_КС2=S$5,Смета!W1558,0)+IF(Дата_КС2=S$6,Смета!Z1558,0)+IF(Дата_КС2=S$7,Смета!AC1558,0)+IF(Дата_КС2=S$8,Смета!AF1558,0)+IF(Дата_КС2=S$9,Смета!AI1558,0)+IF(Дата_КС2=S$10,Смета!AL1558,0)+IF(Дата_КС2=S$11,Смета!AO1558,0)+IF(Дата_КС2=S$12,Смета!AR1558,0)+IF(Дата_КС2=S$13,Смета!AU1558,0)+IF(Дата_КС2=S$14,Смета!AX1558,0),0)</f>
        <v>0</v>
      </c>
      <c r="G1576" s="7">
        <f>IF(Смета!E1558&gt;0,Смета!E1558,0)</f>
        <v>0</v>
      </c>
      <c r="H1576" s="7">
        <f>ROUND(F1576*G1576,2)</f>
        <v>0</v>
      </c>
      <c r="I1576">
        <f>IF(J1576=1,1,K1576)</f>
        <v>0</v>
      </c>
      <c r="K1576">
        <f>IF(AND(B1576&gt;0,B1576&lt;&gt;"ЗАГ"),1,IF(C1576=0,SUM(B1577:INDEX(B1577:B$2002,INDEX(MATCH("ЗАГ",B1577:B$2002&amp;"",),))),0))</f>
        <v>0</v>
      </c>
      <c r="R1576" s="7">
        <f>IFERROR(IF(F1576&gt;0,IF(IFERROR((Смета!H1126*1),0)&gt;0,ROUND(F1576*G1576,2),0),0),0)</f>
        <v>0</v>
      </c>
      <c r="S1576" s="7">
        <f>IFERROR(IF(F1576&gt;0,IF(IFERROR((Смета!G1558*1),0)&gt;0,ROUND(F1576*G1576,2),0),0),0)</f>
        <v>0</v>
      </c>
    </row>
    <row r="1577" hidden="1">
      <c r="B1577">
        <f>IFERROR(IF(F1577&gt;0,MAX(B$26:B1576)+1,IF(AND(D1577&gt;0,C1577=0),"ЗАГ",0)),0)</f>
        <v>0</v>
      </c>
      <c r="C1577">
        <f>IF(Смета!B1559&gt;0,Смета!B1559,0)</f>
        <v>0</v>
      </c>
      <c r="D1577">
        <f>IF(Смета!C1559&gt;0,Смета!C1559,0)</f>
        <v>0</v>
      </c>
      <c r="E1577" s="7">
        <f>IF(Смета!D1559&gt;0,Смета!D1559,0)</f>
        <v>0</v>
      </c>
      <c r="F1577" s="7">
        <f>IFERROR(IF(Дата_КС2=S$3,Смета!Q1559,0)+IF(Дата_КС2=S$4,Смета!T1559,0)+IF(Дата_КС2=S$5,Смета!W1559,0)+IF(Дата_КС2=S$6,Смета!Z1559,0)+IF(Дата_КС2=S$7,Смета!AC1559,0)+IF(Дата_КС2=S$8,Смета!AF1559,0)+IF(Дата_КС2=S$9,Смета!AI1559,0)+IF(Дата_КС2=S$10,Смета!AL1559,0)+IF(Дата_КС2=S$11,Смета!AO1559,0)+IF(Дата_КС2=S$12,Смета!AR1559,0)+IF(Дата_КС2=S$13,Смета!AU1559,0)+IF(Дата_КС2=S$14,Смета!AX1559,0),0)</f>
        <v>0</v>
      </c>
      <c r="G1577" s="7">
        <f>IF(Смета!E1559&gt;0,Смета!E1559,0)</f>
        <v>0</v>
      </c>
      <c r="H1577" s="7">
        <f>ROUND(F1577*G1577,2)</f>
        <v>0</v>
      </c>
      <c r="I1577">
        <f>IF(J1577=1,1,K1577)</f>
        <v>0</v>
      </c>
      <c r="K1577">
        <f>IF(AND(B1577&gt;0,B1577&lt;&gt;"ЗАГ"),1,IF(C1577=0,SUM(B1578:INDEX(B1578:B$2002,INDEX(MATCH("ЗАГ",B1578:B$2002&amp;"",),))),0))</f>
        <v>0</v>
      </c>
      <c r="R1577" s="7">
        <f>IFERROR(IF(F1577&gt;0,IF(IFERROR((Смета!H1127*1),0)&gt;0,ROUND(F1577*G1577,2),0),0),0)</f>
        <v>0</v>
      </c>
      <c r="S1577" s="7">
        <f>IFERROR(IF(F1577&gt;0,IF(IFERROR((Смета!G1559*1),0)&gt;0,ROUND(F1577*G1577,2),0),0),0)</f>
        <v>0</v>
      </c>
    </row>
    <row r="1578" hidden="1">
      <c r="B1578">
        <f>IFERROR(IF(F1578&gt;0,MAX(B$26:B1577)+1,IF(AND(D1578&gt;0,C1578=0),"ЗАГ",0)),0)</f>
        <v>0</v>
      </c>
      <c r="C1578">
        <f>IF(Смета!B1560&gt;0,Смета!B1560,0)</f>
        <v>0</v>
      </c>
      <c r="D1578">
        <f>IF(Смета!C1560&gt;0,Смета!C1560,0)</f>
        <v>0</v>
      </c>
      <c r="E1578" s="7">
        <f>IF(Смета!D1560&gt;0,Смета!D1560,0)</f>
        <v>0</v>
      </c>
      <c r="F1578" s="7">
        <f>IFERROR(IF(Дата_КС2=S$3,Смета!Q1560,0)+IF(Дата_КС2=S$4,Смета!T1560,0)+IF(Дата_КС2=S$5,Смета!W1560,0)+IF(Дата_КС2=S$6,Смета!Z1560,0)+IF(Дата_КС2=S$7,Смета!AC1560,0)+IF(Дата_КС2=S$8,Смета!AF1560,0)+IF(Дата_КС2=S$9,Смета!AI1560,0)+IF(Дата_КС2=S$10,Смета!AL1560,0)+IF(Дата_КС2=S$11,Смета!AO1560,0)+IF(Дата_КС2=S$12,Смета!AR1560,0)+IF(Дата_КС2=S$13,Смета!AU1560,0)+IF(Дата_КС2=S$14,Смета!AX1560,0),0)</f>
        <v>0</v>
      </c>
      <c r="G1578" s="7">
        <f>IF(Смета!E1560&gt;0,Смета!E1560,0)</f>
        <v>0</v>
      </c>
      <c r="H1578" s="7">
        <f>ROUND(F1578*G1578,2)</f>
        <v>0</v>
      </c>
      <c r="I1578">
        <f>IF(J1578=1,1,K1578)</f>
        <v>0</v>
      </c>
      <c r="K1578">
        <f>IF(AND(B1578&gt;0,B1578&lt;&gt;"ЗАГ"),1,IF(C1578=0,SUM(B1579:INDEX(B1579:B$2002,INDEX(MATCH("ЗАГ",B1579:B$2002&amp;"",),))),0))</f>
        <v>0</v>
      </c>
      <c r="R1578" s="7">
        <f>IFERROR(IF(F1578&gt;0,IF(IFERROR((Смета!H1128*1),0)&gt;0,ROUND(F1578*G1578,2),0),0),0)</f>
        <v>0</v>
      </c>
      <c r="S1578" s="7">
        <f>IFERROR(IF(F1578&gt;0,IF(IFERROR((Смета!G1560*1),0)&gt;0,ROUND(F1578*G1578,2),0),0),0)</f>
        <v>0</v>
      </c>
    </row>
    <row r="1579" hidden="1">
      <c r="B1579">
        <f>IFERROR(IF(F1579&gt;0,MAX(B$26:B1578)+1,IF(AND(D1579&gt;0,C1579=0),"ЗАГ",0)),0)</f>
        <v>0</v>
      </c>
      <c r="C1579">
        <f>IF(Смета!B1561&gt;0,Смета!B1561,0)</f>
        <v>0</v>
      </c>
      <c r="D1579">
        <f>IF(Смета!C1561&gt;0,Смета!C1561,0)</f>
        <v>0</v>
      </c>
      <c r="E1579" s="7">
        <f>IF(Смета!D1561&gt;0,Смета!D1561,0)</f>
        <v>0</v>
      </c>
      <c r="F1579" s="7">
        <f>IFERROR(IF(Дата_КС2=S$3,Смета!Q1561,0)+IF(Дата_КС2=S$4,Смета!T1561,0)+IF(Дата_КС2=S$5,Смета!W1561,0)+IF(Дата_КС2=S$6,Смета!Z1561,0)+IF(Дата_КС2=S$7,Смета!AC1561,0)+IF(Дата_КС2=S$8,Смета!AF1561,0)+IF(Дата_КС2=S$9,Смета!AI1561,0)+IF(Дата_КС2=S$10,Смета!AL1561,0)+IF(Дата_КС2=S$11,Смета!AO1561,0)+IF(Дата_КС2=S$12,Смета!AR1561,0)+IF(Дата_КС2=S$13,Смета!AU1561,0)+IF(Дата_КС2=S$14,Смета!AX1561,0),0)</f>
        <v>0</v>
      </c>
      <c r="G1579" s="7">
        <f>IF(Смета!E1561&gt;0,Смета!E1561,0)</f>
        <v>0</v>
      </c>
      <c r="H1579" s="7">
        <f>ROUND(F1579*G1579,2)</f>
        <v>0</v>
      </c>
      <c r="I1579">
        <f>IF(J1579=1,1,K1579)</f>
        <v>0</v>
      </c>
      <c r="K1579">
        <f>IF(AND(B1579&gt;0,B1579&lt;&gt;"ЗАГ"),1,IF(C1579=0,SUM(B1580:INDEX(B1580:B$2002,INDEX(MATCH("ЗАГ",B1580:B$2002&amp;"",),))),0))</f>
        <v>0</v>
      </c>
      <c r="R1579" s="7">
        <f>IFERROR(IF(F1579&gt;0,IF(IFERROR((Смета!H1129*1),0)&gt;0,ROUND(F1579*G1579,2),0),0),0)</f>
        <v>0</v>
      </c>
      <c r="S1579" s="7">
        <f>IFERROR(IF(F1579&gt;0,IF(IFERROR((Смета!G1561*1),0)&gt;0,ROUND(F1579*G1579,2),0),0),0)</f>
        <v>0</v>
      </c>
    </row>
    <row r="1580" hidden="1">
      <c r="B1580">
        <f>IFERROR(IF(F1580&gt;0,MAX(B$26:B1579)+1,IF(AND(D1580&gt;0,C1580=0),"ЗАГ",0)),0)</f>
        <v>0</v>
      </c>
      <c r="C1580">
        <f>IF(Смета!B1562&gt;0,Смета!B1562,0)</f>
        <v>0</v>
      </c>
      <c r="D1580">
        <f>IF(Смета!C1562&gt;0,Смета!C1562,0)</f>
        <v>0</v>
      </c>
      <c r="E1580" s="7">
        <f>IF(Смета!D1562&gt;0,Смета!D1562,0)</f>
        <v>0</v>
      </c>
      <c r="F1580" s="7">
        <f>IFERROR(IF(Дата_КС2=S$3,Смета!Q1562,0)+IF(Дата_КС2=S$4,Смета!T1562,0)+IF(Дата_КС2=S$5,Смета!W1562,0)+IF(Дата_КС2=S$6,Смета!Z1562,0)+IF(Дата_КС2=S$7,Смета!AC1562,0)+IF(Дата_КС2=S$8,Смета!AF1562,0)+IF(Дата_КС2=S$9,Смета!AI1562,0)+IF(Дата_КС2=S$10,Смета!AL1562,0)+IF(Дата_КС2=S$11,Смета!AO1562,0)+IF(Дата_КС2=S$12,Смета!AR1562,0)+IF(Дата_КС2=S$13,Смета!AU1562,0)+IF(Дата_КС2=S$14,Смета!AX1562,0),0)</f>
        <v>0</v>
      </c>
      <c r="G1580" s="7">
        <f>IF(Смета!E1562&gt;0,Смета!E1562,0)</f>
        <v>0</v>
      </c>
      <c r="H1580" s="7">
        <f>ROUND(F1580*G1580,2)</f>
        <v>0</v>
      </c>
      <c r="I1580">
        <f>IF(J1580=1,1,K1580)</f>
        <v>0</v>
      </c>
      <c r="K1580">
        <f>IF(AND(B1580&gt;0,B1580&lt;&gt;"ЗАГ"),1,IF(C1580=0,SUM(B1581:INDEX(B1581:B$2002,INDEX(MATCH("ЗАГ",B1581:B$2002&amp;"",),))),0))</f>
        <v>0</v>
      </c>
      <c r="R1580" s="7">
        <f>IFERROR(IF(F1580&gt;0,IF(IFERROR((Смета!H1130*1),0)&gt;0,ROUND(F1580*G1580,2),0),0),0)</f>
        <v>0</v>
      </c>
      <c r="S1580" s="7">
        <f>IFERROR(IF(F1580&gt;0,IF(IFERROR((Смета!G1562*1),0)&gt;0,ROUND(F1580*G1580,2),0),0),0)</f>
        <v>0</v>
      </c>
    </row>
    <row r="1581" hidden="1">
      <c r="B1581">
        <f>IFERROR(IF(F1581&gt;0,MAX(B$26:B1580)+1,IF(AND(D1581&gt;0,C1581=0),"ЗАГ",0)),0)</f>
        <v>0</v>
      </c>
      <c r="C1581">
        <f>IF(Смета!B1563&gt;0,Смета!B1563,0)</f>
        <v>0</v>
      </c>
      <c r="D1581">
        <f>IF(Смета!C1563&gt;0,Смета!C1563,0)</f>
        <v>0</v>
      </c>
      <c r="E1581" s="7">
        <f>IF(Смета!D1563&gt;0,Смета!D1563,0)</f>
        <v>0</v>
      </c>
      <c r="F1581" s="7">
        <f>IFERROR(IF(Дата_КС2=S$3,Смета!Q1563,0)+IF(Дата_КС2=S$4,Смета!T1563,0)+IF(Дата_КС2=S$5,Смета!W1563,0)+IF(Дата_КС2=S$6,Смета!Z1563,0)+IF(Дата_КС2=S$7,Смета!AC1563,0)+IF(Дата_КС2=S$8,Смета!AF1563,0)+IF(Дата_КС2=S$9,Смета!AI1563,0)+IF(Дата_КС2=S$10,Смета!AL1563,0)+IF(Дата_КС2=S$11,Смета!AO1563,0)+IF(Дата_КС2=S$12,Смета!AR1563,0)+IF(Дата_КС2=S$13,Смета!AU1563,0)+IF(Дата_КС2=S$14,Смета!AX1563,0),0)</f>
        <v>0</v>
      </c>
      <c r="G1581" s="7">
        <f>IF(Смета!E1563&gt;0,Смета!E1563,0)</f>
        <v>0</v>
      </c>
      <c r="H1581" s="7">
        <f>ROUND(F1581*G1581,2)</f>
        <v>0</v>
      </c>
      <c r="I1581">
        <f>IF(J1581=1,1,K1581)</f>
        <v>0</v>
      </c>
      <c r="K1581">
        <f>IF(AND(B1581&gt;0,B1581&lt;&gt;"ЗАГ"),1,IF(C1581=0,SUM(B1582:INDEX(B1582:B$2002,INDEX(MATCH("ЗАГ",B1582:B$2002&amp;"",),))),0))</f>
        <v>0</v>
      </c>
      <c r="R1581" s="7">
        <f>IFERROR(IF(F1581&gt;0,IF(IFERROR((Смета!H1131*1),0)&gt;0,ROUND(F1581*G1581,2),0),0),0)</f>
        <v>0</v>
      </c>
      <c r="S1581" s="7">
        <f>IFERROR(IF(F1581&gt;0,IF(IFERROR((Смета!G1563*1),0)&gt;0,ROUND(F1581*G1581,2),0),0),0)</f>
        <v>0</v>
      </c>
    </row>
    <row r="1582" hidden="1">
      <c r="B1582">
        <f>IFERROR(IF(F1582&gt;0,MAX(B$26:B1581)+1,IF(AND(D1582&gt;0,C1582=0),"ЗАГ",0)),0)</f>
        <v>0</v>
      </c>
      <c r="C1582">
        <f>IF(Смета!B1564&gt;0,Смета!B1564,0)</f>
        <v>0</v>
      </c>
      <c r="D1582">
        <f>IF(Смета!C1564&gt;0,Смета!C1564,0)</f>
        <v>0</v>
      </c>
      <c r="E1582" s="7">
        <f>IF(Смета!D1564&gt;0,Смета!D1564,0)</f>
        <v>0</v>
      </c>
      <c r="F1582" s="7">
        <f>IFERROR(IF(Дата_КС2=S$3,Смета!Q1564,0)+IF(Дата_КС2=S$4,Смета!T1564,0)+IF(Дата_КС2=S$5,Смета!W1564,0)+IF(Дата_КС2=S$6,Смета!Z1564,0)+IF(Дата_КС2=S$7,Смета!AC1564,0)+IF(Дата_КС2=S$8,Смета!AF1564,0)+IF(Дата_КС2=S$9,Смета!AI1564,0)+IF(Дата_КС2=S$10,Смета!AL1564,0)+IF(Дата_КС2=S$11,Смета!AO1564,0)+IF(Дата_КС2=S$12,Смета!AR1564,0)+IF(Дата_КС2=S$13,Смета!AU1564,0)+IF(Дата_КС2=S$14,Смета!AX1564,0),0)</f>
        <v>0</v>
      </c>
      <c r="G1582" s="7">
        <f>IF(Смета!E1564&gt;0,Смета!E1564,0)</f>
        <v>0</v>
      </c>
      <c r="H1582" s="7">
        <f>ROUND(F1582*G1582,2)</f>
        <v>0</v>
      </c>
      <c r="I1582">
        <f>IF(J1582=1,1,K1582)</f>
        <v>0</v>
      </c>
      <c r="K1582">
        <f>IF(AND(B1582&gt;0,B1582&lt;&gt;"ЗАГ"),1,IF(C1582=0,SUM(B1583:INDEX(B1583:B$2002,INDEX(MATCH("ЗАГ",B1583:B$2002&amp;"",),))),0))</f>
        <v>0</v>
      </c>
      <c r="R1582" s="7">
        <f>IFERROR(IF(F1582&gt;0,IF(IFERROR((Смета!H1132*1),0)&gt;0,ROUND(F1582*G1582,2),0),0),0)</f>
        <v>0</v>
      </c>
      <c r="S1582" s="7">
        <f>IFERROR(IF(F1582&gt;0,IF(IFERROR((Смета!G1564*1),0)&gt;0,ROUND(F1582*G1582,2),0),0),0)</f>
        <v>0</v>
      </c>
    </row>
    <row r="1583" hidden="1">
      <c r="B1583">
        <f>IFERROR(IF(F1583&gt;0,MAX(B$26:B1582)+1,IF(AND(D1583&gt;0,C1583=0),"ЗАГ",0)),0)</f>
        <v>0</v>
      </c>
      <c r="C1583">
        <f>IF(Смета!B1565&gt;0,Смета!B1565,0)</f>
        <v>0</v>
      </c>
      <c r="D1583">
        <f>IF(Смета!C1565&gt;0,Смета!C1565,0)</f>
        <v>0</v>
      </c>
      <c r="E1583" s="7">
        <f>IF(Смета!D1565&gt;0,Смета!D1565,0)</f>
        <v>0</v>
      </c>
      <c r="F1583" s="7">
        <f>IFERROR(IF(Дата_КС2=S$3,Смета!Q1565,0)+IF(Дата_КС2=S$4,Смета!T1565,0)+IF(Дата_КС2=S$5,Смета!W1565,0)+IF(Дата_КС2=S$6,Смета!Z1565,0)+IF(Дата_КС2=S$7,Смета!AC1565,0)+IF(Дата_КС2=S$8,Смета!AF1565,0)+IF(Дата_КС2=S$9,Смета!AI1565,0)+IF(Дата_КС2=S$10,Смета!AL1565,0)+IF(Дата_КС2=S$11,Смета!AO1565,0)+IF(Дата_КС2=S$12,Смета!AR1565,0)+IF(Дата_КС2=S$13,Смета!AU1565,0)+IF(Дата_КС2=S$14,Смета!AX1565,0),0)</f>
        <v>0</v>
      </c>
      <c r="G1583" s="7">
        <f>IF(Смета!E1565&gt;0,Смета!E1565,0)</f>
        <v>0</v>
      </c>
      <c r="H1583" s="7">
        <f>ROUND(F1583*G1583,2)</f>
        <v>0</v>
      </c>
      <c r="I1583">
        <f>IF(J1583=1,1,K1583)</f>
        <v>0</v>
      </c>
      <c r="K1583">
        <f>IF(AND(B1583&gt;0,B1583&lt;&gt;"ЗАГ"),1,IF(C1583=0,SUM(B1584:INDEX(B1584:B$2002,INDEX(MATCH("ЗАГ",B1584:B$2002&amp;"",),))),0))</f>
        <v>0</v>
      </c>
      <c r="R1583" s="7">
        <f>IFERROR(IF(F1583&gt;0,IF(IFERROR((Смета!H1133*1),0)&gt;0,ROUND(F1583*G1583,2),0),0),0)</f>
        <v>0</v>
      </c>
      <c r="S1583" s="7">
        <f>IFERROR(IF(F1583&gt;0,IF(IFERROR((Смета!G1565*1),0)&gt;0,ROUND(F1583*G1583,2),0),0),0)</f>
        <v>0</v>
      </c>
    </row>
    <row r="1584" hidden="1">
      <c r="B1584">
        <f>IFERROR(IF(F1584&gt;0,MAX(B$26:B1583)+1,IF(AND(D1584&gt;0,C1584=0),"ЗАГ",0)),0)</f>
        <v>0</v>
      </c>
      <c r="C1584">
        <f>IF(Смета!B1566&gt;0,Смета!B1566,0)</f>
        <v>0</v>
      </c>
      <c r="D1584">
        <f>IF(Смета!C1566&gt;0,Смета!C1566,0)</f>
        <v>0</v>
      </c>
      <c r="E1584" s="7">
        <f>IF(Смета!D1566&gt;0,Смета!D1566,0)</f>
        <v>0</v>
      </c>
      <c r="F1584" s="7">
        <f>IFERROR(IF(Дата_КС2=S$3,Смета!Q1566,0)+IF(Дата_КС2=S$4,Смета!T1566,0)+IF(Дата_КС2=S$5,Смета!W1566,0)+IF(Дата_КС2=S$6,Смета!Z1566,0)+IF(Дата_КС2=S$7,Смета!AC1566,0)+IF(Дата_КС2=S$8,Смета!AF1566,0)+IF(Дата_КС2=S$9,Смета!AI1566,0)+IF(Дата_КС2=S$10,Смета!AL1566,0)+IF(Дата_КС2=S$11,Смета!AO1566,0)+IF(Дата_КС2=S$12,Смета!AR1566,0)+IF(Дата_КС2=S$13,Смета!AU1566,0)+IF(Дата_КС2=S$14,Смета!AX1566,0),0)</f>
        <v>0</v>
      </c>
      <c r="G1584" s="7">
        <f>IF(Смета!E1566&gt;0,Смета!E1566,0)</f>
        <v>0</v>
      </c>
      <c r="H1584" s="7">
        <f>ROUND(F1584*G1584,2)</f>
        <v>0</v>
      </c>
      <c r="I1584">
        <f>IF(J1584=1,1,K1584)</f>
        <v>0</v>
      </c>
      <c r="K1584">
        <f>IF(AND(B1584&gt;0,B1584&lt;&gt;"ЗАГ"),1,IF(C1584=0,SUM(B1585:INDEX(B1585:B$2002,INDEX(MATCH("ЗАГ",B1585:B$2002&amp;"",),))),0))</f>
        <v>0</v>
      </c>
      <c r="R1584" s="7">
        <f>IFERROR(IF(F1584&gt;0,IF(IFERROR((Смета!H1134*1),0)&gt;0,ROUND(F1584*G1584,2),0),0),0)</f>
        <v>0</v>
      </c>
      <c r="S1584" s="7">
        <f>IFERROR(IF(F1584&gt;0,IF(IFERROR((Смета!G1566*1),0)&gt;0,ROUND(F1584*G1584,2),0),0),0)</f>
        <v>0</v>
      </c>
    </row>
    <row r="1585" hidden="1">
      <c r="B1585">
        <f>IFERROR(IF(F1585&gt;0,MAX(B$26:B1584)+1,IF(AND(D1585&gt;0,C1585=0),"ЗАГ",0)),0)</f>
        <v>0</v>
      </c>
      <c r="C1585">
        <f>IF(Смета!B1567&gt;0,Смета!B1567,0)</f>
        <v>0</v>
      </c>
      <c r="D1585">
        <f>IF(Смета!C1567&gt;0,Смета!C1567,0)</f>
        <v>0</v>
      </c>
      <c r="E1585" s="7">
        <f>IF(Смета!D1567&gt;0,Смета!D1567,0)</f>
        <v>0</v>
      </c>
      <c r="F1585" s="7">
        <f>IFERROR(IF(Дата_КС2=S$3,Смета!Q1567,0)+IF(Дата_КС2=S$4,Смета!T1567,0)+IF(Дата_КС2=S$5,Смета!W1567,0)+IF(Дата_КС2=S$6,Смета!Z1567,0)+IF(Дата_КС2=S$7,Смета!AC1567,0)+IF(Дата_КС2=S$8,Смета!AF1567,0)+IF(Дата_КС2=S$9,Смета!AI1567,0)+IF(Дата_КС2=S$10,Смета!AL1567,0)+IF(Дата_КС2=S$11,Смета!AO1567,0)+IF(Дата_КС2=S$12,Смета!AR1567,0)+IF(Дата_КС2=S$13,Смета!AU1567,0)+IF(Дата_КС2=S$14,Смета!AX1567,0),0)</f>
        <v>0</v>
      </c>
      <c r="G1585" s="7">
        <f>IF(Смета!E1567&gt;0,Смета!E1567,0)</f>
        <v>0</v>
      </c>
      <c r="H1585" s="7">
        <f>ROUND(F1585*G1585,2)</f>
        <v>0</v>
      </c>
      <c r="I1585">
        <f>IF(J1585=1,1,K1585)</f>
        <v>0</v>
      </c>
      <c r="K1585">
        <f>IF(AND(B1585&gt;0,B1585&lt;&gt;"ЗАГ"),1,IF(C1585=0,SUM(B1586:INDEX(B1586:B$2002,INDEX(MATCH("ЗАГ",B1586:B$2002&amp;"",),))),0))</f>
        <v>0</v>
      </c>
      <c r="R1585" s="7">
        <f>IFERROR(IF(F1585&gt;0,IF(IFERROR((Смета!H1135*1),0)&gt;0,ROUND(F1585*G1585,2),0),0),0)</f>
        <v>0</v>
      </c>
      <c r="S1585" s="7">
        <f>IFERROR(IF(F1585&gt;0,IF(IFERROR((Смета!G1567*1),0)&gt;0,ROUND(F1585*G1585,2),0),0),0)</f>
        <v>0</v>
      </c>
    </row>
    <row r="1586" hidden="1">
      <c r="B1586">
        <f>IFERROR(IF(F1586&gt;0,MAX(B$26:B1585)+1,IF(AND(D1586&gt;0,C1586=0),"ЗАГ",0)),0)</f>
        <v>0</v>
      </c>
      <c r="C1586">
        <f>IF(Смета!B1568&gt;0,Смета!B1568,0)</f>
        <v>0</v>
      </c>
      <c r="D1586">
        <f>IF(Смета!C1568&gt;0,Смета!C1568,0)</f>
        <v>0</v>
      </c>
      <c r="E1586" s="7">
        <f>IF(Смета!D1568&gt;0,Смета!D1568,0)</f>
        <v>0</v>
      </c>
      <c r="F1586" s="7">
        <f>IFERROR(IF(Дата_КС2=S$3,Смета!Q1568,0)+IF(Дата_КС2=S$4,Смета!T1568,0)+IF(Дата_КС2=S$5,Смета!W1568,0)+IF(Дата_КС2=S$6,Смета!Z1568,0)+IF(Дата_КС2=S$7,Смета!AC1568,0)+IF(Дата_КС2=S$8,Смета!AF1568,0)+IF(Дата_КС2=S$9,Смета!AI1568,0)+IF(Дата_КС2=S$10,Смета!AL1568,0)+IF(Дата_КС2=S$11,Смета!AO1568,0)+IF(Дата_КС2=S$12,Смета!AR1568,0)+IF(Дата_КС2=S$13,Смета!AU1568,0)+IF(Дата_КС2=S$14,Смета!AX1568,0),0)</f>
        <v>0</v>
      </c>
      <c r="G1586" s="7">
        <f>IF(Смета!E1568&gt;0,Смета!E1568,0)</f>
        <v>0</v>
      </c>
      <c r="H1586" s="7">
        <f>ROUND(F1586*G1586,2)</f>
        <v>0</v>
      </c>
      <c r="I1586">
        <f>IF(J1586=1,1,K1586)</f>
        <v>0</v>
      </c>
      <c r="K1586">
        <f>IF(AND(B1586&gt;0,B1586&lt;&gt;"ЗАГ"),1,IF(C1586=0,SUM(B1587:INDEX(B1587:B$2002,INDEX(MATCH("ЗАГ",B1587:B$2002&amp;"",),))),0))</f>
        <v>0</v>
      </c>
      <c r="R1586" s="7">
        <f>IFERROR(IF(F1586&gt;0,IF(IFERROR((Смета!H1136*1),0)&gt;0,ROUND(F1586*G1586,2),0),0),0)</f>
        <v>0</v>
      </c>
      <c r="S1586" s="7">
        <f>IFERROR(IF(F1586&gt;0,IF(IFERROR((Смета!G1568*1),0)&gt;0,ROUND(F1586*G1586,2),0),0),0)</f>
        <v>0</v>
      </c>
    </row>
    <row r="1587" hidden="1">
      <c r="B1587">
        <f>IFERROR(IF(F1587&gt;0,MAX(B$26:B1586)+1,IF(AND(D1587&gt;0,C1587=0),"ЗАГ",0)),0)</f>
        <v>0</v>
      </c>
      <c r="C1587">
        <f>IF(Смета!B1569&gt;0,Смета!B1569,0)</f>
        <v>0</v>
      </c>
      <c r="D1587">
        <f>IF(Смета!C1569&gt;0,Смета!C1569,0)</f>
        <v>0</v>
      </c>
      <c r="E1587" s="7">
        <f>IF(Смета!D1569&gt;0,Смета!D1569,0)</f>
        <v>0</v>
      </c>
      <c r="F1587" s="7">
        <f>IFERROR(IF(Дата_КС2=S$3,Смета!Q1569,0)+IF(Дата_КС2=S$4,Смета!T1569,0)+IF(Дата_КС2=S$5,Смета!W1569,0)+IF(Дата_КС2=S$6,Смета!Z1569,0)+IF(Дата_КС2=S$7,Смета!AC1569,0)+IF(Дата_КС2=S$8,Смета!AF1569,0)+IF(Дата_КС2=S$9,Смета!AI1569,0)+IF(Дата_КС2=S$10,Смета!AL1569,0)+IF(Дата_КС2=S$11,Смета!AO1569,0)+IF(Дата_КС2=S$12,Смета!AR1569,0)+IF(Дата_КС2=S$13,Смета!AU1569,0)+IF(Дата_КС2=S$14,Смета!AX1569,0),0)</f>
        <v>0</v>
      </c>
      <c r="G1587" s="7">
        <f>IF(Смета!E1569&gt;0,Смета!E1569,0)</f>
        <v>0</v>
      </c>
      <c r="H1587" s="7">
        <f>ROUND(F1587*G1587,2)</f>
        <v>0</v>
      </c>
      <c r="I1587">
        <f>IF(J1587=1,1,K1587)</f>
        <v>0</v>
      </c>
      <c r="K1587">
        <f>IF(AND(B1587&gt;0,B1587&lt;&gt;"ЗАГ"),1,IF(C1587=0,SUM(B1588:INDEX(B1588:B$2002,INDEX(MATCH("ЗАГ",B1588:B$2002&amp;"",),))),0))</f>
        <v>0</v>
      </c>
      <c r="R1587" s="7">
        <f>IFERROR(IF(F1587&gt;0,IF(IFERROR((Смета!H1137*1),0)&gt;0,ROUND(F1587*G1587,2),0),0),0)</f>
        <v>0</v>
      </c>
      <c r="S1587" s="7">
        <f>IFERROR(IF(F1587&gt;0,IF(IFERROR((Смета!G1569*1),0)&gt;0,ROUND(F1587*G1587,2),0),0),0)</f>
        <v>0</v>
      </c>
    </row>
    <row r="1588" hidden="1">
      <c r="B1588">
        <f>IFERROR(IF(F1588&gt;0,MAX(B$26:B1587)+1,IF(AND(D1588&gt;0,C1588=0),"ЗАГ",0)),0)</f>
        <v>0</v>
      </c>
      <c r="C1588">
        <f>IF(Смета!B1570&gt;0,Смета!B1570,0)</f>
        <v>0</v>
      </c>
      <c r="D1588">
        <f>IF(Смета!C1570&gt;0,Смета!C1570,0)</f>
        <v>0</v>
      </c>
      <c r="E1588" s="7">
        <f>IF(Смета!D1570&gt;0,Смета!D1570,0)</f>
        <v>0</v>
      </c>
      <c r="F1588" s="7">
        <f>IFERROR(IF(Дата_КС2=S$3,Смета!Q1570,0)+IF(Дата_КС2=S$4,Смета!T1570,0)+IF(Дата_КС2=S$5,Смета!W1570,0)+IF(Дата_КС2=S$6,Смета!Z1570,0)+IF(Дата_КС2=S$7,Смета!AC1570,0)+IF(Дата_КС2=S$8,Смета!AF1570,0)+IF(Дата_КС2=S$9,Смета!AI1570,0)+IF(Дата_КС2=S$10,Смета!AL1570,0)+IF(Дата_КС2=S$11,Смета!AO1570,0)+IF(Дата_КС2=S$12,Смета!AR1570,0)+IF(Дата_КС2=S$13,Смета!AU1570,0)+IF(Дата_КС2=S$14,Смета!AX1570,0),0)</f>
        <v>0</v>
      </c>
      <c r="G1588" s="7">
        <f>IF(Смета!E1570&gt;0,Смета!E1570,0)</f>
        <v>0</v>
      </c>
      <c r="H1588" s="7">
        <f>ROUND(F1588*G1588,2)</f>
        <v>0</v>
      </c>
      <c r="I1588">
        <f>IF(J1588=1,1,K1588)</f>
        <v>0</v>
      </c>
      <c r="K1588">
        <f>IF(AND(B1588&gt;0,B1588&lt;&gt;"ЗАГ"),1,IF(C1588=0,SUM(B1589:INDEX(B1589:B$2002,INDEX(MATCH("ЗАГ",B1589:B$2002&amp;"",),))),0))</f>
        <v>0</v>
      </c>
      <c r="R1588" s="7">
        <f>IFERROR(IF(F1588&gt;0,IF(IFERROR((Смета!H1138*1),0)&gt;0,ROUND(F1588*G1588,2),0),0),0)</f>
        <v>0</v>
      </c>
      <c r="S1588" s="7">
        <f>IFERROR(IF(F1588&gt;0,IF(IFERROR((Смета!G1570*1),0)&gt;0,ROUND(F1588*G1588,2),0),0),0)</f>
        <v>0</v>
      </c>
    </row>
    <row r="1589" hidden="1">
      <c r="B1589">
        <f>IFERROR(IF(F1589&gt;0,MAX(B$26:B1588)+1,IF(AND(D1589&gt;0,C1589=0),"ЗАГ",0)),0)</f>
        <v>0</v>
      </c>
      <c r="C1589">
        <f>IF(Смета!B1571&gt;0,Смета!B1571,0)</f>
        <v>0</v>
      </c>
      <c r="D1589">
        <f>IF(Смета!C1571&gt;0,Смета!C1571,0)</f>
        <v>0</v>
      </c>
      <c r="E1589" s="7">
        <f>IF(Смета!D1571&gt;0,Смета!D1571,0)</f>
        <v>0</v>
      </c>
      <c r="F1589" s="7">
        <f>IFERROR(IF(Дата_КС2=S$3,Смета!Q1571,0)+IF(Дата_КС2=S$4,Смета!T1571,0)+IF(Дата_КС2=S$5,Смета!W1571,0)+IF(Дата_КС2=S$6,Смета!Z1571,0)+IF(Дата_КС2=S$7,Смета!AC1571,0)+IF(Дата_КС2=S$8,Смета!AF1571,0)+IF(Дата_КС2=S$9,Смета!AI1571,0)+IF(Дата_КС2=S$10,Смета!AL1571,0)+IF(Дата_КС2=S$11,Смета!AO1571,0)+IF(Дата_КС2=S$12,Смета!AR1571,0)+IF(Дата_КС2=S$13,Смета!AU1571,0)+IF(Дата_КС2=S$14,Смета!AX1571,0),0)</f>
        <v>0</v>
      </c>
      <c r="G1589" s="7">
        <f>IF(Смета!E1571&gt;0,Смета!E1571,0)</f>
        <v>0</v>
      </c>
      <c r="H1589" s="7">
        <f>ROUND(F1589*G1589,2)</f>
        <v>0</v>
      </c>
      <c r="I1589">
        <f>IF(J1589=1,1,K1589)</f>
        <v>0</v>
      </c>
      <c r="K1589">
        <f>IF(AND(B1589&gt;0,B1589&lt;&gt;"ЗАГ"),1,IF(C1589=0,SUM(B1590:INDEX(B1590:B$2002,INDEX(MATCH("ЗАГ",B1590:B$2002&amp;"",),))),0))</f>
        <v>0</v>
      </c>
      <c r="R1589" s="7">
        <f>IFERROR(IF(F1589&gt;0,IF(IFERROR((Смета!H1139*1),0)&gt;0,ROUND(F1589*G1589,2),0),0),0)</f>
        <v>0</v>
      </c>
      <c r="S1589" s="7">
        <f>IFERROR(IF(F1589&gt;0,IF(IFERROR((Смета!G1571*1),0)&gt;0,ROUND(F1589*G1589,2),0),0),0)</f>
        <v>0</v>
      </c>
    </row>
    <row r="1590" hidden="1">
      <c r="B1590">
        <f>IFERROR(IF(F1590&gt;0,MAX(B$26:B1589)+1,IF(AND(D1590&gt;0,C1590=0),"ЗАГ",0)),0)</f>
        <v>0</v>
      </c>
      <c r="C1590">
        <f>IF(Смета!B1572&gt;0,Смета!B1572,0)</f>
        <v>0</v>
      </c>
      <c r="D1590">
        <f>IF(Смета!C1572&gt;0,Смета!C1572,0)</f>
        <v>0</v>
      </c>
      <c r="E1590" s="7">
        <f>IF(Смета!D1572&gt;0,Смета!D1572,0)</f>
        <v>0</v>
      </c>
      <c r="F1590" s="7">
        <f>IFERROR(IF(Дата_КС2=S$3,Смета!Q1572,0)+IF(Дата_КС2=S$4,Смета!T1572,0)+IF(Дата_КС2=S$5,Смета!W1572,0)+IF(Дата_КС2=S$6,Смета!Z1572,0)+IF(Дата_КС2=S$7,Смета!AC1572,0)+IF(Дата_КС2=S$8,Смета!AF1572,0)+IF(Дата_КС2=S$9,Смета!AI1572,0)+IF(Дата_КС2=S$10,Смета!AL1572,0)+IF(Дата_КС2=S$11,Смета!AO1572,0)+IF(Дата_КС2=S$12,Смета!AR1572,0)+IF(Дата_КС2=S$13,Смета!AU1572,0)+IF(Дата_КС2=S$14,Смета!AX1572,0),0)</f>
        <v>0</v>
      </c>
      <c r="G1590" s="7">
        <f>IF(Смета!E1572&gt;0,Смета!E1572,0)</f>
        <v>0</v>
      </c>
      <c r="H1590" s="7">
        <f>ROUND(F1590*G1590,2)</f>
        <v>0</v>
      </c>
      <c r="I1590">
        <f>IF(J1590=1,1,K1590)</f>
        <v>0</v>
      </c>
      <c r="K1590">
        <f>IF(AND(B1590&gt;0,B1590&lt;&gt;"ЗАГ"),1,IF(C1590=0,SUM(B1591:INDEX(B1591:B$2002,INDEX(MATCH("ЗАГ",B1591:B$2002&amp;"",),))),0))</f>
        <v>0</v>
      </c>
      <c r="R1590" s="7">
        <f>IFERROR(IF(F1590&gt;0,IF(IFERROR((Смета!H1140*1),0)&gt;0,ROUND(F1590*G1590,2),0),0),0)</f>
        <v>0</v>
      </c>
      <c r="S1590" s="7">
        <f>IFERROR(IF(F1590&gt;0,IF(IFERROR((Смета!G1572*1),0)&gt;0,ROUND(F1590*G1590,2),0),0),0)</f>
        <v>0</v>
      </c>
    </row>
    <row r="1591" hidden="1">
      <c r="B1591">
        <f>IFERROR(IF(F1591&gt;0,MAX(B$26:B1590)+1,IF(AND(D1591&gt;0,C1591=0),"ЗАГ",0)),0)</f>
        <v>0</v>
      </c>
      <c r="C1591">
        <f>IF(Смета!B1573&gt;0,Смета!B1573,0)</f>
        <v>0</v>
      </c>
      <c r="D1591">
        <f>IF(Смета!C1573&gt;0,Смета!C1573,0)</f>
        <v>0</v>
      </c>
      <c r="E1591" s="7">
        <f>IF(Смета!D1573&gt;0,Смета!D1573,0)</f>
        <v>0</v>
      </c>
      <c r="F1591" s="7">
        <f>IFERROR(IF(Дата_КС2=S$3,Смета!Q1573,0)+IF(Дата_КС2=S$4,Смета!T1573,0)+IF(Дата_КС2=S$5,Смета!W1573,0)+IF(Дата_КС2=S$6,Смета!Z1573,0)+IF(Дата_КС2=S$7,Смета!AC1573,0)+IF(Дата_КС2=S$8,Смета!AF1573,0)+IF(Дата_КС2=S$9,Смета!AI1573,0)+IF(Дата_КС2=S$10,Смета!AL1573,0)+IF(Дата_КС2=S$11,Смета!AO1573,0)+IF(Дата_КС2=S$12,Смета!AR1573,0)+IF(Дата_КС2=S$13,Смета!AU1573,0)+IF(Дата_КС2=S$14,Смета!AX1573,0),0)</f>
        <v>0</v>
      </c>
      <c r="G1591" s="7">
        <f>IF(Смета!E1573&gt;0,Смета!E1573,0)</f>
        <v>0</v>
      </c>
      <c r="H1591" s="7">
        <f>ROUND(F1591*G1591,2)</f>
        <v>0</v>
      </c>
      <c r="I1591">
        <f>IF(J1591=1,1,K1591)</f>
        <v>0</v>
      </c>
      <c r="K1591">
        <f>IF(AND(B1591&gt;0,B1591&lt;&gt;"ЗАГ"),1,IF(C1591=0,SUM(B1592:INDEX(B1592:B$2002,INDEX(MATCH("ЗАГ",B1592:B$2002&amp;"",),))),0))</f>
        <v>0</v>
      </c>
      <c r="R1591" s="7">
        <f>IFERROR(IF(F1591&gt;0,IF(IFERROR((Смета!H1141*1),0)&gt;0,ROUND(F1591*G1591,2),0),0),0)</f>
        <v>0</v>
      </c>
      <c r="S1591" s="7">
        <f>IFERROR(IF(F1591&gt;0,IF(IFERROR((Смета!G1573*1),0)&gt;0,ROUND(F1591*G1591,2),0),0),0)</f>
        <v>0</v>
      </c>
    </row>
    <row r="1592" hidden="1">
      <c r="B1592">
        <f>IFERROR(IF(F1592&gt;0,MAX(B$26:B1591)+1,IF(AND(D1592&gt;0,C1592=0),"ЗАГ",0)),0)</f>
        <v>0</v>
      </c>
      <c r="C1592">
        <f>IF(Смета!B1574&gt;0,Смета!B1574,0)</f>
        <v>0</v>
      </c>
      <c r="D1592">
        <f>IF(Смета!C1574&gt;0,Смета!C1574,0)</f>
        <v>0</v>
      </c>
      <c r="E1592" s="7">
        <f>IF(Смета!D1574&gt;0,Смета!D1574,0)</f>
        <v>0</v>
      </c>
      <c r="F1592" s="7">
        <f>IFERROR(IF(Дата_КС2=S$3,Смета!Q1574,0)+IF(Дата_КС2=S$4,Смета!T1574,0)+IF(Дата_КС2=S$5,Смета!W1574,0)+IF(Дата_КС2=S$6,Смета!Z1574,0)+IF(Дата_КС2=S$7,Смета!AC1574,0)+IF(Дата_КС2=S$8,Смета!AF1574,0)+IF(Дата_КС2=S$9,Смета!AI1574,0)+IF(Дата_КС2=S$10,Смета!AL1574,0)+IF(Дата_КС2=S$11,Смета!AO1574,0)+IF(Дата_КС2=S$12,Смета!AR1574,0)+IF(Дата_КС2=S$13,Смета!AU1574,0)+IF(Дата_КС2=S$14,Смета!AX1574,0),0)</f>
        <v>0</v>
      </c>
      <c r="G1592" s="7">
        <f>IF(Смета!E1574&gt;0,Смета!E1574,0)</f>
        <v>0</v>
      </c>
      <c r="H1592" s="7">
        <f>ROUND(F1592*G1592,2)</f>
        <v>0</v>
      </c>
      <c r="I1592">
        <f>IF(J1592=1,1,K1592)</f>
        <v>0</v>
      </c>
      <c r="K1592">
        <f>IF(AND(B1592&gt;0,B1592&lt;&gt;"ЗАГ"),1,IF(C1592=0,SUM(B1593:INDEX(B1593:B$2002,INDEX(MATCH("ЗАГ",B1593:B$2002&amp;"",),))),0))</f>
        <v>0</v>
      </c>
      <c r="R1592" s="7">
        <f>IFERROR(IF(F1592&gt;0,IF(IFERROR((Смета!H1142*1),0)&gt;0,ROUND(F1592*G1592,2),0),0),0)</f>
        <v>0</v>
      </c>
      <c r="S1592" s="7">
        <f>IFERROR(IF(F1592&gt;0,IF(IFERROR((Смета!G1574*1),0)&gt;0,ROUND(F1592*G1592,2),0),0),0)</f>
        <v>0</v>
      </c>
    </row>
    <row r="1593" hidden="1">
      <c r="B1593">
        <f>IFERROR(IF(F1593&gt;0,MAX(B$26:B1592)+1,IF(AND(D1593&gt;0,C1593=0),"ЗАГ",0)),0)</f>
        <v>0</v>
      </c>
      <c r="C1593">
        <f>IF(Смета!B1575&gt;0,Смета!B1575,0)</f>
        <v>0</v>
      </c>
      <c r="D1593">
        <f>IF(Смета!C1575&gt;0,Смета!C1575,0)</f>
        <v>0</v>
      </c>
      <c r="E1593" s="7">
        <f>IF(Смета!D1575&gt;0,Смета!D1575,0)</f>
        <v>0</v>
      </c>
      <c r="F1593" s="7">
        <f>IFERROR(IF(Дата_КС2=S$3,Смета!Q1575,0)+IF(Дата_КС2=S$4,Смета!T1575,0)+IF(Дата_КС2=S$5,Смета!W1575,0)+IF(Дата_КС2=S$6,Смета!Z1575,0)+IF(Дата_КС2=S$7,Смета!AC1575,0)+IF(Дата_КС2=S$8,Смета!AF1575,0)+IF(Дата_КС2=S$9,Смета!AI1575,0)+IF(Дата_КС2=S$10,Смета!AL1575,0)+IF(Дата_КС2=S$11,Смета!AO1575,0)+IF(Дата_КС2=S$12,Смета!AR1575,0)+IF(Дата_КС2=S$13,Смета!AU1575,0)+IF(Дата_КС2=S$14,Смета!AX1575,0),0)</f>
        <v>0</v>
      </c>
      <c r="G1593" s="7">
        <f>IF(Смета!E1575&gt;0,Смета!E1575,0)</f>
        <v>0</v>
      </c>
      <c r="H1593" s="7">
        <f>ROUND(F1593*G1593,2)</f>
        <v>0</v>
      </c>
      <c r="I1593">
        <f>IF(J1593=1,1,K1593)</f>
        <v>0</v>
      </c>
      <c r="K1593">
        <f>IF(AND(B1593&gt;0,B1593&lt;&gt;"ЗАГ"),1,IF(C1593=0,SUM(B1594:INDEX(B1594:B$2002,INDEX(MATCH("ЗАГ",B1594:B$2002&amp;"",),))),0))</f>
        <v>0</v>
      </c>
      <c r="R1593" s="7">
        <f>IFERROR(IF(F1593&gt;0,IF(IFERROR((Смета!H1143*1),0)&gt;0,ROUND(F1593*G1593,2),0),0),0)</f>
        <v>0</v>
      </c>
      <c r="S1593" s="7">
        <f>IFERROR(IF(F1593&gt;0,IF(IFERROR((Смета!G1575*1),0)&gt;0,ROUND(F1593*G1593,2),0),0),0)</f>
        <v>0</v>
      </c>
    </row>
    <row r="1594" hidden="1">
      <c r="B1594">
        <f>IFERROR(IF(F1594&gt;0,MAX(B$26:B1593)+1,IF(AND(D1594&gt;0,C1594=0),"ЗАГ",0)),0)</f>
        <v>0</v>
      </c>
      <c r="C1594">
        <f>IF(Смета!B1576&gt;0,Смета!B1576,0)</f>
        <v>0</v>
      </c>
      <c r="D1594">
        <f>IF(Смета!C1576&gt;0,Смета!C1576,0)</f>
        <v>0</v>
      </c>
      <c r="E1594" s="7">
        <f>IF(Смета!D1576&gt;0,Смета!D1576,0)</f>
        <v>0</v>
      </c>
      <c r="F1594" s="7">
        <f>IFERROR(IF(Дата_КС2=S$3,Смета!Q1576,0)+IF(Дата_КС2=S$4,Смета!T1576,0)+IF(Дата_КС2=S$5,Смета!W1576,0)+IF(Дата_КС2=S$6,Смета!Z1576,0)+IF(Дата_КС2=S$7,Смета!AC1576,0)+IF(Дата_КС2=S$8,Смета!AF1576,0)+IF(Дата_КС2=S$9,Смета!AI1576,0)+IF(Дата_КС2=S$10,Смета!AL1576,0)+IF(Дата_КС2=S$11,Смета!AO1576,0)+IF(Дата_КС2=S$12,Смета!AR1576,0)+IF(Дата_КС2=S$13,Смета!AU1576,0)+IF(Дата_КС2=S$14,Смета!AX1576,0),0)</f>
        <v>0</v>
      </c>
      <c r="G1594" s="7">
        <f>IF(Смета!E1576&gt;0,Смета!E1576,0)</f>
        <v>0</v>
      </c>
      <c r="H1594" s="7">
        <f>ROUND(F1594*G1594,2)</f>
        <v>0</v>
      </c>
      <c r="I1594">
        <f>IF(J1594=1,1,K1594)</f>
        <v>0</v>
      </c>
      <c r="K1594">
        <f>IF(AND(B1594&gt;0,B1594&lt;&gt;"ЗАГ"),1,IF(C1594=0,SUM(B1595:INDEX(B1595:B$2002,INDEX(MATCH("ЗАГ",B1595:B$2002&amp;"",),))),0))</f>
        <v>0</v>
      </c>
      <c r="R1594" s="7">
        <f>IFERROR(IF(F1594&gt;0,IF(IFERROR((Смета!H1144*1),0)&gt;0,ROUND(F1594*G1594,2),0),0),0)</f>
        <v>0</v>
      </c>
      <c r="S1594" s="7">
        <f>IFERROR(IF(F1594&gt;0,IF(IFERROR((Смета!G1576*1),0)&gt;0,ROUND(F1594*G1594,2),0),0),0)</f>
        <v>0</v>
      </c>
    </row>
    <row r="1595" hidden="1">
      <c r="B1595">
        <f>IFERROR(IF(F1595&gt;0,MAX(B$26:B1594)+1,IF(AND(D1595&gt;0,C1595=0),"ЗАГ",0)),0)</f>
        <v>0</v>
      </c>
      <c r="C1595">
        <f>IF(Смета!B1577&gt;0,Смета!B1577,0)</f>
        <v>0</v>
      </c>
      <c r="D1595">
        <f>IF(Смета!C1577&gt;0,Смета!C1577,0)</f>
        <v>0</v>
      </c>
      <c r="E1595" s="7">
        <f>IF(Смета!D1577&gt;0,Смета!D1577,0)</f>
        <v>0</v>
      </c>
      <c r="F1595" s="7">
        <f>IFERROR(IF(Дата_КС2=S$3,Смета!Q1577,0)+IF(Дата_КС2=S$4,Смета!T1577,0)+IF(Дата_КС2=S$5,Смета!W1577,0)+IF(Дата_КС2=S$6,Смета!Z1577,0)+IF(Дата_КС2=S$7,Смета!AC1577,0)+IF(Дата_КС2=S$8,Смета!AF1577,0)+IF(Дата_КС2=S$9,Смета!AI1577,0)+IF(Дата_КС2=S$10,Смета!AL1577,0)+IF(Дата_КС2=S$11,Смета!AO1577,0)+IF(Дата_КС2=S$12,Смета!AR1577,0)+IF(Дата_КС2=S$13,Смета!AU1577,0)+IF(Дата_КС2=S$14,Смета!AX1577,0),0)</f>
        <v>0</v>
      </c>
      <c r="G1595" s="7">
        <f>IF(Смета!E1577&gt;0,Смета!E1577,0)</f>
        <v>0</v>
      </c>
      <c r="H1595" s="7">
        <f>ROUND(F1595*G1595,2)</f>
        <v>0</v>
      </c>
      <c r="I1595">
        <f>IF(J1595=1,1,K1595)</f>
        <v>0</v>
      </c>
      <c r="K1595">
        <f>IF(AND(B1595&gt;0,B1595&lt;&gt;"ЗАГ"),1,IF(C1595=0,SUM(B1596:INDEX(B1596:B$2002,INDEX(MATCH("ЗАГ",B1596:B$2002&amp;"",),))),0))</f>
        <v>0</v>
      </c>
      <c r="R1595" s="7">
        <f>IFERROR(IF(F1595&gt;0,IF(IFERROR((Смета!H1145*1),0)&gt;0,ROUND(F1595*G1595,2),0),0),0)</f>
        <v>0</v>
      </c>
      <c r="S1595" s="7">
        <f>IFERROR(IF(F1595&gt;0,IF(IFERROR((Смета!G1577*1),0)&gt;0,ROUND(F1595*G1595,2),0),0),0)</f>
        <v>0</v>
      </c>
    </row>
    <row r="1596" hidden="1">
      <c r="B1596">
        <f>IFERROR(IF(F1596&gt;0,MAX(B$26:B1595)+1,IF(AND(D1596&gt;0,C1596=0),"ЗАГ",0)),0)</f>
        <v>0</v>
      </c>
      <c r="C1596">
        <f>IF(Смета!B1578&gt;0,Смета!B1578,0)</f>
        <v>0</v>
      </c>
      <c r="D1596">
        <f>IF(Смета!C1578&gt;0,Смета!C1578,0)</f>
        <v>0</v>
      </c>
      <c r="E1596" s="7">
        <f>IF(Смета!D1578&gt;0,Смета!D1578,0)</f>
        <v>0</v>
      </c>
      <c r="F1596" s="7">
        <f>IFERROR(IF(Дата_КС2=S$3,Смета!Q1578,0)+IF(Дата_КС2=S$4,Смета!T1578,0)+IF(Дата_КС2=S$5,Смета!W1578,0)+IF(Дата_КС2=S$6,Смета!Z1578,0)+IF(Дата_КС2=S$7,Смета!AC1578,0)+IF(Дата_КС2=S$8,Смета!AF1578,0)+IF(Дата_КС2=S$9,Смета!AI1578,0)+IF(Дата_КС2=S$10,Смета!AL1578,0)+IF(Дата_КС2=S$11,Смета!AO1578,0)+IF(Дата_КС2=S$12,Смета!AR1578,0)+IF(Дата_КС2=S$13,Смета!AU1578,0)+IF(Дата_КС2=S$14,Смета!AX1578,0),0)</f>
        <v>0</v>
      </c>
      <c r="G1596" s="7">
        <f>IF(Смета!E1578&gt;0,Смета!E1578,0)</f>
        <v>0</v>
      </c>
      <c r="H1596" s="7">
        <f>ROUND(F1596*G1596,2)</f>
        <v>0</v>
      </c>
      <c r="I1596">
        <f>IF(J1596=1,1,K1596)</f>
        <v>0</v>
      </c>
      <c r="K1596">
        <f>IF(AND(B1596&gt;0,B1596&lt;&gt;"ЗАГ"),1,IF(C1596=0,SUM(B1597:INDEX(B1597:B$2002,INDEX(MATCH("ЗАГ",B1597:B$2002&amp;"",),))),0))</f>
        <v>0</v>
      </c>
      <c r="R1596" s="7">
        <f>IFERROR(IF(F1596&gt;0,IF(IFERROR((Смета!H1146*1),0)&gt;0,ROUND(F1596*G1596,2),0),0),0)</f>
        <v>0</v>
      </c>
      <c r="S1596" s="7">
        <f>IFERROR(IF(F1596&gt;0,IF(IFERROR((Смета!G1578*1),0)&gt;0,ROUND(F1596*G1596,2),0),0),0)</f>
        <v>0</v>
      </c>
    </row>
    <row r="1597" hidden="1">
      <c r="B1597">
        <f>IFERROR(IF(F1597&gt;0,MAX(B$26:B1596)+1,IF(AND(D1597&gt;0,C1597=0),"ЗАГ",0)),0)</f>
        <v>0</v>
      </c>
      <c r="C1597">
        <f>IF(Смета!B1579&gt;0,Смета!B1579,0)</f>
        <v>0</v>
      </c>
      <c r="D1597">
        <f>IF(Смета!C1579&gt;0,Смета!C1579,0)</f>
        <v>0</v>
      </c>
      <c r="E1597" s="7">
        <f>IF(Смета!D1579&gt;0,Смета!D1579,0)</f>
        <v>0</v>
      </c>
      <c r="F1597" s="7">
        <f>IFERROR(IF(Дата_КС2=S$3,Смета!Q1579,0)+IF(Дата_КС2=S$4,Смета!T1579,0)+IF(Дата_КС2=S$5,Смета!W1579,0)+IF(Дата_КС2=S$6,Смета!Z1579,0)+IF(Дата_КС2=S$7,Смета!AC1579,0)+IF(Дата_КС2=S$8,Смета!AF1579,0)+IF(Дата_КС2=S$9,Смета!AI1579,0)+IF(Дата_КС2=S$10,Смета!AL1579,0)+IF(Дата_КС2=S$11,Смета!AO1579,0)+IF(Дата_КС2=S$12,Смета!AR1579,0)+IF(Дата_КС2=S$13,Смета!AU1579,0)+IF(Дата_КС2=S$14,Смета!AX1579,0),0)</f>
        <v>0</v>
      </c>
      <c r="G1597" s="7">
        <f>IF(Смета!E1579&gt;0,Смета!E1579,0)</f>
        <v>0</v>
      </c>
      <c r="H1597" s="7">
        <f>ROUND(F1597*G1597,2)</f>
        <v>0</v>
      </c>
      <c r="I1597">
        <f>IF(J1597=1,1,K1597)</f>
        <v>0</v>
      </c>
      <c r="K1597">
        <f>IF(AND(B1597&gt;0,B1597&lt;&gt;"ЗАГ"),1,IF(C1597=0,SUM(B1598:INDEX(B1598:B$2002,INDEX(MATCH("ЗАГ",B1598:B$2002&amp;"",),))),0))</f>
        <v>0</v>
      </c>
      <c r="R1597" s="7">
        <f>IFERROR(IF(F1597&gt;0,IF(IFERROR((Смета!H1147*1),0)&gt;0,ROUND(F1597*G1597,2),0),0),0)</f>
        <v>0</v>
      </c>
      <c r="S1597" s="7">
        <f>IFERROR(IF(F1597&gt;0,IF(IFERROR((Смета!G1579*1),0)&gt;0,ROUND(F1597*G1597,2),0),0),0)</f>
        <v>0</v>
      </c>
    </row>
    <row r="1598" hidden="1">
      <c r="B1598">
        <f>IFERROR(IF(F1598&gt;0,MAX(B$26:B1597)+1,IF(AND(D1598&gt;0,C1598=0),"ЗАГ",0)),0)</f>
        <v>0</v>
      </c>
      <c r="C1598">
        <f>IF(Смета!B1580&gt;0,Смета!B1580,0)</f>
        <v>0</v>
      </c>
      <c r="D1598">
        <f>IF(Смета!C1580&gt;0,Смета!C1580,0)</f>
        <v>0</v>
      </c>
      <c r="E1598" s="7">
        <f>IF(Смета!D1580&gt;0,Смета!D1580,0)</f>
        <v>0</v>
      </c>
      <c r="F1598" s="7">
        <f>IFERROR(IF(Дата_КС2=S$3,Смета!Q1580,0)+IF(Дата_КС2=S$4,Смета!T1580,0)+IF(Дата_КС2=S$5,Смета!W1580,0)+IF(Дата_КС2=S$6,Смета!Z1580,0)+IF(Дата_КС2=S$7,Смета!AC1580,0)+IF(Дата_КС2=S$8,Смета!AF1580,0)+IF(Дата_КС2=S$9,Смета!AI1580,0)+IF(Дата_КС2=S$10,Смета!AL1580,0)+IF(Дата_КС2=S$11,Смета!AO1580,0)+IF(Дата_КС2=S$12,Смета!AR1580,0)+IF(Дата_КС2=S$13,Смета!AU1580,0)+IF(Дата_КС2=S$14,Смета!AX1580,0),0)</f>
        <v>0</v>
      </c>
      <c r="G1598" s="7">
        <f>IF(Смета!E1580&gt;0,Смета!E1580,0)</f>
        <v>0</v>
      </c>
      <c r="H1598" s="7">
        <f>ROUND(F1598*G1598,2)</f>
        <v>0</v>
      </c>
      <c r="I1598">
        <f>IF(J1598=1,1,K1598)</f>
        <v>0</v>
      </c>
      <c r="K1598">
        <f>IF(AND(B1598&gt;0,B1598&lt;&gt;"ЗАГ"),1,IF(C1598=0,SUM(B1599:INDEX(B1599:B$2002,INDEX(MATCH("ЗАГ",B1599:B$2002&amp;"",),))),0))</f>
        <v>0</v>
      </c>
      <c r="R1598" s="7">
        <f>IFERROR(IF(F1598&gt;0,IF(IFERROR((Смета!H1148*1),0)&gt;0,ROUND(F1598*G1598,2),0),0),0)</f>
        <v>0</v>
      </c>
      <c r="S1598" s="7">
        <f>IFERROR(IF(F1598&gt;0,IF(IFERROR((Смета!G1580*1),0)&gt;0,ROUND(F1598*G1598,2),0),0),0)</f>
        <v>0</v>
      </c>
    </row>
    <row r="1599" hidden="1">
      <c r="B1599">
        <f>IFERROR(IF(F1599&gt;0,MAX(B$26:B1598)+1,IF(AND(D1599&gt;0,C1599=0),"ЗАГ",0)),0)</f>
        <v>0</v>
      </c>
      <c r="C1599">
        <f>IF(Смета!B1581&gt;0,Смета!B1581,0)</f>
        <v>0</v>
      </c>
      <c r="D1599">
        <f>IF(Смета!C1581&gt;0,Смета!C1581,0)</f>
        <v>0</v>
      </c>
      <c r="E1599" s="7">
        <f>IF(Смета!D1581&gt;0,Смета!D1581,0)</f>
        <v>0</v>
      </c>
      <c r="F1599" s="7">
        <f>IFERROR(IF(Дата_КС2=S$3,Смета!Q1581,0)+IF(Дата_КС2=S$4,Смета!T1581,0)+IF(Дата_КС2=S$5,Смета!W1581,0)+IF(Дата_КС2=S$6,Смета!Z1581,0)+IF(Дата_КС2=S$7,Смета!AC1581,0)+IF(Дата_КС2=S$8,Смета!AF1581,0)+IF(Дата_КС2=S$9,Смета!AI1581,0)+IF(Дата_КС2=S$10,Смета!AL1581,0)+IF(Дата_КС2=S$11,Смета!AO1581,0)+IF(Дата_КС2=S$12,Смета!AR1581,0)+IF(Дата_КС2=S$13,Смета!AU1581,0)+IF(Дата_КС2=S$14,Смета!AX1581,0),0)</f>
        <v>0</v>
      </c>
      <c r="G1599" s="7">
        <f>IF(Смета!E1581&gt;0,Смета!E1581,0)</f>
        <v>0</v>
      </c>
      <c r="H1599" s="7">
        <f>ROUND(F1599*G1599,2)</f>
        <v>0</v>
      </c>
      <c r="I1599">
        <f>IF(J1599=1,1,K1599)</f>
        <v>0</v>
      </c>
      <c r="K1599">
        <f>IF(AND(B1599&gt;0,B1599&lt;&gt;"ЗАГ"),1,IF(C1599=0,SUM(B1600:INDEX(B1600:B$2002,INDEX(MATCH("ЗАГ",B1600:B$2002&amp;"",),))),0))</f>
        <v>0</v>
      </c>
      <c r="R1599" s="7">
        <f>IFERROR(IF(F1599&gt;0,IF(IFERROR((Смета!H1149*1),0)&gt;0,ROUND(F1599*G1599,2),0),0),0)</f>
        <v>0</v>
      </c>
      <c r="S1599" s="7">
        <f>IFERROR(IF(F1599&gt;0,IF(IFERROR((Смета!G1581*1),0)&gt;0,ROUND(F1599*G1599,2),0),0),0)</f>
        <v>0</v>
      </c>
    </row>
    <row r="1600" hidden="1">
      <c r="B1600">
        <f>IFERROR(IF(F1600&gt;0,MAX(B$26:B1599)+1,IF(AND(D1600&gt;0,C1600=0),"ЗАГ",0)),0)</f>
        <v>0</v>
      </c>
      <c r="C1600">
        <f>IF(Смета!B1582&gt;0,Смета!B1582,0)</f>
        <v>0</v>
      </c>
      <c r="D1600">
        <f>IF(Смета!C1582&gt;0,Смета!C1582,0)</f>
        <v>0</v>
      </c>
      <c r="E1600" s="7">
        <f>IF(Смета!D1582&gt;0,Смета!D1582,0)</f>
        <v>0</v>
      </c>
      <c r="F1600" s="7">
        <f>IFERROR(IF(Дата_КС2=S$3,Смета!Q1582,0)+IF(Дата_КС2=S$4,Смета!T1582,0)+IF(Дата_КС2=S$5,Смета!W1582,0)+IF(Дата_КС2=S$6,Смета!Z1582,0)+IF(Дата_КС2=S$7,Смета!AC1582,0)+IF(Дата_КС2=S$8,Смета!AF1582,0)+IF(Дата_КС2=S$9,Смета!AI1582,0)+IF(Дата_КС2=S$10,Смета!AL1582,0)+IF(Дата_КС2=S$11,Смета!AO1582,0)+IF(Дата_КС2=S$12,Смета!AR1582,0)+IF(Дата_КС2=S$13,Смета!AU1582,0)+IF(Дата_КС2=S$14,Смета!AX1582,0),0)</f>
        <v>0</v>
      </c>
      <c r="G1600" s="7">
        <f>IF(Смета!E1582&gt;0,Смета!E1582,0)</f>
        <v>0</v>
      </c>
      <c r="H1600" s="7">
        <f>ROUND(F1600*G1600,2)</f>
        <v>0</v>
      </c>
      <c r="I1600">
        <f>IF(J1600=1,1,K1600)</f>
        <v>0</v>
      </c>
      <c r="K1600">
        <f>IF(AND(B1600&gt;0,B1600&lt;&gt;"ЗАГ"),1,IF(C1600=0,SUM(B1601:INDEX(B1601:B$2002,INDEX(MATCH("ЗАГ",B1601:B$2002&amp;"",),))),0))</f>
        <v>0</v>
      </c>
      <c r="R1600" s="7">
        <f>IFERROR(IF(F1600&gt;0,IF(IFERROR((Смета!H1150*1),0)&gt;0,ROUND(F1600*G1600,2),0),0),0)</f>
        <v>0</v>
      </c>
      <c r="S1600" s="7">
        <f>IFERROR(IF(F1600&gt;0,IF(IFERROR((Смета!G1582*1),0)&gt;0,ROUND(F1600*G1600,2),0),0),0)</f>
        <v>0</v>
      </c>
    </row>
    <row r="1601" hidden="1">
      <c r="B1601">
        <f>IFERROR(IF(F1601&gt;0,MAX(B$26:B1600)+1,IF(AND(D1601&gt;0,C1601=0),"ЗАГ",0)),0)</f>
        <v>0</v>
      </c>
      <c r="C1601">
        <f>IF(Смета!B1583&gt;0,Смета!B1583,0)</f>
        <v>0</v>
      </c>
      <c r="D1601">
        <f>IF(Смета!C1583&gt;0,Смета!C1583,0)</f>
        <v>0</v>
      </c>
      <c r="E1601" s="7">
        <f>IF(Смета!D1583&gt;0,Смета!D1583,0)</f>
        <v>0</v>
      </c>
      <c r="F1601" s="7">
        <f>IFERROR(IF(Дата_КС2=S$3,Смета!Q1583,0)+IF(Дата_КС2=S$4,Смета!T1583,0)+IF(Дата_КС2=S$5,Смета!W1583,0)+IF(Дата_КС2=S$6,Смета!Z1583,0)+IF(Дата_КС2=S$7,Смета!AC1583,0)+IF(Дата_КС2=S$8,Смета!AF1583,0)+IF(Дата_КС2=S$9,Смета!AI1583,0)+IF(Дата_КС2=S$10,Смета!AL1583,0)+IF(Дата_КС2=S$11,Смета!AO1583,0)+IF(Дата_КС2=S$12,Смета!AR1583,0)+IF(Дата_КС2=S$13,Смета!AU1583,0)+IF(Дата_КС2=S$14,Смета!AX1583,0),0)</f>
        <v>0</v>
      </c>
      <c r="G1601" s="7">
        <f>IF(Смета!E1583&gt;0,Смета!E1583,0)</f>
        <v>0</v>
      </c>
      <c r="H1601" s="7">
        <f>ROUND(F1601*G1601,2)</f>
        <v>0</v>
      </c>
      <c r="I1601">
        <f>IF(J1601=1,1,K1601)</f>
        <v>0</v>
      </c>
      <c r="K1601">
        <f>IF(AND(B1601&gt;0,B1601&lt;&gt;"ЗАГ"),1,IF(C1601=0,SUM(B1602:INDEX(B1602:B$2002,INDEX(MATCH("ЗАГ",B1602:B$2002&amp;"",),))),0))</f>
        <v>0</v>
      </c>
      <c r="R1601" s="7">
        <f>IFERROR(IF(F1601&gt;0,IF(IFERROR((Смета!H1151*1),0)&gt;0,ROUND(F1601*G1601,2),0),0),0)</f>
        <v>0</v>
      </c>
      <c r="S1601" s="7">
        <f>IFERROR(IF(F1601&gt;0,IF(IFERROR((Смета!G1583*1),0)&gt;0,ROUND(F1601*G1601,2),0),0),0)</f>
        <v>0</v>
      </c>
    </row>
    <row r="1602" hidden="1">
      <c r="B1602">
        <f>IFERROR(IF(F1602&gt;0,MAX(B$26:B1601)+1,IF(AND(D1602&gt;0,C1602=0),"ЗАГ",0)),0)</f>
        <v>0</v>
      </c>
      <c r="C1602">
        <f>IF(Смета!B1584&gt;0,Смета!B1584,0)</f>
        <v>0</v>
      </c>
      <c r="D1602">
        <f>IF(Смета!C1584&gt;0,Смета!C1584,0)</f>
        <v>0</v>
      </c>
      <c r="E1602" s="7">
        <f>IF(Смета!D1584&gt;0,Смета!D1584,0)</f>
        <v>0</v>
      </c>
      <c r="F1602" s="7">
        <f>IFERROR(IF(Дата_КС2=S$3,Смета!Q1584,0)+IF(Дата_КС2=S$4,Смета!T1584,0)+IF(Дата_КС2=S$5,Смета!W1584,0)+IF(Дата_КС2=S$6,Смета!Z1584,0)+IF(Дата_КС2=S$7,Смета!AC1584,0)+IF(Дата_КС2=S$8,Смета!AF1584,0)+IF(Дата_КС2=S$9,Смета!AI1584,0)+IF(Дата_КС2=S$10,Смета!AL1584,0)+IF(Дата_КС2=S$11,Смета!AO1584,0)+IF(Дата_КС2=S$12,Смета!AR1584,0)+IF(Дата_КС2=S$13,Смета!AU1584,0)+IF(Дата_КС2=S$14,Смета!AX1584,0),0)</f>
        <v>0</v>
      </c>
      <c r="G1602" s="7">
        <f>IF(Смета!E1584&gt;0,Смета!E1584,0)</f>
        <v>0</v>
      </c>
      <c r="H1602" s="7">
        <f>ROUND(F1602*G1602,2)</f>
        <v>0</v>
      </c>
      <c r="I1602">
        <f>IF(J1602=1,1,K1602)</f>
        <v>0</v>
      </c>
      <c r="K1602">
        <f>IF(AND(B1602&gt;0,B1602&lt;&gt;"ЗАГ"),1,IF(C1602=0,SUM(B1603:INDEX(B1603:B$2002,INDEX(MATCH("ЗАГ",B1603:B$2002&amp;"",),))),0))</f>
        <v>0</v>
      </c>
      <c r="R1602" s="7">
        <f>IFERROR(IF(F1602&gt;0,IF(IFERROR((Смета!H1152*1),0)&gt;0,ROUND(F1602*G1602,2),0),0),0)</f>
        <v>0</v>
      </c>
      <c r="S1602" s="7">
        <f>IFERROR(IF(F1602&gt;0,IF(IFERROR((Смета!G1584*1),0)&gt;0,ROUND(F1602*G1602,2),0),0),0)</f>
        <v>0</v>
      </c>
    </row>
    <row r="1603" hidden="1">
      <c r="B1603">
        <f>IFERROR(IF(F1603&gt;0,MAX(B$26:B1602)+1,IF(AND(D1603&gt;0,C1603=0),"ЗАГ",0)),0)</f>
        <v>0</v>
      </c>
      <c r="C1603">
        <f>IF(Смета!B1585&gt;0,Смета!B1585,0)</f>
        <v>0</v>
      </c>
      <c r="D1603">
        <f>IF(Смета!C1585&gt;0,Смета!C1585,0)</f>
        <v>0</v>
      </c>
      <c r="E1603" s="7">
        <f>IF(Смета!D1585&gt;0,Смета!D1585,0)</f>
        <v>0</v>
      </c>
      <c r="F1603" s="7">
        <f>IFERROR(IF(Дата_КС2=S$3,Смета!Q1585,0)+IF(Дата_КС2=S$4,Смета!T1585,0)+IF(Дата_КС2=S$5,Смета!W1585,0)+IF(Дата_КС2=S$6,Смета!Z1585,0)+IF(Дата_КС2=S$7,Смета!AC1585,0)+IF(Дата_КС2=S$8,Смета!AF1585,0)+IF(Дата_КС2=S$9,Смета!AI1585,0)+IF(Дата_КС2=S$10,Смета!AL1585,0)+IF(Дата_КС2=S$11,Смета!AO1585,0)+IF(Дата_КС2=S$12,Смета!AR1585,0)+IF(Дата_КС2=S$13,Смета!AU1585,0)+IF(Дата_КС2=S$14,Смета!AX1585,0),0)</f>
        <v>0</v>
      </c>
      <c r="G1603" s="7">
        <f>IF(Смета!E1585&gt;0,Смета!E1585,0)</f>
        <v>0</v>
      </c>
      <c r="H1603" s="7">
        <f>ROUND(F1603*G1603,2)</f>
        <v>0</v>
      </c>
      <c r="I1603">
        <f>IF(J1603=1,1,K1603)</f>
        <v>0</v>
      </c>
      <c r="K1603">
        <f>IF(AND(B1603&gt;0,B1603&lt;&gt;"ЗАГ"),1,IF(C1603=0,SUM(B1604:INDEX(B1604:B$2002,INDEX(MATCH("ЗАГ",B1604:B$2002&amp;"",),))),0))</f>
        <v>0</v>
      </c>
      <c r="R1603" s="7">
        <f>IFERROR(IF(F1603&gt;0,IF(IFERROR((Смета!H1153*1),0)&gt;0,ROUND(F1603*G1603,2),0),0),0)</f>
        <v>0</v>
      </c>
      <c r="S1603" s="7">
        <f>IFERROR(IF(F1603&gt;0,IF(IFERROR((Смета!G1585*1),0)&gt;0,ROUND(F1603*G1603,2),0),0),0)</f>
        <v>0</v>
      </c>
    </row>
    <row r="1604" hidden="1">
      <c r="B1604">
        <f>IFERROR(IF(F1604&gt;0,MAX(B$26:B1603)+1,IF(AND(D1604&gt;0,C1604=0),"ЗАГ",0)),0)</f>
        <v>0</v>
      </c>
      <c r="C1604">
        <f>IF(Смета!B1586&gt;0,Смета!B1586,0)</f>
        <v>0</v>
      </c>
      <c r="D1604">
        <f>IF(Смета!C1586&gt;0,Смета!C1586,0)</f>
        <v>0</v>
      </c>
      <c r="E1604" s="7">
        <f>IF(Смета!D1586&gt;0,Смета!D1586,0)</f>
        <v>0</v>
      </c>
      <c r="F1604" s="7">
        <f>IFERROR(IF(Дата_КС2=S$3,Смета!Q1586,0)+IF(Дата_КС2=S$4,Смета!T1586,0)+IF(Дата_КС2=S$5,Смета!W1586,0)+IF(Дата_КС2=S$6,Смета!Z1586,0)+IF(Дата_КС2=S$7,Смета!AC1586,0)+IF(Дата_КС2=S$8,Смета!AF1586,0)+IF(Дата_КС2=S$9,Смета!AI1586,0)+IF(Дата_КС2=S$10,Смета!AL1586,0)+IF(Дата_КС2=S$11,Смета!AO1586,0)+IF(Дата_КС2=S$12,Смета!AR1586,0)+IF(Дата_КС2=S$13,Смета!AU1586,0)+IF(Дата_КС2=S$14,Смета!AX1586,0),0)</f>
        <v>0</v>
      </c>
      <c r="G1604" s="7">
        <f>IF(Смета!E1586&gt;0,Смета!E1586,0)</f>
        <v>0</v>
      </c>
      <c r="H1604" s="7">
        <f>ROUND(F1604*G1604,2)</f>
        <v>0</v>
      </c>
      <c r="I1604">
        <f>IF(J1604=1,1,K1604)</f>
        <v>0</v>
      </c>
      <c r="K1604">
        <f>IF(AND(B1604&gt;0,B1604&lt;&gt;"ЗАГ"),1,IF(C1604=0,SUM(B1605:INDEX(B1605:B$2002,INDEX(MATCH("ЗАГ",B1605:B$2002&amp;"",),))),0))</f>
        <v>0</v>
      </c>
      <c r="R1604" s="7">
        <f>IFERROR(IF(F1604&gt;0,IF(IFERROR((Смета!H1154*1),0)&gt;0,ROUND(F1604*G1604,2),0),0),0)</f>
        <v>0</v>
      </c>
      <c r="S1604" s="7">
        <f>IFERROR(IF(F1604&gt;0,IF(IFERROR((Смета!G1586*1),0)&gt;0,ROUND(F1604*G1604,2),0),0),0)</f>
        <v>0</v>
      </c>
    </row>
    <row r="1605" hidden="1">
      <c r="B1605">
        <f>IFERROR(IF(F1605&gt;0,MAX(B$26:B1604)+1,IF(AND(D1605&gt;0,C1605=0),"ЗАГ",0)),0)</f>
        <v>0</v>
      </c>
      <c r="C1605">
        <f>IF(Смета!B1587&gt;0,Смета!B1587,0)</f>
        <v>0</v>
      </c>
      <c r="D1605">
        <f>IF(Смета!C1587&gt;0,Смета!C1587,0)</f>
        <v>0</v>
      </c>
      <c r="E1605" s="7">
        <f>IF(Смета!D1587&gt;0,Смета!D1587,0)</f>
        <v>0</v>
      </c>
      <c r="F1605" s="7">
        <f>IFERROR(IF(Дата_КС2=S$3,Смета!Q1587,0)+IF(Дата_КС2=S$4,Смета!T1587,0)+IF(Дата_КС2=S$5,Смета!W1587,0)+IF(Дата_КС2=S$6,Смета!Z1587,0)+IF(Дата_КС2=S$7,Смета!AC1587,0)+IF(Дата_КС2=S$8,Смета!AF1587,0)+IF(Дата_КС2=S$9,Смета!AI1587,0)+IF(Дата_КС2=S$10,Смета!AL1587,0)+IF(Дата_КС2=S$11,Смета!AO1587,0)+IF(Дата_КС2=S$12,Смета!AR1587,0)+IF(Дата_КС2=S$13,Смета!AU1587,0)+IF(Дата_КС2=S$14,Смета!AX1587,0),0)</f>
        <v>0</v>
      </c>
      <c r="G1605" s="7">
        <f>IF(Смета!E1587&gt;0,Смета!E1587,0)</f>
        <v>0</v>
      </c>
      <c r="H1605" s="7">
        <f>ROUND(F1605*G1605,2)</f>
        <v>0</v>
      </c>
      <c r="I1605">
        <f>IF(J1605=1,1,K1605)</f>
        <v>0</v>
      </c>
      <c r="K1605">
        <f>IF(AND(B1605&gt;0,B1605&lt;&gt;"ЗАГ"),1,IF(C1605=0,SUM(B1606:INDEX(B1606:B$2002,INDEX(MATCH("ЗАГ",B1606:B$2002&amp;"",),))),0))</f>
        <v>0</v>
      </c>
      <c r="R1605" s="7">
        <f>IFERROR(IF(F1605&gt;0,IF(IFERROR((Смета!H1155*1),0)&gt;0,ROUND(F1605*G1605,2),0),0),0)</f>
        <v>0</v>
      </c>
      <c r="S1605" s="7">
        <f>IFERROR(IF(F1605&gt;0,IF(IFERROR((Смета!G1587*1),0)&gt;0,ROUND(F1605*G1605,2),0),0),0)</f>
        <v>0</v>
      </c>
    </row>
    <row r="1606" hidden="1">
      <c r="B1606">
        <f>IFERROR(IF(F1606&gt;0,MAX(B$26:B1605)+1,IF(AND(D1606&gt;0,C1606=0),"ЗАГ",0)),0)</f>
        <v>0</v>
      </c>
      <c r="C1606">
        <f>IF(Смета!B1588&gt;0,Смета!B1588,0)</f>
        <v>0</v>
      </c>
      <c r="D1606">
        <f>IF(Смета!C1588&gt;0,Смета!C1588,0)</f>
        <v>0</v>
      </c>
      <c r="E1606" s="7">
        <f>IF(Смета!D1588&gt;0,Смета!D1588,0)</f>
        <v>0</v>
      </c>
      <c r="F1606" s="7">
        <f>IFERROR(IF(Дата_КС2=S$3,Смета!Q1588,0)+IF(Дата_КС2=S$4,Смета!T1588,0)+IF(Дата_КС2=S$5,Смета!W1588,0)+IF(Дата_КС2=S$6,Смета!Z1588,0)+IF(Дата_КС2=S$7,Смета!AC1588,0)+IF(Дата_КС2=S$8,Смета!AF1588,0)+IF(Дата_КС2=S$9,Смета!AI1588,0)+IF(Дата_КС2=S$10,Смета!AL1588,0)+IF(Дата_КС2=S$11,Смета!AO1588,0)+IF(Дата_КС2=S$12,Смета!AR1588,0)+IF(Дата_КС2=S$13,Смета!AU1588,0)+IF(Дата_КС2=S$14,Смета!AX1588,0),0)</f>
        <v>0</v>
      </c>
      <c r="G1606" s="7">
        <f>IF(Смета!E1588&gt;0,Смета!E1588,0)</f>
        <v>0</v>
      </c>
      <c r="H1606" s="7">
        <f>ROUND(F1606*G1606,2)</f>
        <v>0</v>
      </c>
      <c r="I1606">
        <f>IF(J1606=1,1,K1606)</f>
        <v>0</v>
      </c>
      <c r="K1606">
        <f>IF(AND(B1606&gt;0,B1606&lt;&gt;"ЗАГ"),1,IF(C1606=0,SUM(B1607:INDEX(B1607:B$2002,INDEX(MATCH("ЗАГ",B1607:B$2002&amp;"",),))),0))</f>
        <v>0</v>
      </c>
      <c r="R1606" s="7">
        <f>IFERROR(IF(F1606&gt;0,IF(IFERROR((Смета!H1156*1),0)&gt;0,ROUND(F1606*G1606,2),0),0),0)</f>
        <v>0</v>
      </c>
      <c r="S1606" s="7">
        <f>IFERROR(IF(F1606&gt;0,IF(IFERROR((Смета!G1588*1),0)&gt;0,ROUND(F1606*G1606,2),0),0),0)</f>
        <v>0</v>
      </c>
    </row>
    <row r="1607" hidden="1">
      <c r="B1607">
        <f>IFERROR(IF(F1607&gt;0,MAX(B$26:B1606)+1,IF(AND(D1607&gt;0,C1607=0),"ЗАГ",0)),0)</f>
        <v>0</v>
      </c>
      <c r="C1607">
        <f>IF(Смета!B1589&gt;0,Смета!B1589,0)</f>
        <v>0</v>
      </c>
      <c r="D1607">
        <f>IF(Смета!C1589&gt;0,Смета!C1589,0)</f>
        <v>0</v>
      </c>
      <c r="E1607" s="7">
        <f>IF(Смета!D1589&gt;0,Смета!D1589,0)</f>
        <v>0</v>
      </c>
      <c r="F1607" s="7">
        <f>IFERROR(IF(Дата_КС2=S$3,Смета!Q1589,0)+IF(Дата_КС2=S$4,Смета!T1589,0)+IF(Дата_КС2=S$5,Смета!W1589,0)+IF(Дата_КС2=S$6,Смета!Z1589,0)+IF(Дата_КС2=S$7,Смета!AC1589,0)+IF(Дата_КС2=S$8,Смета!AF1589,0)+IF(Дата_КС2=S$9,Смета!AI1589,0)+IF(Дата_КС2=S$10,Смета!AL1589,0)+IF(Дата_КС2=S$11,Смета!AO1589,0)+IF(Дата_КС2=S$12,Смета!AR1589,0)+IF(Дата_КС2=S$13,Смета!AU1589,0)+IF(Дата_КС2=S$14,Смета!AX1589,0),0)</f>
        <v>0</v>
      </c>
      <c r="G1607" s="7">
        <f>IF(Смета!E1589&gt;0,Смета!E1589,0)</f>
        <v>0</v>
      </c>
      <c r="H1607" s="7">
        <f>ROUND(F1607*G1607,2)</f>
        <v>0</v>
      </c>
      <c r="I1607">
        <f>IF(J1607=1,1,K1607)</f>
        <v>0</v>
      </c>
      <c r="K1607">
        <f>IF(AND(B1607&gt;0,B1607&lt;&gt;"ЗАГ"),1,IF(C1607=0,SUM(B1608:INDEX(B1608:B$2002,INDEX(MATCH("ЗАГ",B1608:B$2002&amp;"",),))),0))</f>
        <v>0</v>
      </c>
      <c r="R1607" s="7">
        <f>IFERROR(IF(F1607&gt;0,IF(IFERROR((Смета!H1157*1),0)&gt;0,ROUND(F1607*G1607,2),0),0),0)</f>
        <v>0</v>
      </c>
      <c r="S1607" s="7">
        <f>IFERROR(IF(F1607&gt;0,IF(IFERROR((Смета!G1589*1),0)&gt;0,ROUND(F1607*G1607,2),0),0),0)</f>
        <v>0</v>
      </c>
    </row>
    <row r="1608" hidden="1">
      <c r="B1608">
        <f>IFERROR(IF(F1608&gt;0,MAX(B$26:B1607)+1,IF(AND(D1608&gt;0,C1608=0),"ЗАГ",0)),0)</f>
        <v>0</v>
      </c>
      <c r="C1608">
        <f>IF(Смета!B1590&gt;0,Смета!B1590,0)</f>
        <v>0</v>
      </c>
      <c r="D1608">
        <f>IF(Смета!C1590&gt;0,Смета!C1590,0)</f>
        <v>0</v>
      </c>
      <c r="E1608" s="7">
        <f>IF(Смета!D1590&gt;0,Смета!D1590,0)</f>
        <v>0</v>
      </c>
      <c r="F1608" s="7">
        <f>IFERROR(IF(Дата_КС2=S$3,Смета!Q1590,0)+IF(Дата_КС2=S$4,Смета!T1590,0)+IF(Дата_КС2=S$5,Смета!W1590,0)+IF(Дата_КС2=S$6,Смета!Z1590,0)+IF(Дата_КС2=S$7,Смета!AC1590,0)+IF(Дата_КС2=S$8,Смета!AF1590,0)+IF(Дата_КС2=S$9,Смета!AI1590,0)+IF(Дата_КС2=S$10,Смета!AL1590,0)+IF(Дата_КС2=S$11,Смета!AO1590,0)+IF(Дата_КС2=S$12,Смета!AR1590,0)+IF(Дата_КС2=S$13,Смета!AU1590,0)+IF(Дата_КС2=S$14,Смета!AX1590,0),0)</f>
        <v>0</v>
      </c>
      <c r="G1608" s="7">
        <f>IF(Смета!E1590&gt;0,Смета!E1590,0)</f>
        <v>0</v>
      </c>
      <c r="H1608" s="7">
        <f>ROUND(F1608*G1608,2)</f>
        <v>0</v>
      </c>
      <c r="I1608">
        <f>IF(J1608=1,1,K1608)</f>
        <v>0</v>
      </c>
      <c r="K1608">
        <f>IF(AND(B1608&gt;0,B1608&lt;&gt;"ЗАГ"),1,IF(C1608=0,SUM(B1609:INDEX(B1609:B$2002,INDEX(MATCH("ЗАГ",B1609:B$2002&amp;"",),))),0))</f>
        <v>0</v>
      </c>
      <c r="R1608" s="7">
        <f>IFERROR(IF(F1608&gt;0,IF(IFERROR((Смета!H1158*1),0)&gt;0,ROUND(F1608*G1608,2),0),0),0)</f>
        <v>0</v>
      </c>
      <c r="S1608" s="7">
        <f>IFERROR(IF(F1608&gt;0,IF(IFERROR((Смета!G1590*1),0)&gt;0,ROUND(F1608*G1608,2),0),0),0)</f>
        <v>0</v>
      </c>
    </row>
    <row r="1609" hidden="1">
      <c r="B1609">
        <f>IFERROR(IF(F1609&gt;0,MAX(B$26:B1608)+1,IF(AND(D1609&gt;0,C1609=0),"ЗАГ",0)),0)</f>
        <v>0</v>
      </c>
      <c r="C1609">
        <f>IF(Смета!B1591&gt;0,Смета!B1591,0)</f>
        <v>0</v>
      </c>
      <c r="D1609">
        <f>IF(Смета!C1591&gt;0,Смета!C1591,0)</f>
        <v>0</v>
      </c>
      <c r="E1609" s="7">
        <f>IF(Смета!D1591&gt;0,Смета!D1591,0)</f>
        <v>0</v>
      </c>
      <c r="F1609" s="7">
        <f>IFERROR(IF(Дата_КС2=S$3,Смета!Q1591,0)+IF(Дата_КС2=S$4,Смета!T1591,0)+IF(Дата_КС2=S$5,Смета!W1591,0)+IF(Дата_КС2=S$6,Смета!Z1591,0)+IF(Дата_КС2=S$7,Смета!AC1591,0)+IF(Дата_КС2=S$8,Смета!AF1591,0)+IF(Дата_КС2=S$9,Смета!AI1591,0)+IF(Дата_КС2=S$10,Смета!AL1591,0)+IF(Дата_КС2=S$11,Смета!AO1591,0)+IF(Дата_КС2=S$12,Смета!AR1591,0)+IF(Дата_КС2=S$13,Смета!AU1591,0)+IF(Дата_КС2=S$14,Смета!AX1591,0),0)</f>
        <v>0</v>
      </c>
      <c r="G1609" s="7">
        <f>IF(Смета!E1591&gt;0,Смета!E1591,0)</f>
        <v>0</v>
      </c>
      <c r="H1609" s="7">
        <f>ROUND(F1609*G1609,2)</f>
        <v>0</v>
      </c>
      <c r="I1609">
        <f>IF(J1609=1,1,K1609)</f>
        <v>0</v>
      </c>
      <c r="K1609">
        <f>IF(AND(B1609&gt;0,B1609&lt;&gt;"ЗАГ"),1,IF(C1609=0,SUM(B1610:INDEX(B1610:B$2002,INDEX(MATCH("ЗАГ",B1610:B$2002&amp;"",),))),0))</f>
        <v>0</v>
      </c>
      <c r="R1609" s="7">
        <f>IFERROR(IF(F1609&gt;0,IF(IFERROR((Смета!H1159*1),0)&gt;0,ROUND(F1609*G1609,2),0),0),0)</f>
        <v>0</v>
      </c>
      <c r="S1609" s="7">
        <f>IFERROR(IF(F1609&gt;0,IF(IFERROR((Смета!G1591*1),0)&gt;0,ROUND(F1609*G1609,2),0),0),0)</f>
        <v>0</v>
      </c>
    </row>
    <row r="1610" hidden="1">
      <c r="B1610">
        <f>IFERROR(IF(F1610&gt;0,MAX(B$26:B1609)+1,IF(AND(D1610&gt;0,C1610=0),"ЗАГ",0)),0)</f>
        <v>0</v>
      </c>
      <c r="C1610">
        <f>IF(Смета!B1592&gt;0,Смета!B1592,0)</f>
        <v>0</v>
      </c>
      <c r="D1610">
        <f>IF(Смета!C1592&gt;0,Смета!C1592,0)</f>
        <v>0</v>
      </c>
      <c r="E1610" s="7">
        <f>IF(Смета!D1592&gt;0,Смета!D1592,0)</f>
        <v>0</v>
      </c>
      <c r="F1610" s="7">
        <f>IFERROR(IF(Дата_КС2=S$3,Смета!Q1592,0)+IF(Дата_КС2=S$4,Смета!T1592,0)+IF(Дата_КС2=S$5,Смета!W1592,0)+IF(Дата_КС2=S$6,Смета!Z1592,0)+IF(Дата_КС2=S$7,Смета!AC1592,0)+IF(Дата_КС2=S$8,Смета!AF1592,0)+IF(Дата_КС2=S$9,Смета!AI1592,0)+IF(Дата_КС2=S$10,Смета!AL1592,0)+IF(Дата_КС2=S$11,Смета!AO1592,0)+IF(Дата_КС2=S$12,Смета!AR1592,0)+IF(Дата_КС2=S$13,Смета!AU1592,0)+IF(Дата_КС2=S$14,Смета!AX1592,0),0)</f>
        <v>0</v>
      </c>
      <c r="G1610" s="7">
        <f>IF(Смета!E1592&gt;0,Смета!E1592,0)</f>
        <v>0</v>
      </c>
      <c r="H1610" s="7">
        <f>ROUND(F1610*G1610,2)</f>
        <v>0</v>
      </c>
      <c r="I1610">
        <f>IF(J1610=1,1,K1610)</f>
        <v>0</v>
      </c>
      <c r="K1610">
        <f>IF(AND(B1610&gt;0,B1610&lt;&gt;"ЗАГ"),1,IF(C1610=0,SUM(B1611:INDEX(B1611:B$2002,INDEX(MATCH("ЗАГ",B1611:B$2002&amp;"",),))),0))</f>
        <v>0</v>
      </c>
      <c r="R1610" s="7">
        <f>IFERROR(IF(F1610&gt;0,IF(IFERROR((Смета!H1160*1),0)&gt;0,ROUND(F1610*G1610,2),0),0),0)</f>
        <v>0</v>
      </c>
      <c r="S1610" s="7">
        <f>IFERROR(IF(F1610&gt;0,IF(IFERROR((Смета!G1592*1),0)&gt;0,ROUND(F1610*G1610,2),0),0),0)</f>
        <v>0</v>
      </c>
    </row>
    <row r="1611" hidden="1">
      <c r="B1611">
        <f>IFERROR(IF(F1611&gt;0,MAX(B$26:B1610)+1,IF(AND(D1611&gt;0,C1611=0),"ЗАГ",0)),0)</f>
        <v>0</v>
      </c>
      <c r="C1611">
        <f>IF(Смета!B1593&gt;0,Смета!B1593,0)</f>
        <v>0</v>
      </c>
      <c r="D1611">
        <f>IF(Смета!C1593&gt;0,Смета!C1593,0)</f>
        <v>0</v>
      </c>
      <c r="E1611" s="7">
        <f>IF(Смета!D1593&gt;0,Смета!D1593,0)</f>
        <v>0</v>
      </c>
      <c r="F1611" s="7">
        <f>IFERROR(IF(Дата_КС2=S$3,Смета!Q1593,0)+IF(Дата_КС2=S$4,Смета!T1593,0)+IF(Дата_КС2=S$5,Смета!W1593,0)+IF(Дата_КС2=S$6,Смета!Z1593,0)+IF(Дата_КС2=S$7,Смета!AC1593,0)+IF(Дата_КС2=S$8,Смета!AF1593,0)+IF(Дата_КС2=S$9,Смета!AI1593,0)+IF(Дата_КС2=S$10,Смета!AL1593,0)+IF(Дата_КС2=S$11,Смета!AO1593,0)+IF(Дата_КС2=S$12,Смета!AR1593,0)+IF(Дата_КС2=S$13,Смета!AU1593,0)+IF(Дата_КС2=S$14,Смета!AX1593,0),0)</f>
        <v>0</v>
      </c>
      <c r="G1611" s="7">
        <f>IF(Смета!E1593&gt;0,Смета!E1593,0)</f>
        <v>0</v>
      </c>
      <c r="H1611" s="7">
        <f>ROUND(F1611*G1611,2)</f>
        <v>0</v>
      </c>
      <c r="I1611">
        <f>IF(J1611=1,1,K1611)</f>
        <v>0</v>
      </c>
      <c r="K1611">
        <f>IF(AND(B1611&gt;0,B1611&lt;&gt;"ЗАГ"),1,IF(C1611=0,SUM(B1612:INDEX(B1612:B$2002,INDEX(MATCH("ЗАГ",B1612:B$2002&amp;"",),))),0))</f>
        <v>0</v>
      </c>
      <c r="R1611" s="7">
        <f>IFERROR(IF(F1611&gt;0,IF(IFERROR((Смета!H1161*1),0)&gt;0,ROUND(F1611*G1611,2),0),0),0)</f>
        <v>0</v>
      </c>
      <c r="S1611" s="7">
        <f>IFERROR(IF(F1611&gt;0,IF(IFERROR((Смета!G1593*1),0)&gt;0,ROUND(F1611*G1611,2),0),0),0)</f>
        <v>0</v>
      </c>
    </row>
    <row r="1612" hidden="1">
      <c r="B1612">
        <f>IFERROR(IF(F1612&gt;0,MAX(B$26:B1611)+1,IF(AND(D1612&gt;0,C1612=0),"ЗАГ",0)),0)</f>
        <v>0</v>
      </c>
      <c r="C1612">
        <f>IF(Смета!B1594&gt;0,Смета!B1594,0)</f>
        <v>0</v>
      </c>
      <c r="D1612">
        <f>IF(Смета!C1594&gt;0,Смета!C1594,0)</f>
        <v>0</v>
      </c>
      <c r="E1612" s="7">
        <f>IF(Смета!D1594&gt;0,Смета!D1594,0)</f>
        <v>0</v>
      </c>
      <c r="F1612" s="7">
        <f>IFERROR(IF(Дата_КС2=S$3,Смета!Q1594,0)+IF(Дата_КС2=S$4,Смета!T1594,0)+IF(Дата_КС2=S$5,Смета!W1594,0)+IF(Дата_КС2=S$6,Смета!Z1594,0)+IF(Дата_КС2=S$7,Смета!AC1594,0)+IF(Дата_КС2=S$8,Смета!AF1594,0)+IF(Дата_КС2=S$9,Смета!AI1594,0)+IF(Дата_КС2=S$10,Смета!AL1594,0)+IF(Дата_КС2=S$11,Смета!AO1594,0)+IF(Дата_КС2=S$12,Смета!AR1594,0)+IF(Дата_КС2=S$13,Смета!AU1594,0)+IF(Дата_КС2=S$14,Смета!AX1594,0),0)</f>
        <v>0</v>
      </c>
      <c r="G1612" s="7">
        <f>IF(Смета!E1594&gt;0,Смета!E1594,0)</f>
        <v>0</v>
      </c>
      <c r="H1612" s="7">
        <f>ROUND(F1612*G1612,2)</f>
        <v>0</v>
      </c>
      <c r="I1612">
        <f>IF(J1612=1,1,K1612)</f>
        <v>0</v>
      </c>
      <c r="K1612">
        <f>IF(AND(B1612&gt;0,B1612&lt;&gt;"ЗАГ"),1,IF(C1612=0,SUM(B1613:INDEX(B1613:B$2002,INDEX(MATCH("ЗАГ",B1613:B$2002&amp;"",),))),0))</f>
        <v>0</v>
      </c>
      <c r="R1612" s="7">
        <f>IFERROR(IF(F1612&gt;0,IF(IFERROR((Смета!H1162*1),0)&gt;0,ROUND(F1612*G1612,2),0),0),0)</f>
        <v>0</v>
      </c>
      <c r="S1612" s="7">
        <f>IFERROR(IF(F1612&gt;0,IF(IFERROR((Смета!G1594*1),0)&gt;0,ROUND(F1612*G1612,2),0),0),0)</f>
        <v>0</v>
      </c>
    </row>
    <row r="1613" hidden="1">
      <c r="B1613">
        <f>IFERROR(IF(F1613&gt;0,MAX(B$26:B1612)+1,IF(AND(D1613&gt;0,C1613=0),"ЗАГ",0)),0)</f>
        <v>0</v>
      </c>
      <c r="C1613">
        <f>IF(Смета!B1595&gt;0,Смета!B1595,0)</f>
        <v>0</v>
      </c>
      <c r="D1613">
        <f>IF(Смета!C1595&gt;0,Смета!C1595,0)</f>
        <v>0</v>
      </c>
      <c r="E1613" s="7">
        <f>IF(Смета!D1595&gt;0,Смета!D1595,0)</f>
        <v>0</v>
      </c>
      <c r="F1613" s="7">
        <f>IFERROR(IF(Дата_КС2=S$3,Смета!Q1595,0)+IF(Дата_КС2=S$4,Смета!T1595,0)+IF(Дата_КС2=S$5,Смета!W1595,0)+IF(Дата_КС2=S$6,Смета!Z1595,0)+IF(Дата_КС2=S$7,Смета!AC1595,0)+IF(Дата_КС2=S$8,Смета!AF1595,0)+IF(Дата_КС2=S$9,Смета!AI1595,0)+IF(Дата_КС2=S$10,Смета!AL1595,0)+IF(Дата_КС2=S$11,Смета!AO1595,0)+IF(Дата_КС2=S$12,Смета!AR1595,0)+IF(Дата_КС2=S$13,Смета!AU1595,0)+IF(Дата_КС2=S$14,Смета!AX1595,0),0)</f>
        <v>0</v>
      </c>
      <c r="G1613" s="7">
        <f>IF(Смета!E1595&gt;0,Смета!E1595,0)</f>
        <v>0</v>
      </c>
      <c r="H1613" s="7">
        <f>ROUND(F1613*G1613,2)</f>
        <v>0</v>
      </c>
      <c r="I1613">
        <f>IF(J1613=1,1,K1613)</f>
        <v>0</v>
      </c>
      <c r="K1613">
        <f>IF(AND(B1613&gt;0,B1613&lt;&gt;"ЗАГ"),1,IF(C1613=0,SUM(B1614:INDEX(B1614:B$2002,INDEX(MATCH("ЗАГ",B1614:B$2002&amp;"",),))),0))</f>
        <v>0</v>
      </c>
      <c r="R1613" s="7">
        <f>IFERROR(IF(F1613&gt;0,IF(IFERROR((Смета!H1163*1),0)&gt;0,ROUND(F1613*G1613,2),0),0),0)</f>
        <v>0</v>
      </c>
      <c r="S1613" s="7">
        <f>IFERROR(IF(F1613&gt;0,IF(IFERROR((Смета!G1595*1),0)&gt;0,ROUND(F1613*G1613,2),0),0),0)</f>
        <v>0</v>
      </c>
    </row>
    <row r="1614" hidden="1">
      <c r="B1614">
        <f>IFERROR(IF(F1614&gt;0,MAX(B$26:B1613)+1,IF(AND(D1614&gt;0,C1614=0),"ЗАГ",0)),0)</f>
        <v>0</v>
      </c>
      <c r="C1614">
        <f>IF(Смета!B1596&gt;0,Смета!B1596,0)</f>
        <v>0</v>
      </c>
      <c r="D1614">
        <f>IF(Смета!C1596&gt;0,Смета!C1596,0)</f>
        <v>0</v>
      </c>
      <c r="E1614" s="7">
        <f>IF(Смета!D1596&gt;0,Смета!D1596,0)</f>
        <v>0</v>
      </c>
      <c r="F1614" s="7">
        <f>IFERROR(IF(Дата_КС2=S$3,Смета!Q1596,0)+IF(Дата_КС2=S$4,Смета!T1596,0)+IF(Дата_КС2=S$5,Смета!W1596,0)+IF(Дата_КС2=S$6,Смета!Z1596,0)+IF(Дата_КС2=S$7,Смета!AC1596,0)+IF(Дата_КС2=S$8,Смета!AF1596,0)+IF(Дата_КС2=S$9,Смета!AI1596,0)+IF(Дата_КС2=S$10,Смета!AL1596,0)+IF(Дата_КС2=S$11,Смета!AO1596,0)+IF(Дата_КС2=S$12,Смета!AR1596,0)+IF(Дата_КС2=S$13,Смета!AU1596,0)+IF(Дата_КС2=S$14,Смета!AX1596,0),0)</f>
        <v>0</v>
      </c>
      <c r="G1614" s="7">
        <f>IF(Смета!E1596&gt;0,Смета!E1596,0)</f>
        <v>0</v>
      </c>
      <c r="H1614" s="7">
        <f>ROUND(F1614*G1614,2)</f>
        <v>0</v>
      </c>
      <c r="I1614">
        <f>IF(J1614=1,1,K1614)</f>
        <v>0</v>
      </c>
      <c r="K1614">
        <f>IF(AND(B1614&gt;0,B1614&lt;&gt;"ЗАГ"),1,IF(C1614=0,SUM(B1615:INDEX(B1615:B$2002,INDEX(MATCH("ЗАГ",B1615:B$2002&amp;"",),))),0))</f>
        <v>0</v>
      </c>
      <c r="R1614" s="7">
        <f>IFERROR(IF(F1614&gt;0,IF(IFERROR((Смета!H1164*1),0)&gt;0,ROUND(F1614*G1614,2),0),0),0)</f>
        <v>0</v>
      </c>
      <c r="S1614" s="7">
        <f>IFERROR(IF(F1614&gt;0,IF(IFERROR((Смета!G1596*1),0)&gt;0,ROUND(F1614*G1614,2),0),0),0)</f>
        <v>0</v>
      </c>
    </row>
    <row r="1615" hidden="1">
      <c r="B1615">
        <f>IFERROR(IF(F1615&gt;0,MAX(B$26:B1614)+1,IF(AND(D1615&gt;0,C1615=0),"ЗАГ",0)),0)</f>
        <v>0</v>
      </c>
      <c r="C1615">
        <f>IF(Смета!B1597&gt;0,Смета!B1597,0)</f>
        <v>0</v>
      </c>
      <c r="D1615">
        <f>IF(Смета!C1597&gt;0,Смета!C1597,0)</f>
        <v>0</v>
      </c>
      <c r="E1615" s="7">
        <f>IF(Смета!D1597&gt;0,Смета!D1597,0)</f>
        <v>0</v>
      </c>
      <c r="F1615" s="7">
        <f>IFERROR(IF(Дата_КС2=S$3,Смета!Q1597,0)+IF(Дата_КС2=S$4,Смета!T1597,0)+IF(Дата_КС2=S$5,Смета!W1597,0)+IF(Дата_КС2=S$6,Смета!Z1597,0)+IF(Дата_КС2=S$7,Смета!AC1597,0)+IF(Дата_КС2=S$8,Смета!AF1597,0)+IF(Дата_КС2=S$9,Смета!AI1597,0)+IF(Дата_КС2=S$10,Смета!AL1597,0)+IF(Дата_КС2=S$11,Смета!AO1597,0)+IF(Дата_КС2=S$12,Смета!AR1597,0)+IF(Дата_КС2=S$13,Смета!AU1597,0)+IF(Дата_КС2=S$14,Смета!AX1597,0),0)</f>
        <v>0</v>
      </c>
      <c r="G1615" s="7">
        <f>IF(Смета!E1597&gt;0,Смета!E1597,0)</f>
        <v>0</v>
      </c>
      <c r="H1615" s="7">
        <f>ROUND(F1615*G1615,2)</f>
        <v>0</v>
      </c>
      <c r="I1615">
        <f>IF(J1615=1,1,K1615)</f>
        <v>0</v>
      </c>
      <c r="K1615">
        <f>IF(AND(B1615&gt;0,B1615&lt;&gt;"ЗАГ"),1,IF(C1615=0,SUM(B1616:INDEX(B1616:B$2002,INDEX(MATCH("ЗАГ",B1616:B$2002&amp;"",),))),0))</f>
        <v>0</v>
      </c>
      <c r="R1615" s="7">
        <f>IFERROR(IF(F1615&gt;0,IF(IFERROR((Смета!H1165*1),0)&gt;0,ROUND(F1615*G1615,2),0),0),0)</f>
        <v>0</v>
      </c>
      <c r="S1615" s="7">
        <f>IFERROR(IF(F1615&gt;0,IF(IFERROR((Смета!G1597*1),0)&gt;0,ROUND(F1615*G1615,2),0),0),0)</f>
        <v>0</v>
      </c>
    </row>
    <row r="1616" hidden="1">
      <c r="B1616">
        <f>IFERROR(IF(F1616&gt;0,MAX(B$26:B1615)+1,IF(AND(D1616&gt;0,C1616=0),"ЗАГ",0)),0)</f>
        <v>0</v>
      </c>
      <c r="C1616">
        <f>IF(Смета!B1598&gt;0,Смета!B1598,0)</f>
        <v>0</v>
      </c>
      <c r="D1616">
        <f>IF(Смета!C1598&gt;0,Смета!C1598,0)</f>
        <v>0</v>
      </c>
      <c r="E1616" s="7">
        <f>IF(Смета!D1598&gt;0,Смета!D1598,0)</f>
        <v>0</v>
      </c>
      <c r="F1616" s="7">
        <f>IFERROR(IF(Дата_КС2=S$3,Смета!Q1598,0)+IF(Дата_КС2=S$4,Смета!T1598,0)+IF(Дата_КС2=S$5,Смета!W1598,0)+IF(Дата_КС2=S$6,Смета!Z1598,0)+IF(Дата_КС2=S$7,Смета!AC1598,0)+IF(Дата_КС2=S$8,Смета!AF1598,0)+IF(Дата_КС2=S$9,Смета!AI1598,0)+IF(Дата_КС2=S$10,Смета!AL1598,0)+IF(Дата_КС2=S$11,Смета!AO1598,0)+IF(Дата_КС2=S$12,Смета!AR1598,0)+IF(Дата_КС2=S$13,Смета!AU1598,0)+IF(Дата_КС2=S$14,Смета!AX1598,0),0)</f>
        <v>0</v>
      </c>
      <c r="G1616" s="7">
        <f>IF(Смета!E1598&gt;0,Смета!E1598,0)</f>
        <v>0</v>
      </c>
      <c r="H1616" s="7">
        <f>ROUND(F1616*G1616,2)</f>
        <v>0</v>
      </c>
      <c r="I1616">
        <f>IF(J1616=1,1,K1616)</f>
        <v>0</v>
      </c>
      <c r="K1616">
        <f>IF(AND(B1616&gt;0,B1616&lt;&gt;"ЗАГ"),1,IF(C1616=0,SUM(B1617:INDEX(B1617:B$2002,INDEX(MATCH("ЗАГ",B1617:B$2002&amp;"",),))),0))</f>
        <v>0</v>
      </c>
      <c r="R1616" s="7">
        <f>IFERROR(IF(F1616&gt;0,IF(IFERROR((Смета!H1166*1),0)&gt;0,ROUND(F1616*G1616,2),0),0),0)</f>
        <v>0</v>
      </c>
      <c r="S1616" s="7">
        <f>IFERROR(IF(F1616&gt;0,IF(IFERROR((Смета!G1598*1),0)&gt;0,ROUND(F1616*G1616,2),0),0),0)</f>
        <v>0</v>
      </c>
    </row>
    <row r="1617" hidden="1">
      <c r="B1617">
        <f>IFERROR(IF(F1617&gt;0,MAX(B$26:B1616)+1,IF(AND(D1617&gt;0,C1617=0),"ЗАГ",0)),0)</f>
        <v>0</v>
      </c>
      <c r="C1617">
        <f>IF(Смета!B1599&gt;0,Смета!B1599,0)</f>
        <v>0</v>
      </c>
      <c r="D1617">
        <f>IF(Смета!C1599&gt;0,Смета!C1599,0)</f>
        <v>0</v>
      </c>
      <c r="E1617" s="7">
        <f>IF(Смета!D1599&gt;0,Смета!D1599,0)</f>
        <v>0</v>
      </c>
      <c r="F1617" s="7">
        <f>IFERROR(IF(Дата_КС2=S$3,Смета!Q1599,0)+IF(Дата_КС2=S$4,Смета!T1599,0)+IF(Дата_КС2=S$5,Смета!W1599,0)+IF(Дата_КС2=S$6,Смета!Z1599,0)+IF(Дата_КС2=S$7,Смета!AC1599,0)+IF(Дата_КС2=S$8,Смета!AF1599,0)+IF(Дата_КС2=S$9,Смета!AI1599,0)+IF(Дата_КС2=S$10,Смета!AL1599,0)+IF(Дата_КС2=S$11,Смета!AO1599,0)+IF(Дата_КС2=S$12,Смета!AR1599,0)+IF(Дата_КС2=S$13,Смета!AU1599,0)+IF(Дата_КС2=S$14,Смета!AX1599,0),0)</f>
        <v>0</v>
      </c>
      <c r="G1617" s="7">
        <f>IF(Смета!E1599&gt;0,Смета!E1599,0)</f>
        <v>0</v>
      </c>
      <c r="H1617" s="7">
        <f>ROUND(F1617*G1617,2)</f>
        <v>0</v>
      </c>
      <c r="I1617">
        <f>IF(J1617=1,1,K1617)</f>
        <v>0</v>
      </c>
      <c r="K1617">
        <f>IF(AND(B1617&gt;0,B1617&lt;&gt;"ЗАГ"),1,IF(C1617=0,SUM(B1618:INDEX(B1618:B$2002,INDEX(MATCH("ЗАГ",B1618:B$2002&amp;"",),))),0))</f>
        <v>0</v>
      </c>
      <c r="R1617" s="7">
        <f>IFERROR(IF(F1617&gt;0,IF(IFERROR((Смета!H1167*1),0)&gt;0,ROUND(F1617*G1617,2),0),0),0)</f>
        <v>0</v>
      </c>
      <c r="S1617" s="7">
        <f>IFERROR(IF(F1617&gt;0,IF(IFERROR((Смета!G1599*1),0)&gt;0,ROUND(F1617*G1617,2),0),0),0)</f>
        <v>0</v>
      </c>
    </row>
    <row r="1618" hidden="1">
      <c r="B1618">
        <f>IFERROR(IF(F1618&gt;0,MAX(B$26:B1617)+1,IF(AND(D1618&gt;0,C1618=0),"ЗАГ",0)),0)</f>
        <v>0</v>
      </c>
      <c r="C1618">
        <f>IF(Смета!B1600&gt;0,Смета!B1600,0)</f>
        <v>0</v>
      </c>
      <c r="D1618">
        <f>IF(Смета!C1600&gt;0,Смета!C1600,0)</f>
        <v>0</v>
      </c>
      <c r="E1618" s="7">
        <f>IF(Смета!D1600&gt;0,Смета!D1600,0)</f>
        <v>0</v>
      </c>
      <c r="F1618" s="7">
        <f>IFERROR(IF(Дата_КС2=S$3,Смета!Q1600,0)+IF(Дата_КС2=S$4,Смета!T1600,0)+IF(Дата_КС2=S$5,Смета!W1600,0)+IF(Дата_КС2=S$6,Смета!Z1600,0)+IF(Дата_КС2=S$7,Смета!AC1600,0)+IF(Дата_КС2=S$8,Смета!AF1600,0)+IF(Дата_КС2=S$9,Смета!AI1600,0)+IF(Дата_КС2=S$10,Смета!AL1600,0)+IF(Дата_КС2=S$11,Смета!AO1600,0)+IF(Дата_КС2=S$12,Смета!AR1600,0)+IF(Дата_КС2=S$13,Смета!AU1600,0)+IF(Дата_КС2=S$14,Смета!AX1600,0),0)</f>
        <v>0</v>
      </c>
      <c r="G1618" s="7">
        <f>IF(Смета!E1600&gt;0,Смета!E1600,0)</f>
        <v>0</v>
      </c>
      <c r="H1618" s="7">
        <f>ROUND(F1618*G1618,2)</f>
        <v>0</v>
      </c>
      <c r="I1618">
        <f>IF(J1618=1,1,K1618)</f>
        <v>0</v>
      </c>
      <c r="K1618">
        <f>IF(AND(B1618&gt;0,B1618&lt;&gt;"ЗАГ"),1,IF(C1618=0,SUM(B1619:INDEX(B1619:B$2002,INDEX(MATCH("ЗАГ",B1619:B$2002&amp;"",),))),0))</f>
        <v>0</v>
      </c>
      <c r="R1618" s="7">
        <f>IFERROR(IF(F1618&gt;0,IF(IFERROR((Смета!H1168*1),0)&gt;0,ROUND(F1618*G1618,2),0),0),0)</f>
        <v>0</v>
      </c>
      <c r="S1618" s="7">
        <f>IFERROR(IF(F1618&gt;0,IF(IFERROR((Смета!G1600*1),0)&gt;0,ROUND(F1618*G1618,2),0),0),0)</f>
        <v>0</v>
      </c>
    </row>
    <row r="1619" hidden="1">
      <c r="B1619">
        <f>IFERROR(IF(F1619&gt;0,MAX(B$26:B1618)+1,IF(AND(D1619&gt;0,C1619=0),"ЗАГ",0)),0)</f>
        <v>0</v>
      </c>
      <c r="C1619">
        <f>IF(Смета!B1601&gt;0,Смета!B1601,0)</f>
        <v>0</v>
      </c>
      <c r="D1619">
        <f>IF(Смета!C1601&gt;0,Смета!C1601,0)</f>
        <v>0</v>
      </c>
      <c r="E1619" s="7">
        <f>IF(Смета!D1601&gt;0,Смета!D1601,0)</f>
        <v>0</v>
      </c>
      <c r="F1619" s="7">
        <f>IFERROR(IF(Дата_КС2=S$3,Смета!Q1601,0)+IF(Дата_КС2=S$4,Смета!T1601,0)+IF(Дата_КС2=S$5,Смета!W1601,0)+IF(Дата_КС2=S$6,Смета!Z1601,0)+IF(Дата_КС2=S$7,Смета!AC1601,0)+IF(Дата_КС2=S$8,Смета!AF1601,0)+IF(Дата_КС2=S$9,Смета!AI1601,0)+IF(Дата_КС2=S$10,Смета!AL1601,0)+IF(Дата_КС2=S$11,Смета!AO1601,0)+IF(Дата_КС2=S$12,Смета!AR1601,0)+IF(Дата_КС2=S$13,Смета!AU1601,0)+IF(Дата_КС2=S$14,Смета!AX1601,0),0)</f>
        <v>0</v>
      </c>
      <c r="G1619" s="7">
        <f>IF(Смета!E1601&gt;0,Смета!E1601,0)</f>
        <v>0</v>
      </c>
      <c r="H1619" s="7">
        <f>ROUND(F1619*G1619,2)</f>
        <v>0</v>
      </c>
      <c r="I1619">
        <f>IF(J1619=1,1,K1619)</f>
        <v>0</v>
      </c>
      <c r="K1619">
        <f>IF(AND(B1619&gt;0,B1619&lt;&gt;"ЗАГ"),1,IF(C1619=0,SUM(B1620:INDEX(B1620:B$2002,INDEX(MATCH("ЗАГ",B1620:B$2002&amp;"",),))),0))</f>
        <v>0</v>
      </c>
      <c r="R1619" s="7">
        <f>IFERROR(IF(F1619&gt;0,IF(IFERROR((Смета!H1169*1),0)&gt;0,ROUND(F1619*G1619,2),0),0),0)</f>
        <v>0</v>
      </c>
      <c r="S1619" s="7">
        <f>IFERROR(IF(F1619&gt;0,IF(IFERROR((Смета!G1601*1),0)&gt;0,ROUND(F1619*G1619,2),0),0),0)</f>
        <v>0</v>
      </c>
    </row>
    <row r="1620" hidden="1">
      <c r="B1620">
        <f>IFERROR(IF(F1620&gt;0,MAX(B$26:B1619)+1,IF(AND(D1620&gt;0,C1620=0),"ЗАГ",0)),0)</f>
        <v>0</v>
      </c>
      <c r="C1620">
        <f>IF(Смета!B1602&gt;0,Смета!B1602,0)</f>
        <v>0</v>
      </c>
      <c r="D1620">
        <f>IF(Смета!C1602&gt;0,Смета!C1602,0)</f>
        <v>0</v>
      </c>
      <c r="E1620" s="7">
        <f>IF(Смета!D1602&gt;0,Смета!D1602,0)</f>
        <v>0</v>
      </c>
      <c r="F1620" s="7">
        <f>IFERROR(IF(Дата_КС2=S$3,Смета!Q1602,0)+IF(Дата_КС2=S$4,Смета!T1602,0)+IF(Дата_КС2=S$5,Смета!W1602,0)+IF(Дата_КС2=S$6,Смета!Z1602,0)+IF(Дата_КС2=S$7,Смета!AC1602,0)+IF(Дата_КС2=S$8,Смета!AF1602,0)+IF(Дата_КС2=S$9,Смета!AI1602,0)+IF(Дата_КС2=S$10,Смета!AL1602,0)+IF(Дата_КС2=S$11,Смета!AO1602,0)+IF(Дата_КС2=S$12,Смета!AR1602,0)+IF(Дата_КС2=S$13,Смета!AU1602,0)+IF(Дата_КС2=S$14,Смета!AX1602,0),0)</f>
        <v>0</v>
      </c>
      <c r="G1620" s="7">
        <f>IF(Смета!E1602&gt;0,Смета!E1602,0)</f>
        <v>0</v>
      </c>
      <c r="H1620" s="7">
        <f>ROUND(F1620*G1620,2)</f>
        <v>0</v>
      </c>
      <c r="I1620">
        <f>IF(J1620=1,1,K1620)</f>
        <v>0</v>
      </c>
      <c r="K1620">
        <f>IF(AND(B1620&gt;0,B1620&lt;&gt;"ЗАГ"),1,IF(C1620=0,SUM(B1621:INDEX(B1621:B$2002,INDEX(MATCH("ЗАГ",B1621:B$2002&amp;"",),))),0))</f>
        <v>0</v>
      </c>
      <c r="R1620" s="7">
        <f>IFERROR(IF(F1620&gt;0,IF(IFERROR((Смета!H1170*1),0)&gt;0,ROUND(F1620*G1620,2),0),0),0)</f>
        <v>0</v>
      </c>
      <c r="S1620" s="7">
        <f>IFERROR(IF(F1620&gt;0,IF(IFERROR((Смета!G1602*1),0)&gt;0,ROUND(F1620*G1620,2),0),0),0)</f>
        <v>0</v>
      </c>
    </row>
    <row r="1621" hidden="1">
      <c r="B1621">
        <f>IFERROR(IF(F1621&gt;0,MAX(B$26:B1620)+1,IF(AND(D1621&gt;0,C1621=0),"ЗАГ",0)),0)</f>
        <v>0</v>
      </c>
      <c r="C1621">
        <f>IF(Смета!B1603&gt;0,Смета!B1603,0)</f>
        <v>0</v>
      </c>
      <c r="D1621">
        <f>IF(Смета!C1603&gt;0,Смета!C1603,0)</f>
        <v>0</v>
      </c>
      <c r="E1621" s="7">
        <f>IF(Смета!D1603&gt;0,Смета!D1603,0)</f>
        <v>0</v>
      </c>
      <c r="F1621" s="7">
        <f>IFERROR(IF(Дата_КС2=S$3,Смета!Q1603,0)+IF(Дата_КС2=S$4,Смета!T1603,0)+IF(Дата_КС2=S$5,Смета!W1603,0)+IF(Дата_КС2=S$6,Смета!Z1603,0)+IF(Дата_КС2=S$7,Смета!AC1603,0)+IF(Дата_КС2=S$8,Смета!AF1603,0)+IF(Дата_КС2=S$9,Смета!AI1603,0)+IF(Дата_КС2=S$10,Смета!AL1603,0)+IF(Дата_КС2=S$11,Смета!AO1603,0)+IF(Дата_КС2=S$12,Смета!AR1603,0)+IF(Дата_КС2=S$13,Смета!AU1603,0)+IF(Дата_КС2=S$14,Смета!AX1603,0),0)</f>
        <v>0</v>
      </c>
      <c r="G1621" s="7">
        <f>IF(Смета!E1603&gt;0,Смета!E1603,0)</f>
        <v>0</v>
      </c>
      <c r="H1621" s="7">
        <f>ROUND(F1621*G1621,2)</f>
        <v>0</v>
      </c>
      <c r="I1621">
        <f>IF(J1621=1,1,K1621)</f>
        <v>0</v>
      </c>
      <c r="K1621">
        <f>IF(AND(B1621&gt;0,B1621&lt;&gt;"ЗАГ"),1,IF(C1621=0,SUM(B1622:INDEX(B1622:B$2002,INDEX(MATCH("ЗАГ",B1622:B$2002&amp;"",),))),0))</f>
        <v>0</v>
      </c>
      <c r="R1621" s="7">
        <f>IFERROR(IF(F1621&gt;0,IF(IFERROR((Смета!H1171*1),0)&gt;0,ROUND(F1621*G1621,2),0),0),0)</f>
        <v>0</v>
      </c>
      <c r="S1621" s="7">
        <f>IFERROR(IF(F1621&gt;0,IF(IFERROR((Смета!G1603*1),0)&gt;0,ROUND(F1621*G1621,2),0),0),0)</f>
        <v>0</v>
      </c>
    </row>
    <row r="1622" hidden="1">
      <c r="B1622">
        <f>IFERROR(IF(F1622&gt;0,MAX(B$26:B1621)+1,IF(AND(D1622&gt;0,C1622=0),"ЗАГ",0)),0)</f>
        <v>0</v>
      </c>
      <c r="C1622">
        <f>IF(Смета!B1604&gt;0,Смета!B1604,0)</f>
        <v>0</v>
      </c>
      <c r="D1622">
        <f>IF(Смета!C1604&gt;0,Смета!C1604,0)</f>
        <v>0</v>
      </c>
      <c r="E1622" s="7">
        <f>IF(Смета!D1604&gt;0,Смета!D1604,0)</f>
        <v>0</v>
      </c>
      <c r="F1622" s="7">
        <f>IFERROR(IF(Дата_КС2=S$3,Смета!Q1604,0)+IF(Дата_КС2=S$4,Смета!T1604,0)+IF(Дата_КС2=S$5,Смета!W1604,0)+IF(Дата_КС2=S$6,Смета!Z1604,0)+IF(Дата_КС2=S$7,Смета!AC1604,0)+IF(Дата_КС2=S$8,Смета!AF1604,0)+IF(Дата_КС2=S$9,Смета!AI1604,0)+IF(Дата_КС2=S$10,Смета!AL1604,0)+IF(Дата_КС2=S$11,Смета!AO1604,0)+IF(Дата_КС2=S$12,Смета!AR1604,0)+IF(Дата_КС2=S$13,Смета!AU1604,0)+IF(Дата_КС2=S$14,Смета!AX1604,0),0)</f>
        <v>0</v>
      </c>
      <c r="G1622" s="7">
        <f>IF(Смета!E1604&gt;0,Смета!E1604,0)</f>
        <v>0</v>
      </c>
      <c r="H1622" s="7">
        <f>ROUND(F1622*G1622,2)</f>
        <v>0</v>
      </c>
      <c r="I1622">
        <f>IF(J1622=1,1,K1622)</f>
        <v>0</v>
      </c>
      <c r="K1622">
        <f>IF(AND(B1622&gt;0,B1622&lt;&gt;"ЗАГ"),1,IF(C1622=0,SUM(B1623:INDEX(B1623:B$2002,INDEX(MATCH("ЗАГ",B1623:B$2002&amp;"",),))),0))</f>
        <v>0</v>
      </c>
      <c r="R1622" s="7">
        <f>IFERROR(IF(F1622&gt;0,IF(IFERROR((Смета!H1172*1),0)&gt;0,ROUND(F1622*G1622,2),0),0),0)</f>
        <v>0</v>
      </c>
      <c r="S1622" s="7">
        <f>IFERROR(IF(F1622&gt;0,IF(IFERROR((Смета!G1604*1),0)&gt;0,ROUND(F1622*G1622,2),0),0),0)</f>
        <v>0</v>
      </c>
    </row>
    <row r="1623" hidden="1">
      <c r="B1623">
        <f>IFERROR(IF(F1623&gt;0,MAX(B$26:B1622)+1,IF(AND(D1623&gt;0,C1623=0),"ЗАГ",0)),0)</f>
        <v>0</v>
      </c>
      <c r="C1623">
        <f>IF(Смета!B1605&gt;0,Смета!B1605,0)</f>
        <v>0</v>
      </c>
      <c r="D1623">
        <f>IF(Смета!C1605&gt;0,Смета!C1605,0)</f>
        <v>0</v>
      </c>
      <c r="E1623" s="7">
        <f>IF(Смета!D1605&gt;0,Смета!D1605,0)</f>
        <v>0</v>
      </c>
      <c r="F1623" s="7">
        <f>IFERROR(IF(Дата_КС2=S$3,Смета!Q1605,0)+IF(Дата_КС2=S$4,Смета!T1605,0)+IF(Дата_КС2=S$5,Смета!W1605,0)+IF(Дата_КС2=S$6,Смета!Z1605,0)+IF(Дата_КС2=S$7,Смета!AC1605,0)+IF(Дата_КС2=S$8,Смета!AF1605,0)+IF(Дата_КС2=S$9,Смета!AI1605,0)+IF(Дата_КС2=S$10,Смета!AL1605,0)+IF(Дата_КС2=S$11,Смета!AO1605,0)+IF(Дата_КС2=S$12,Смета!AR1605,0)+IF(Дата_КС2=S$13,Смета!AU1605,0)+IF(Дата_КС2=S$14,Смета!AX1605,0),0)</f>
        <v>0</v>
      </c>
      <c r="G1623" s="7">
        <f>IF(Смета!E1605&gt;0,Смета!E1605,0)</f>
        <v>0</v>
      </c>
      <c r="H1623" s="7">
        <f>ROUND(F1623*G1623,2)</f>
        <v>0</v>
      </c>
      <c r="I1623">
        <f>IF(J1623=1,1,K1623)</f>
        <v>0</v>
      </c>
      <c r="K1623">
        <f>IF(AND(B1623&gt;0,B1623&lt;&gt;"ЗАГ"),1,IF(C1623=0,SUM(B1624:INDEX(B1624:B$2002,INDEX(MATCH("ЗАГ",B1624:B$2002&amp;"",),))),0))</f>
        <v>0</v>
      </c>
      <c r="R1623" s="7">
        <f>IFERROR(IF(F1623&gt;0,IF(IFERROR((Смета!H1173*1),0)&gt;0,ROUND(F1623*G1623,2),0),0),0)</f>
        <v>0</v>
      </c>
      <c r="S1623" s="7">
        <f>IFERROR(IF(F1623&gt;0,IF(IFERROR((Смета!G1605*1),0)&gt;0,ROUND(F1623*G1623,2),0),0),0)</f>
        <v>0</v>
      </c>
    </row>
    <row r="1624" hidden="1">
      <c r="B1624">
        <f>IFERROR(IF(F1624&gt;0,MAX(B$26:B1623)+1,IF(AND(D1624&gt;0,C1624=0),"ЗАГ",0)),0)</f>
        <v>0</v>
      </c>
      <c r="C1624">
        <f>IF(Смета!B1606&gt;0,Смета!B1606,0)</f>
        <v>0</v>
      </c>
      <c r="D1624">
        <f>IF(Смета!C1606&gt;0,Смета!C1606,0)</f>
        <v>0</v>
      </c>
      <c r="E1624" s="7">
        <f>IF(Смета!D1606&gt;0,Смета!D1606,0)</f>
        <v>0</v>
      </c>
      <c r="F1624" s="7">
        <f>IFERROR(IF(Дата_КС2=S$3,Смета!Q1606,0)+IF(Дата_КС2=S$4,Смета!T1606,0)+IF(Дата_КС2=S$5,Смета!W1606,0)+IF(Дата_КС2=S$6,Смета!Z1606,0)+IF(Дата_КС2=S$7,Смета!AC1606,0)+IF(Дата_КС2=S$8,Смета!AF1606,0)+IF(Дата_КС2=S$9,Смета!AI1606,0)+IF(Дата_КС2=S$10,Смета!AL1606,0)+IF(Дата_КС2=S$11,Смета!AO1606,0)+IF(Дата_КС2=S$12,Смета!AR1606,0)+IF(Дата_КС2=S$13,Смета!AU1606,0)+IF(Дата_КС2=S$14,Смета!AX1606,0),0)</f>
        <v>0</v>
      </c>
      <c r="G1624" s="7">
        <f>IF(Смета!E1606&gt;0,Смета!E1606,0)</f>
        <v>0</v>
      </c>
      <c r="H1624" s="7">
        <f>ROUND(F1624*G1624,2)</f>
        <v>0</v>
      </c>
      <c r="I1624">
        <f>IF(J1624=1,1,K1624)</f>
        <v>0</v>
      </c>
      <c r="K1624">
        <f>IF(AND(B1624&gt;0,B1624&lt;&gt;"ЗАГ"),1,IF(C1624=0,SUM(B1625:INDEX(B1625:B$2002,INDEX(MATCH("ЗАГ",B1625:B$2002&amp;"",),))),0))</f>
        <v>0</v>
      </c>
      <c r="R1624" s="7">
        <f>IFERROR(IF(F1624&gt;0,IF(IFERROR((Смета!H1174*1),0)&gt;0,ROUND(F1624*G1624,2),0),0),0)</f>
        <v>0</v>
      </c>
      <c r="S1624" s="7">
        <f>IFERROR(IF(F1624&gt;0,IF(IFERROR((Смета!G1606*1),0)&gt;0,ROUND(F1624*G1624,2),0),0),0)</f>
        <v>0</v>
      </c>
    </row>
    <row r="1625" hidden="1">
      <c r="B1625">
        <f>IFERROR(IF(F1625&gt;0,MAX(B$26:B1624)+1,IF(AND(D1625&gt;0,C1625=0),"ЗАГ",0)),0)</f>
        <v>0</v>
      </c>
      <c r="C1625">
        <f>IF(Смета!B1607&gt;0,Смета!B1607,0)</f>
        <v>0</v>
      </c>
      <c r="D1625">
        <f>IF(Смета!C1607&gt;0,Смета!C1607,0)</f>
        <v>0</v>
      </c>
      <c r="E1625" s="7">
        <f>IF(Смета!D1607&gt;0,Смета!D1607,0)</f>
        <v>0</v>
      </c>
      <c r="F1625" s="7">
        <f>IFERROR(IF(Дата_КС2=S$3,Смета!Q1607,0)+IF(Дата_КС2=S$4,Смета!T1607,0)+IF(Дата_КС2=S$5,Смета!W1607,0)+IF(Дата_КС2=S$6,Смета!Z1607,0)+IF(Дата_КС2=S$7,Смета!AC1607,0)+IF(Дата_КС2=S$8,Смета!AF1607,0)+IF(Дата_КС2=S$9,Смета!AI1607,0)+IF(Дата_КС2=S$10,Смета!AL1607,0)+IF(Дата_КС2=S$11,Смета!AO1607,0)+IF(Дата_КС2=S$12,Смета!AR1607,0)+IF(Дата_КС2=S$13,Смета!AU1607,0)+IF(Дата_КС2=S$14,Смета!AX1607,0),0)</f>
        <v>0</v>
      </c>
      <c r="G1625" s="7">
        <f>IF(Смета!E1607&gt;0,Смета!E1607,0)</f>
        <v>0</v>
      </c>
      <c r="H1625" s="7">
        <f>ROUND(F1625*G1625,2)</f>
        <v>0</v>
      </c>
      <c r="I1625">
        <f>IF(J1625=1,1,K1625)</f>
        <v>0</v>
      </c>
      <c r="K1625">
        <f>IF(AND(B1625&gt;0,B1625&lt;&gt;"ЗАГ"),1,IF(C1625=0,SUM(B1626:INDEX(B1626:B$2002,INDEX(MATCH("ЗАГ",B1626:B$2002&amp;"",),))),0))</f>
        <v>0</v>
      </c>
      <c r="R1625" s="7">
        <f>IFERROR(IF(F1625&gt;0,IF(IFERROR((Смета!H1175*1),0)&gt;0,ROUND(F1625*G1625,2),0),0),0)</f>
        <v>0</v>
      </c>
      <c r="S1625" s="7">
        <f>IFERROR(IF(F1625&gt;0,IF(IFERROR((Смета!G1607*1),0)&gt;0,ROUND(F1625*G1625,2),0),0),0)</f>
        <v>0</v>
      </c>
    </row>
    <row r="1626" hidden="1">
      <c r="B1626">
        <f>IFERROR(IF(F1626&gt;0,MAX(B$26:B1625)+1,IF(AND(D1626&gt;0,C1626=0),"ЗАГ",0)),0)</f>
        <v>0</v>
      </c>
      <c r="C1626">
        <f>IF(Смета!B1608&gt;0,Смета!B1608,0)</f>
        <v>0</v>
      </c>
      <c r="D1626">
        <f>IF(Смета!C1608&gt;0,Смета!C1608,0)</f>
        <v>0</v>
      </c>
      <c r="E1626" s="7">
        <f>IF(Смета!D1608&gt;0,Смета!D1608,0)</f>
        <v>0</v>
      </c>
      <c r="F1626" s="7">
        <f>IFERROR(IF(Дата_КС2=S$3,Смета!Q1608,0)+IF(Дата_КС2=S$4,Смета!T1608,0)+IF(Дата_КС2=S$5,Смета!W1608,0)+IF(Дата_КС2=S$6,Смета!Z1608,0)+IF(Дата_КС2=S$7,Смета!AC1608,0)+IF(Дата_КС2=S$8,Смета!AF1608,0)+IF(Дата_КС2=S$9,Смета!AI1608,0)+IF(Дата_КС2=S$10,Смета!AL1608,0)+IF(Дата_КС2=S$11,Смета!AO1608,0)+IF(Дата_КС2=S$12,Смета!AR1608,0)+IF(Дата_КС2=S$13,Смета!AU1608,0)+IF(Дата_КС2=S$14,Смета!AX1608,0),0)</f>
        <v>0</v>
      </c>
      <c r="G1626" s="7">
        <f>IF(Смета!E1608&gt;0,Смета!E1608,0)</f>
        <v>0</v>
      </c>
      <c r="H1626" s="7">
        <f>ROUND(F1626*G1626,2)</f>
        <v>0</v>
      </c>
      <c r="I1626">
        <f>IF(J1626=1,1,K1626)</f>
        <v>0</v>
      </c>
      <c r="K1626">
        <f>IF(AND(B1626&gt;0,B1626&lt;&gt;"ЗАГ"),1,IF(C1626=0,SUM(B1627:INDEX(B1627:B$2002,INDEX(MATCH("ЗАГ",B1627:B$2002&amp;"",),))),0))</f>
        <v>0</v>
      </c>
      <c r="R1626" s="7">
        <f>IFERROR(IF(F1626&gt;0,IF(IFERROR((Смета!H1176*1),0)&gt;0,ROUND(F1626*G1626,2),0),0),0)</f>
        <v>0</v>
      </c>
      <c r="S1626" s="7">
        <f>IFERROR(IF(F1626&gt;0,IF(IFERROR((Смета!G1608*1),0)&gt;0,ROUND(F1626*G1626,2),0),0),0)</f>
        <v>0</v>
      </c>
    </row>
    <row r="1627" hidden="1">
      <c r="B1627">
        <f>IFERROR(IF(F1627&gt;0,MAX(B$26:B1626)+1,IF(AND(D1627&gt;0,C1627=0),"ЗАГ",0)),0)</f>
        <v>0</v>
      </c>
      <c r="C1627">
        <f>IF(Смета!B1609&gt;0,Смета!B1609,0)</f>
        <v>0</v>
      </c>
      <c r="D1627">
        <f>IF(Смета!C1609&gt;0,Смета!C1609,0)</f>
        <v>0</v>
      </c>
      <c r="E1627" s="7">
        <f>IF(Смета!D1609&gt;0,Смета!D1609,0)</f>
        <v>0</v>
      </c>
      <c r="F1627" s="7">
        <f>IFERROR(IF(Дата_КС2=S$3,Смета!Q1609,0)+IF(Дата_КС2=S$4,Смета!T1609,0)+IF(Дата_КС2=S$5,Смета!W1609,0)+IF(Дата_КС2=S$6,Смета!Z1609,0)+IF(Дата_КС2=S$7,Смета!AC1609,0)+IF(Дата_КС2=S$8,Смета!AF1609,0)+IF(Дата_КС2=S$9,Смета!AI1609,0)+IF(Дата_КС2=S$10,Смета!AL1609,0)+IF(Дата_КС2=S$11,Смета!AO1609,0)+IF(Дата_КС2=S$12,Смета!AR1609,0)+IF(Дата_КС2=S$13,Смета!AU1609,0)+IF(Дата_КС2=S$14,Смета!AX1609,0),0)</f>
        <v>0</v>
      </c>
      <c r="G1627" s="7">
        <f>IF(Смета!E1609&gt;0,Смета!E1609,0)</f>
        <v>0</v>
      </c>
      <c r="H1627" s="7">
        <f>ROUND(F1627*G1627,2)</f>
        <v>0</v>
      </c>
      <c r="I1627">
        <f>IF(J1627=1,1,K1627)</f>
        <v>0</v>
      </c>
      <c r="K1627">
        <f>IF(AND(B1627&gt;0,B1627&lt;&gt;"ЗАГ"),1,IF(C1627=0,SUM(B1628:INDEX(B1628:B$2002,INDEX(MATCH("ЗАГ",B1628:B$2002&amp;"",),))),0))</f>
        <v>0</v>
      </c>
      <c r="R1627" s="7">
        <f>IFERROR(IF(F1627&gt;0,IF(IFERROR((Смета!H1177*1),0)&gt;0,ROUND(F1627*G1627,2),0),0),0)</f>
        <v>0</v>
      </c>
      <c r="S1627" s="7">
        <f>IFERROR(IF(F1627&gt;0,IF(IFERROR((Смета!G1609*1),0)&gt;0,ROUND(F1627*G1627,2),0),0),0)</f>
        <v>0</v>
      </c>
    </row>
    <row r="1628" hidden="1">
      <c r="B1628">
        <f>IFERROR(IF(F1628&gt;0,MAX(B$26:B1627)+1,IF(AND(D1628&gt;0,C1628=0),"ЗАГ",0)),0)</f>
        <v>0</v>
      </c>
      <c r="C1628">
        <f>IF(Смета!B1610&gt;0,Смета!B1610,0)</f>
        <v>0</v>
      </c>
      <c r="D1628">
        <f>IF(Смета!C1610&gt;0,Смета!C1610,0)</f>
        <v>0</v>
      </c>
      <c r="E1628" s="7">
        <f>IF(Смета!D1610&gt;0,Смета!D1610,0)</f>
        <v>0</v>
      </c>
      <c r="F1628" s="7">
        <f>IFERROR(IF(Дата_КС2=S$3,Смета!Q1610,0)+IF(Дата_КС2=S$4,Смета!T1610,0)+IF(Дата_КС2=S$5,Смета!W1610,0)+IF(Дата_КС2=S$6,Смета!Z1610,0)+IF(Дата_КС2=S$7,Смета!AC1610,0)+IF(Дата_КС2=S$8,Смета!AF1610,0)+IF(Дата_КС2=S$9,Смета!AI1610,0)+IF(Дата_КС2=S$10,Смета!AL1610,0)+IF(Дата_КС2=S$11,Смета!AO1610,0)+IF(Дата_КС2=S$12,Смета!AR1610,0)+IF(Дата_КС2=S$13,Смета!AU1610,0)+IF(Дата_КС2=S$14,Смета!AX1610,0),0)</f>
        <v>0</v>
      </c>
      <c r="G1628" s="7">
        <f>IF(Смета!E1610&gt;0,Смета!E1610,0)</f>
        <v>0</v>
      </c>
      <c r="H1628" s="7">
        <f>ROUND(F1628*G1628,2)</f>
        <v>0</v>
      </c>
      <c r="I1628">
        <f>IF(J1628=1,1,K1628)</f>
        <v>0</v>
      </c>
      <c r="K1628">
        <f>IF(AND(B1628&gt;0,B1628&lt;&gt;"ЗАГ"),1,IF(C1628=0,SUM(B1629:INDEX(B1629:B$2002,INDEX(MATCH("ЗАГ",B1629:B$2002&amp;"",),))),0))</f>
        <v>0</v>
      </c>
      <c r="R1628" s="7">
        <f>IFERROR(IF(F1628&gt;0,IF(IFERROR((Смета!H1178*1),0)&gt;0,ROUND(F1628*G1628,2),0),0),0)</f>
        <v>0</v>
      </c>
      <c r="S1628" s="7">
        <f>IFERROR(IF(F1628&gt;0,IF(IFERROR((Смета!G1610*1),0)&gt;0,ROUND(F1628*G1628,2),0),0),0)</f>
        <v>0</v>
      </c>
    </row>
    <row r="1629" hidden="1">
      <c r="B1629">
        <f>IFERROR(IF(F1629&gt;0,MAX(B$26:B1628)+1,IF(AND(D1629&gt;0,C1629=0),"ЗАГ",0)),0)</f>
        <v>0</v>
      </c>
      <c r="C1629">
        <f>IF(Смета!B1611&gt;0,Смета!B1611,0)</f>
        <v>0</v>
      </c>
      <c r="D1629">
        <f>IF(Смета!C1611&gt;0,Смета!C1611,0)</f>
        <v>0</v>
      </c>
      <c r="E1629" s="7">
        <f>IF(Смета!D1611&gt;0,Смета!D1611,0)</f>
        <v>0</v>
      </c>
      <c r="F1629" s="7">
        <f>IFERROR(IF(Дата_КС2=S$3,Смета!Q1611,0)+IF(Дата_КС2=S$4,Смета!T1611,0)+IF(Дата_КС2=S$5,Смета!W1611,0)+IF(Дата_КС2=S$6,Смета!Z1611,0)+IF(Дата_КС2=S$7,Смета!AC1611,0)+IF(Дата_КС2=S$8,Смета!AF1611,0)+IF(Дата_КС2=S$9,Смета!AI1611,0)+IF(Дата_КС2=S$10,Смета!AL1611,0)+IF(Дата_КС2=S$11,Смета!AO1611,0)+IF(Дата_КС2=S$12,Смета!AR1611,0)+IF(Дата_КС2=S$13,Смета!AU1611,0)+IF(Дата_КС2=S$14,Смета!AX1611,0),0)</f>
        <v>0</v>
      </c>
      <c r="G1629" s="7">
        <f>IF(Смета!E1611&gt;0,Смета!E1611,0)</f>
        <v>0</v>
      </c>
      <c r="H1629" s="7">
        <f>ROUND(F1629*G1629,2)</f>
        <v>0</v>
      </c>
      <c r="I1629">
        <f>IF(J1629=1,1,K1629)</f>
        <v>0</v>
      </c>
      <c r="K1629">
        <f>IF(AND(B1629&gt;0,B1629&lt;&gt;"ЗАГ"),1,IF(C1629=0,SUM(B1630:INDEX(B1630:B$2002,INDEX(MATCH("ЗАГ",B1630:B$2002&amp;"",),))),0))</f>
        <v>0</v>
      </c>
      <c r="R1629" s="7">
        <f>IFERROR(IF(F1629&gt;0,IF(IFERROR((Смета!H1179*1),0)&gt;0,ROUND(F1629*G1629,2),0),0),0)</f>
        <v>0</v>
      </c>
      <c r="S1629" s="7">
        <f>IFERROR(IF(F1629&gt;0,IF(IFERROR((Смета!G1611*1),0)&gt;0,ROUND(F1629*G1629,2),0),0),0)</f>
        <v>0</v>
      </c>
    </row>
    <row r="1630" hidden="1">
      <c r="B1630">
        <f>IFERROR(IF(F1630&gt;0,MAX(B$26:B1629)+1,IF(AND(D1630&gt;0,C1630=0),"ЗАГ",0)),0)</f>
        <v>0</v>
      </c>
      <c r="C1630">
        <f>IF(Смета!B1612&gt;0,Смета!B1612,0)</f>
        <v>0</v>
      </c>
      <c r="D1630">
        <f>IF(Смета!C1612&gt;0,Смета!C1612,0)</f>
        <v>0</v>
      </c>
      <c r="E1630" s="7">
        <f>IF(Смета!D1612&gt;0,Смета!D1612,0)</f>
        <v>0</v>
      </c>
      <c r="F1630" s="7">
        <f>IFERROR(IF(Дата_КС2=S$3,Смета!Q1612,0)+IF(Дата_КС2=S$4,Смета!T1612,0)+IF(Дата_КС2=S$5,Смета!W1612,0)+IF(Дата_КС2=S$6,Смета!Z1612,0)+IF(Дата_КС2=S$7,Смета!AC1612,0)+IF(Дата_КС2=S$8,Смета!AF1612,0)+IF(Дата_КС2=S$9,Смета!AI1612,0)+IF(Дата_КС2=S$10,Смета!AL1612,0)+IF(Дата_КС2=S$11,Смета!AO1612,0)+IF(Дата_КС2=S$12,Смета!AR1612,0)+IF(Дата_КС2=S$13,Смета!AU1612,0)+IF(Дата_КС2=S$14,Смета!AX1612,0),0)</f>
        <v>0</v>
      </c>
      <c r="G1630" s="7">
        <f>IF(Смета!E1612&gt;0,Смета!E1612,0)</f>
        <v>0</v>
      </c>
      <c r="H1630" s="7">
        <f>ROUND(F1630*G1630,2)</f>
        <v>0</v>
      </c>
      <c r="I1630">
        <f>IF(J1630=1,1,K1630)</f>
        <v>0</v>
      </c>
      <c r="K1630">
        <f>IF(AND(B1630&gt;0,B1630&lt;&gt;"ЗАГ"),1,IF(C1630=0,SUM(B1631:INDEX(B1631:B$2002,INDEX(MATCH("ЗАГ",B1631:B$2002&amp;"",),))),0))</f>
        <v>0</v>
      </c>
      <c r="R1630" s="7">
        <f>IFERROR(IF(F1630&gt;0,IF(IFERROR((Смета!H1180*1),0)&gt;0,ROUND(F1630*G1630,2),0),0),0)</f>
        <v>0</v>
      </c>
      <c r="S1630" s="7">
        <f>IFERROR(IF(F1630&gt;0,IF(IFERROR((Смета!G1612*1),0)&gt;0,ROUND(F1630*G1630,2),0),0),0)</f>
        <v>0</v>
      </c>
    </row>
    <row r="1631" hidden="1">
      <c r="B1631">
        <f>IFERROR(IF(F1631&gt;0,MAX(B$26:B1630)+1,IF(AND(D1631&gt;0,C1631=0),"ЗАГ",0)),0)</f>
        <v>0</v>
      </c>
      <c r="C1631">
        <f>IF(Смета!B1613&gt;0,Смета!B1613,0)</f>
        <v>0</v>
      </c>
      <c r="D1631">
        <f>IF(Смета!C1613&gt;0,Смета!C1613,0)</f>
        <v>0</v>
      </c>
      <c r="E1631" s="7">
        <f>IF(Смета!D1613&gt;0,Смета!D1613,0)</f>
        <v>0</v>
      </c>
      <c r="F1631" s="7">
        <f>IFERROR(IF(Дата_КС2=S$3,Смета!Q1613,0)+IF(Дата_КС2=S$4,Смета!T1613,0)+IF(Дата_КС2=S$5,Смета!W1613,0)+IF(Дата_КС2=S$6,Смета!Z1613,0)+IF(Дата_КС2=S$7,Смета!AC1613,0)+IF(Дата_КС2=S$8,Смета!AF1613,0)+IF(Дата_КС2=S$9,Смета!AI1613,0)+IF(Дата_КС2=S$10,Смета!AL1613,0)+IF(Дата_КС2=S$11,Смета!AO1613,0)+IF(Дата_КС2=S$12,Смета!AR1613,0)+IF(Дата_КС2=S$13,Смета!AU1613,0)+IF(Дата_КС2=S$14,Смета!AX1613,0),0)</f>
        <v>0</v>
      </c>
      <c r="G1631" s="7">
        <f>IF(Смета!E1613&gt;0,Смета!E1613,0)</f>
        <v>0</v>
      </c>
      <c r="H1631" s="7">
        <f>ROUND(F1631*G1631,2)</f>
        <v>0</v>
      </c>
      <c r="I1631">
        <f>IF(J1631=1,1,K1631)</f>
        <v>0</v>
      </c>
      <c r="K1631">
        <f>IF(AND(B1631&gt;0,B1631&lt;&gt;"ЗАГ"),1,IF(C1631=0,SUM(B1632:INDEX(B1632:B$2002,INDEX(MATCH("ЗАГ",B1632:B$2002&amp;"",),))),0))</f>
        <v>0</v>
      </c>
      <c r="R1631" s="7">
        <f>IFERROR(IF(F1631&gt;0,IF(IFERROR((Смета!H1181*1),0)&gt;0,ROUND(F1631*G1631,2),0),0),0)</f>
        <v>0</v>
      </c>
      <c r="S1631" s="7">
        <f>IFERROR(IF(F1631&gt;0,IF(IFERROR((Смета!G1613*1),0)&gt;0,ROUND(F1631*G1631,2),0),0),0)</f>
        <v>0</v>
      </c>
    </row>
    <row r="1632" hidden="1">
      <c r="B1632">
        <f>IFERROR(IF(F1632&gt;0,MAX(B$26:B1631)+1,IF(AND(D1632&gt;0,C1632=0),"ЗАГ",0)),0)</f>
        <v>0</v>
      </c>
      <c r="C1632">
        <f>IF(Смета!B1614&gt;0,Смета!B1614,0)</f>
        <v>0</v>
      </c>
      <c r="D1632">
        <f>IF(Смета!C1614&gt;0,Смета!C1614,0)</f>
        <v>0</v>
      </c>
      <c r="E1632" s="7">
        <f>IF(Смета!D1614&gt;0,Смета!D1614,0)</f>
        <v>0</v>
      </c>
      <c r="F1632" s="7">
        <f>IFERROR(IF(Дата_КС2=S$3,Смета!Q1614,0)+IF(Дата_КС2=S$4,Смета!T1614,0)+IF(Дата_КС2=S$5,Смета!W1614,0)+IF(Дата_КС2=S$6,Смета!Z1614,0)+IF(Дата_КС2=S$7,Смета!AC1614,0)+IF(Дата_КС2=S$8,Смета!AF1614,0)+IF(Дата_КС2=S$9,Смета!AI1614,0)+IF(Дата_КС2=S$10,Смета!AL1614,0)+IF(Дата_КС2=S$11,Смета!AO1614,0)+IF(Дата_КС2=S$12,Смета!AR1614,0)+IF(Дата_КС2=S$13,Смета!AU1614,0)+IF(Дата_КС2=S$14,Смета!AX1614,0),0)</f>
        <v>0</v>
      </c>
      <c r="G1632" s="7">
        <f>IF(Смета!E1614&gt;0,Смета!E1614,0)</f>
        <v>0</v>
      </c>
      <c r="H1632" s="7">
        <f>ROUND(F1632*G1632,2)</f>
        <v>0</v>
      </c>
      <c r="I1632">
        <f>IF(J1632=1,1,K1632)</f>
        <v>0</v>
      </c>
      <c r="K1632">
        <f>IF(AND(B1632&gt;0,B1632&lt;&gt;"ЗАГ"),1,IF(C1632=0,SUM(B1633:INDEX(B1633:B$2002,INDEX(MATCH("ЗАГ",B1633:B$2002&amp;"",),))),0))</f>
        <v>0</v>
      </c>
      <c r="R1632" s="7">
        <f>IFERROR(IF(F1632&gt;0,IF(IFERROR((Смета!H1182*1),0)&gt;0,ROUND(F1632*G1632,2),0),0),0)</f>
        <v>0</v>
      </c>
      <c r="S1632" s="7">
        <f>IFERROR(IF(F1632&gt;0,IF(IFERROR((Смета!G1614*1),0)&gt;0,ROUND(F1632*G1632,2),0),0),0)</f>
        <v>0</v>
      </c>
    </row>
    <row r="1633" hidden="1">
      <c r="B1633">
        <f>IFERROR(IF(F1633&gt;0,MAX(B$26:B1632)+1,IF(AND(D1633&gt;0,C1633=0),"ЗАГ",0)),0)</f>
        <v>0</v>
      </c>
      <c r="C1633">
        <f>IF(Смета!B1615&gt;0,Смета!B1615,0)</f>
        <v>0</v>
      </c>
      <c r="D1633">
        <f>IF(Смета!C1615&gt;0,Смета!C1615,0)</f>
        <v>0</v>
      </c>
      <c r="E1633" s="7">
        <f>IF(Смета!D1615&gt;0,Смета!D1615,0)</f>
        <v>0</v>
      </c>
      <c r="F1633" s="7">
        <f>IFERROR(IF(Дата_КС2=S$3,Смета!Q1615,0)+IF(Дата_КС2=S$4,Смета!T1615,0)+IF(Дата_КС2=S$5,Смета!W1615,0)+IF(Дата_КС2=S$6,Смета!Z1615,0)+IF(Дата_КС2=S$7,Смета!AC1615,0)+IF(Дата_КС2=S$8,Смета!AF1615,0)+IF(Дата_КС2=S$9,Смета!AI1615,0)+IF(Дата_КС2=S$10,Смета!AL1615,0)+IF(Дата_КС2=S$11,Смета!AO1615,0)+IF(Дата_КС2=S$12,Смета!AR1615,0)+IF(Дата_КС2=S$13,Смета!AU1615,0)+IF(Дата_КС2=S$14,Смета!AX1615,0),0)</f>
        <v>0</v>
      </c>
      <c r="G1633" s="7">
        <f>IF(Смета!E1615&gt;0,Смета!E1615,0)</f>
        <v>0</v>
      </c>
      <c r="H1633" s="7">
        <f>ROUND(F1633*G1633,2)</f>
        <v>0</v>
      </c>
      <c r="I1633">
        <f>IF(J1633=1,1,K1633)</f>
        <v>0</v>
      </c>
      <c r="K1633">
        <f>IF(AND(B1633&gt;0,B1633&lt;&gt;"ЗАГ"),1,IF(C1633=0,SUM(B1634:INDEX(B1634:B$2002,INDEX(MATCH("ЗАГ",B1634:B$2002&amp;"",),))),0))</f>
        <v>0</v>
      </c>
      <c r="R1633" s="7">
        <f>IFERROR(IF(F1633&gt;0,IF(IFERROR((Смета!H1183*1),0)&gt;0,ROUND(F1633*G1633,2),0),0),0)</f>
        <v>0</v>
      </c>
      <c r="S1633" s="7">
        <f>IFERROR(IF(F1633&gt;0,IF(IFERROR((Смета!G1615*1),0)&gt;0,ROUND(F1633*G1633,2),0),0),0)</f>
        <v>0</v>
      </c>
    </row>
    <row r="1634" hidden="1">
      <c r="B1634">
        <f>IFERROR(IF(F1634&gt;0,MAX(B$26:B1633)+1,IF(AND(D1634&gt;0,C1634=0),"ЗАГ",0)),0)</f>
        <v>0</v>
      </c>
      <c r="C1634">
        <f>IF(Смета!B1616&gt;0,Смета!B1616,0)</f>
        <v>0</v>
      </c>
      <c r="D1634">
        <f>IF(Смета!C1616&gt;0,Смета!C1616,0)</f>
        <v>0</v>
      </c>
      <c r="E1634" s="7">
        <f>IF(Смета!D1616&gt;0,Смета!D1616,0)</f>
        <v>0</v>
      </c>
      <c r="F1634" s="7">
        <f>IFERROR(IF(Дата_КС2=S$3,Смета!Q1616,0)+IF(Дата_КС2=S$4,Смета!T1616,0)+IF(Дата_КС2=S$5,Смета!W1616,0)+IF(Дата_КС2=S$6,Смета!Z1616,0)+IF(Дата_КС2=S$7,Смета!AC1616,0)+IF(Дата_КС2=S$8,Смета!AF1616,0)+IF(Дата_КС2=S$9,Смета!AI1616,0)+IF(Дата_КС2=S$10,Смета!AL1616,0)+IF(Дата_КС2=S$11,Смета!AO1616,0)+IF(Дата_КС2=S$12,Смета!AR1616,0)+IF(Дата_КС2=S$13,Смета!AU1616,0)+IF(Дата_КС2=S$14,Смета!AX1616,0),0)</f>
        <v>0</v>
      </c>
      <c r="G1634" s="7">
        <f>IF(Смета!E1616&gt;0,Смета!E1616,0)</f>
        <v>0</v>
      </c>
      <c r="H1634" s="7">
        <f>ROUND(F1634*G1634,2)</f>
        <v>0</v>
      </c>
      <c r="I1634">
        <f>IF(J1634=1,1,K1634)</f>
        <v>0</v>
      </c>
      <c r="K1634">
        <f>IF(AND(B1634&gt;0,B1634&lt;&gt;"ЗАГ"),1,IF(C1634=0,SUM(B1635:INDEX(B1635:B$2002,INDEX(MATCH("ЗАГ",B1635:B$2002&amp;"",),))),0))</f>
        <v>0</v>
      </c>
      <c r="R1634" s="7">
        <f>IFERROR(IF(F1634&gt;0,IF(IFERROR((Смета!H1184*1),0)&gt;0,ROUND(F1634*G1634,2),0),0),0)</f>
        <v>0</v>
      </c>
      <c r="S1634" s="7">
        <f>IFERROR(IF(F1634&gt;0,IF(IFERROR((Смета!G1616*1),0)&gt;0,ROUND(F1634*G1634,2),0),0),0)</f>
        <v>0</v>
      </c>
    </row>
    <row r="1635" hidden="1">
      <c r="B1635">
        <f>IFERROR(IF(F1635&gt;0,MAX(B$26:B1634)+1,IF(AND(D1635&gt;0,C1635=0),"ЗАГ",0)),0)</f>
        <v>0</v>
      </c>
      <c r="C1635">
        <f>IF(Смета!B1617&gt;0,Смета!B1617,0)</f>
        <v>0</v>
      </c>
      <c r="D1635">
        <f>IF(Смета!C1617&gt;0,Смета!C1617,0)</f>
        <v>0</v>
      </c>
      <c r="E1635" s="7">
        <f>IF(Смета!D1617&gt;0,Смета!D1617,0)</f>
        <v>0</v>
      </c>
      <c r="F1635" s="7">
        <f>IFERROR(IF(Дата_КС2=S$3,Смета!Q1617,0)+IF(Дата_КС2=S$4,Смета!T1617,0)+IF(Дата_КС2=S$5,Смета!W1617,0)+IF(Дата_КС2=S$6,Смета!Z1617,0)+IF(Дата_КС2=S$7,Смета!AC1617,0)+IF(Дата_КС2=S$8,Смета!AF1617,0)+IF(Дата_КС2=S$9,Смета!AI1617,0)+IF(Дата_КС2=S$10,Смета!AL1617,0)+IF(Дата_КС2=S$11,Смета!AO1617,0)+IF(Дата_КС2=S$12,Смета!AR1617,0)+IF(Дата_КС2=S$13,Смета!AU1617,0)+IF(Дата_КС2=S$14,Смета!AX1617,0),0)</f>
        <v>0</v>
      </c>
      <c r="G1635" s="7">
        <f>IF(Смета!E1617&gt;0,Смета!E1617,0)</f>
        <v>0</v>
      </c>
      <c r="H1635" s="7">
        <f>ROUND(F1635*G1635,2)</f>
        <v>0</v>
      </c>
      <c r="I1635">
        <f>IF(J1635=1,1,K1635)</f>
        <v>0</v>
      </c>
      <c r="K1635">
        <f>IF(AND(B1635&gt;0,B1635&lt;&gt;"ЗАГ"),1,IF(C1635=0,SUM(B1636:INDEX(B1636:B$2002,INDEX(MATCH("ЗАГ",B1636:B$2002&amp;"",),))),0))</f>
        <v>0</v>
      </c>
      <c r="R1635" s="7">
        <f>IFERROR(IF(F1635&gt;0,IF(IFERROR((Смета!H1185*1),0)&gt;0,ROUND(F1635*G1635,2),0),0),0)</f>
        <v>0</v>
      </c>
      <c r="S1635" s="7">
        <f>IFERROR(IF(F1635&gt;0,IF(IFERROR((Смета!G1617*1),0)&gt;0,ROUND(F1635*G1635,2),0),0),0)</f>
        <v>0</v>
      </c>
    </row>
    <row r="1636" hidden="1">
      <c r="B1636">
        <f>IFERROR(IF(F1636&gt;0,MAX(B$26:B1635)+1,IF(AND(D1636&gt;0,C1636=0),"ЗАГ",0)),0)</f>
        <v>0</v>
      </c>
      <c r="C1636">
        <f>IF(Смета!B1618&gt;0,Смета!B1618,0)</f>
        <v>0</v>
      </c>
      <c r="D1636">
        <f>IF(Смета!C1618&gt;0,Смета!C1618,0)</f>
        <v>0</v>
      </c>
      <c r="E1636" s="7">
        <f>IF(Смета!D1618&gt;0,Смета!D1618,0)</f>
        <v>0</v>
      </c>
      <c r="F1636" s="7">
        <f>IFERROR(IF(Дата_КС2=S$3,Смета!Q1618,0)+IF(Дата_КС2=S$4,Смета!T1618,0)+IF(Дата_КС2=S$5,Смета!W1618,0)+IF(Дата_КС2=S$6,Смета!Z1618,0)+IF(Дата_КС2=S$7,Смета!AC1618,0)+IF(Дата_КС2=S$8,Смета!AF1618,0)+IF(Дата_КС2=S$9,Смета!AI1618,0)+IF(Дата_КС2=S$10,Смета!AL1618,0)+IF(Дата_КС2=S$11,Смета!AO1618,0)+IF(Дата_КС2=S$12,Смета!AR1618,0)+IF(Дата_КС2=S$13,Смета!AU1618,0)+IF(Дата_КС2=S$14,Смета!AX1618,0),0)</f>
        <v>0</v>
      </c>
      <c r="G1636" s="7">
        <f>IF(Смета!E1618&gt;0,Смета!E1618,0)</f>
        <v>0</v>
      </c>
      <c r="H1636" s="7">
        <f>ROUND(F1636*G1636,2)</f>
        <v>0</v>
      </c>
      <c r="I1636">
        <f>IF(J1636=1,1,K1636)</f>
        <v>0</v>
      </c>
      <c r="K1636">
        <f>IF(AND(B1636&gt;0,B1636&lt;&gt;"ЗАГ"),1,IF(C1636=0,SUM(B1637:INDEX(B1637:B$2002,INDEX(MATCH("ЗАГ",B1637:B$2002&amp;"",),))),0))</f>
        <v>0</v>
      </c>
      <c r="R1636" s="7">
        <f>IFERROR(IF(F1636&gt;0,IF(IFERROR((Смета!H1186*1),0)&gt;0,ROUND(F1636*G1636,2),0),0),0)</f>
        <v>0</v>
      </c>
      <c r="S1636" s="7">
        <f>IFERROR(IF(F1636&gt;0,IF(IFERROR((Смета!G1618*1),0)&gt;0,ROUND(F1636*G1636,2),0),0),0)</f>
        <v>0</v>
      </c>
    </row>
    <row r="1637" hidden="1">
      <c r="B1637">
        <f>IFERROR(IF(F1637&gt;0,MAX(B$26:B1636)+1,IF(AND(D1637&gt;0,C1637=0),"ЗАГ",0)),0)</f>
        <v>0</v>
      </c>
      <c r="C1637">
        <f>IF(Смета!B1619&gt;0,Смета!B1619,0)</f>
        <v>0</v>
      </c>
      <c r="D1637">
        <f>IF(Смета!C1619&gt;0,Смета!C1619,0)</f>
        <v>0</v>
      </c>
      <c r="E1637" s="7">
        <f>IF(Смета!D1619&gt;0,Смета!D1619,0)</f>
        <v>0</v>
      </c>
      <c r="F1637" s="7">
        <f>IFERROR(IF(Дата_КС2=S$3,Смета!Q1619,0)+IF(Дата_КС2=S$4,Смета!T1619,0)+IF(Дата_КС2=S$5,Смета!W1619,0)+IF(Дата_КС2=S$6,Смета!Z1619,0)+IF(Дата_КС2=S$7,Смета!AC1619,0)+IF(Дата_КС2=S$8,Смета!AF1619,0)+IF(Дата_КС2=S$9,Смета!AI1619,0)+IF(Дата_КС2=S$10,Смета!AL1619,0)+IF(Дата_КС2=S$11,Смета!AO1619,0)+IF(Дата_КС2=S$12,Смета!AR1619,0)+IF(Дата_КС2=S$13,Смета!AU1619,0)+IF(Дата_КС2=S$14,Смета!AX1619,0),0)</f>
        <v>0</v>
      </c>
      <c r="G1637" s="7">
        <f>IF(Смета!E1619&gt;0,Смета!E1619,0)</f>
        <v>0</v>
      </c>
      <c r="H1637" s="7">
        <f>ROUND(F1637*G1637,2)</f>
        <v>0</v>
      </c>
      <c r="I1637">
        <f>IF(J1637=1,1,K1637)</f>
        <v>0</v>
      </c>
      <c r="K1637">
        <f>IF(AND(B1637&gt;0,B1637&lt;&gt;"ЗАГ"),1,IF(C1637=0,SUM(B1638:INDEX(B1638:B$2002,INDEX(MATCH("ЗАГ",B1638:B$2002&amp;"",),))),0))</f>
        <v>0</v>
      </c>
      <c r="R1637" s="7">
        <f>IFERROR(IF(F1637&gt;0,IF(IFERROR((Смета!H1187*1),0)&gt;0,ROUND(F1637*G1637,2),0),0),0)</f>
        <v>0</v>
      </c>
      <c r="S1637" s="7">
        <f>IFERROR(IF(F1637&gt;0,IF(IFERROR((Смета!G1619*1),0)&gt;0,ROUND(F1637*G1637,2),0),0),0)</f>
        <v>0</v>
      </c>
    </row>
    <row r="1638" hidden="1">
      <c r="B1638">
        <f>IFERROR(IF(F1638&gt;0,MAX(B$26:B1637)+1,IF(AND(D1638&gt;0,C1638=0),"ЗАГ",0)),0)</f>
        <v>0</v>
      </c>
      <c r="C1638">
        <f>IF(Смета!B1620&gt;0,Смета!B1620,0)</f>
        <v>0</v>
      </c>
      <c r="D1638">
        <f>IF(Смета!C1620&gt;0,Смета!C1620,0)</f>
        <v>0</v>
      </c>
      <c r="E1638" s="7">
        <f>IF(Смета!D1620&gt;0,Смета!D1620,0)</f>
        <v>0</v>
      </c>
      <c r="F1638" s="7">
        <f>IFERROR(IF(Дата_КС2=S$3,Смета!Q1620,0)+IF(Дата_КС2=S$4,Смета!T1620,0)+IF(Дата_КС2=S$5,Смета!W1620,0)+IF(Дата_КС2=S$6,Смета!Z1620,0)+IF(Дата_КС2=S$7,Смета!AC1620,0)+IF(Дата_КС2=S$8,Смета!AF1620,0)+IF(Дата_КС2=S$9,Смета!AI1620,0)+IF(Дата_КС2=S$10,Смета!AL1620,0)+IF(Дата_КС2=S$11,Смета!AO1620,0)+IF(Дата_КС2=S$12,Смета!AR1620,0)+IF(Дата_КС2=S$13,Смета!AU1620,0)+IF(Дата_КС2=S$14,Смета!AX1620,0),0)</f>
        <v>0</v>
      </c>
      <c r="G1638" s="7">
        <f>IF(Смета!E1620&gt;0,Смета!E1620,0)</f>
        <v>0</v>
      </c>
      <c r="H1638" s="7">
        <f>ROUND(F1638*G1638,2)</f>
        <v>0</v>
      </c>
      <c r="I1638">
        <f>IF(J1638=1,1,K1638)</f>
        <v>0</v>
      </c>
      <c r="K1638">
        <f>IF(AND(B1638&gt;0,B1638&lt;&gt;"ЗАГ"),1,IF(C1638=0,SUM(B1639:INDEX(B1639:B$2002,INDEX(MATCH("ЗАГ",B1639:B$2002&amp;"",),))),0))</f>
        <v>0</v>
      </c>
      <c r="R1638" s="7">
        <f>IFERROR(IF(F1638&gt;0,IF(IFERROR((Смета!H1188*1),0)&gt;0,ROUND(F1638*G1638,2),0),0),0)</f>
        <v>0</v>
      </c>
      <c r="S1638" s="7">
        <f>IFERROR(IF(F1638&gt;0,IF(IFERROR((Смета!G1620*1),0)&gt;0,ROUND(F1638*G1638,2),0),0),0)</f>
        <v>0</v>
      </c>
    </row>
    <row r="1639" hidden="1">
      <c r="B1639">
        <f>IFERROR(IF(F1639&gt;0,MAX(B$26:B1638)+1,IF(AND(D1639&gt;0,C1639=0),"ЗАГ",0)),0)</f>
        <v>0</v>
      </c>
      <c r="C1639">
        <f>IF(Смета!B1621&gt;0,Смета!B1621,0)</f>
        <v>0</v>
      </c>
      <c r="D1639">
        <f>IF(Смета!C1621&gt;0,Смета!C1621,0)</f>
        <v>0</v>
      </c>
      <c r="E1639" s="7">
        <f>IF(Смета!D1621&gt;0,Смета!D1621,0)</f>
        <v>0</v>
      </c>
      <c r="F1639" s="7">
        <f>IFERROR(IF(Дата_КС2=S$3,Смета!Q1621,0)+IF(Дата_КС2=S$4,Смета!T1621,0)+IF(Дата_КС2=S$5,Смета!W1621,0)+IF(Дата_КС2=S$6,Смета!Z1621,0)+IF(Дата_КС2=S$7,Смета!AC1621,0)+IF(Дата_КС2=S$8,Смета!AF1621,0)+IF(Дата_КС2=S$9,Смета!AI1621,0)+IF(Дата_КС2=S$10,Смета!AL1621,0)+IF(Дата_КС2=S$11,Смета!AO1621,0)+IF(Дата_КС2=S$12,Смета!AR1621,0)+IF(Дата_КС2=S$13,Смета!AU1621,0)+IF(Дата_КС2=S$14,Смета!AX1621,0),0)</f>
        <v>0</v>
      </c>
      <c r="G1639" s="7">
        <f>IF(Смета!E1621&gt;0,Смета!E1621,0)</f>
        <v>0</v>
      </c>
      <c r="H1639" s="7">
        <f>ROUND(F1639*G1639,2)</f>
        <v>0</v>
      </c>
      <c r="I1639">
        <f>IF(J1639=1,1,K1639)</f>
        <v>0</v>
      </c>
      <c r="K1639">
        <f>IF(AND(B1639&gt;0,B1639&lt;&gt;"ЗАГ"),1,IF(C1639=0,SUM(B1640:INDEX(B1640:B$2002,INDEX(MATCH("ЗАГ",B1640:B$2002&amp;"",),))),0))</f>
        <v>0</v>
      </c>
      <c r="R1639" s="7">
        <f>IFERROR(IF(F1639&gt;0,IF(IFERROR((Смета!H1189*1),0)&gt;0,ROUND(F1639*G1639,2),0),0),0)</f>
        <v>0</v>
      </c>
      <c r="S1639" s="7">
        <f>IFERROR(IF(F1639&gt;0,IF(IFERROR((Смета!G1621*1),0)&gt;0,ROUND(F1639*G1639,2),0),0),0)</f>
        <v>0</v>
      </c>
    </row>
    <row r="1640" hidden="1">
      <c r="B1640">
        <f>IFERROR(IF(F1640&gt;0,MAX(B$26:B1639)+1,IF(AND(D1640&gt;0,C1640=0),"ЗАГ",0)),0)</f>
        <v>0</v>
      </c>
      <c r="C1640">
        <f>IF(Смета!B1622&gt;0,Смета!B1622,0)</f>
        <v>0</v>
      </c>
      <c r="D1640">
        <f>IF(Смета!C1622&gt;0,Смета!C1622,0)</f>
        <v>0</v>
      </c>
      <c r="E1640" s="7">
        <f>IF(Смета!D1622&gt;0,Смета!D1622,0)</f>
        <v>0</v>
      </c>
      <c r="F1640" s="7">
        <f>IFERROR(IF(Дата_КС2=S$3,Смета!Q1622,0)+IF(Дата_КС2=S$4,Смета!T1622,0)+IF(Дата_КС2=S$5,Смета!W1622,0)+IF(Дата_КС2=S$6,Смета!Z1622,0)+IF(Дата_КС2=S$7,Смета!AC1622,0)+IF(Дата_КС2=S$8,Смета!AF1622,0)+IF(Дата_КС2=S$9,Смета!AI1622,0)+IF(Дата_КС2=S$10,Смета!AL1622,0)+IF(Дата_КС2=S$11,Смета!AO1622,0)+IF(Дата_КС2=S$12,Смета!AR1622,0)+IF(Дата_КС2=S$13,Смета!AU1622,0)+IF(Дата_КС2=S$14,Смета!AX1622,0),0)</f>
        <v>0</v>
      </c>
      <c r="G1640" s="7">
        <f>IF(Смета!E1622&gt;0,Смета!E1622,0)</f>
        <v>0</v>
      </c>
      <c r="H1640" s="7">
        <f>ROUND(F1640*G1640,2)</f>
        <v>0</v>
      </c>
      <c r="I1640">
        <f>IF(J1640=1,1,K1640)</f>
        <v>0</v>
      </c>
      <c r="K1640">
        <f>IF(AND(B1640&gt;0,B1640&lt;&gt;"ЗАГ"),1,IF(C1640=0,SUM(B1641:INDEX(B1641:B$2002,INDEX(MATCH("ЗАГ",B1641:B$2002&amp;"",),))),0))</f>
        <v>0</v>
      </c>
      <c r="R1640" s="7">
        <f>IFERROR(IF(F1640&gt;0,IF(IFERROR((Смета!H1190*1),0)&gt;0,ROUND(F1640*G1640,2),0),0),0)</f>
        <v>0</v>
      </c>
      <c r="S1640" s="7">
        <f>IFERROR(IF(F1640&gt;0,IF(IFERROR((Смета!G1622*1),0)&gt;0,ROUND(F1640*G1640,2),0),0),0)</f>
        <v>0</v>
      </c>
    </row>
    <row r="1641" hidden="1">
      <c r="B1641">
        <f>IFERROR(IF(F1641&gt;0,MAX(B$26:B1640)+1,IF(AND(D1641&gt;0,C1641=0),"ЗАГ",0)),0)</f>
        <v>0</v>
      </c>
      <c r="C1641">
        <f>IF(Смета!B1623&gt;0,Смета!B1623,0)</f>
        <v>0</v>
      </c>
      <c r="D1641">
        <f>IF(Смета!C1623&gt;0,Смета!C1623,0)</f>
        <v>0</v>
      </c>
      <c r="E1641" s="7">
        <f>IF(Смета!D1623&gt;0,Смета!D1623,0)</f>
        <v>0</v>
      </c>
      <c r="F1641" s="7">
        <f>IFERROR(IF(Дата_КС2=S$3,Смета!Q1623,0)+IF(Дата_КС2=S$4,Смета!T1623,0)+IF(Дата_КС2=S$5,Смета!W1623,0)+IF(Дата_КС2=S$6,Смета!Z1623,0)+IF(Дата_КС2=S$7,Смета!AC1623,0)+IF(Дата_КС2=S$8,Смета!AF1623,0)+IF(Дата_КС2=S$9,Смета!AI1623,0)+IF(Дата_КС2=S$10,Смета!AL1623,0)+IF(Дата_КС2=S$11,Смета!AO1623,0)+IF(Дата_КС2=S$12,Смета!AR1623,0)+IF(Дата_КС2=S$13,Смета!AU1623,0)+IF(Дата_КС2=S$14,Смета!AX1623,0),0)</f>
        <v>0</v>
      </c>
      <c r="G1641" s="7">
        <f>IF(Смета!E1623&gt;0,Смета!E1623,0)</f>
        <v>0</v>
      </c>
      <c r="H1641" s="7">
        <f>ROUND(F1641*G1641,2)</f>
        <v>0</v>
      </c>
      <c r="I1641">
        <f>IF(J1641=1,1,K1641)</f>
        <v>0</v>
      </c>
      <c r="K1641">
        <f>IF(AND(B1641&gt;0,B1641&lt;&gt;"ЗАГ"),1,IF(C1641=0,SUM(B1642:INDEX(B1642:B$2002,INDEX(MATCH("ЗАГ",B1642:B$2002&amp;"",),))),0))</f>
        <v>0</v>
      </c>
      <c r="R1641" s="7">
        <f>IFERROR(IF(F1641&gt;0,IF(IFERROR((Смета!H1191*1),0)&gt;0,ROUND(F1641*G1641,2),0),0),0)</f>
        <v>0</v>
      </c>
      <c r="S1641" s="7">
        <f>IFERROR(IF(F1641&gt;0,IF(IFERROR((Смета!G1623*1),0)&gt;0,ROUND(F1641*G1641,2),0),0),0)</f>
        <v>0</v>
      </c>
    </row>
    <row r="1642" hidden="1">
      <c r="B1642">
        <f>IFERROR(IF(F1642&gt;0,MAX(B$26:B1641)+1,IF(AND(D1642&gt;0,C1642=0),"ЗАГ",0)),0)</f>
        <v>0</v>
      </c>
      <c r="C1642">
        <f>IF(Смета!B1624&gt;0,Смета!B1624,0)</f>
        <v>0</v>
      </c>
      <c r="D1642">
        <f>IF(Смета!C1624&gt;0,Смета!C1624,0)</f>
        <v>0</v>
      </c>
      <c r="E1642" s="7">
        <f>IF(Смета!D1624&gt;0,Смета!D1624,0)</f>
        <v>0</v>
      </c>
      <c r="F1642" s="7">
        <f>IFERROR(IF(Дата_КС2=S$3,Смета!Q1624,0)+IF(Дата_КС2=S$4,Смета!T1624,0)+IF(Дата_КС2=S$5,Смета!W1624,0)+IF(Дата_КС2=S$6,Смета!Z1624,0)+IF(Дата_КС2=S$7,Смета!AC1624,0)+IF(Дата_КС2=S$8,Смета!AF1624,0)+IF(Дата_КС2=S$9,Смета!AI1624,0)+IF(Дата_КС2=S$10,Смета!AL1624,0)+IF(Дата_КС2=S$11,Смета!AO1624,0)+IF(Дата_КС2=S$12,Смета!AR1624,0)+IF(Дата_КС2=S$13,Смета!AU1624,0)+IF(Дата_КС2=S$14,Смета!AX1624,0),0)</f>
        <v>0</v>
      </c>
      <c r="G1642" s="7">
        <f>IF(Смета!E1624&gt;0,Смета!E1624,0)</f>
        <v>0</v>
      </c>
      <c r="H1642" s="7">
        <f>ROUND(F1642*G1642,2)</f>
        <v>0</v>
      </c>
      <c r="I1642">
        <f>IF(J1642=1,1,K1642)</f>
        <v>0</v>
      </c>
      <c r="K1642">
        <f>IF(AND(B1642&gt;0,B1642&lt;&gt;"ЗАГ"),1,IF(C1642=0,SUM(B1643:INDEX(B1643:B$2002,INDEX(MATCH("ЗАГ",B1643:B$2002&amp;"",),))),0))</f>
        <v>0</v>
      </c>
      <c r="R1642" s="7">
        <f>IFERROR(IF(F1642&gt;0,IF(IFERROR((Смета!H1192*1),0)&gt;0,ROUND(F1642*G1642,2),0),0),0)</f>
        <v>0</v>
      </c>
      <c r="S1642" s="7">
        <f>IFERROR(IF(F1642&gt;0,IF(IFERROR((Смета!G1624*1),0)&gt;0,ROUND(F1642*G1642,2),0),0),0)</f>
        <v>0</v>
      </c>
    </row>
    <row r="1643" hidden="1">
      <c r="B1643">
        <f>IFERROR(IF(F1643&gt;0,MAX(B$26:B1642)+1,IF(AND(D1643&gt;0,C1643=0),"ЗАГ",0)),0)</f>
        <v>0</v>
      </c>
      <c r="C1643">
        <f>IF(Смета!B1625&gt;0,Смета!B1625,0)</f>
        <v>0</v>
      </c>
      <c r="D1643">
        <f>IF(Смета!C1625&gt;0,Смета!C1625,0)</f>
        <v>0</v>
      </c>
      <c r="E1643" s="7">
        <f>IF(Смета!D1625&gt;0,Смета!D1625,0)</f>
        <v>0</v>
      </c>
      <c r="F1643" s="7">
        <f>IFERROR(IF(Дата_КС2=S$3,Смета!Q1625,0)+IF(Дата_КС2=S$4,Смета!T1625,0)+IF(Дата_КС2=S$5,Смета!W1625,0)+IF(Дата_КС2=S$6,Смета!Z1625,0)+IF(Дата_КС2=S$7,Смета!AC1625,0)+IF(Дата_КС2=S$8,Смета!AF1625,0)+IF(Дата_КС2=S$9,Смета!AI1625,0)+IF(Дата_КС2=S$10,Смета!AL1625,0)+IF(Дата_КС2=S$11,Смета!AO1625,0)+IF(Дата_КС2=S$12,Смета!AR1625,0)+IF(Дата_КС2=S$13,Смета!AU1625,0)+IF(Дата_КС2=S$14,Смета!AX1625,0),0)</f>
        <v>0</v>
      </c>
      <c r="G1643" s="7">
        <f>IF(Смета!E1625&gt;0,Смета!E1625,0)</f>
        <v>0</v>
      </c>
      <c r="H1643" s="7">
        <f>ROUND(F1643*G1643,2)</f>
        <v>0</v>
      </c>
      <c r="I1643">
        <f>IF(J1643=1,1,K1643)</f>
        <v>0</v>
      </c>
      <c r="K1643">
        <f>IF(AND(B1643&gt;0,B1643&lt;&gt;"ЗАГ"),1,IF(C1643=0,SUM(B1644:INDEX(B1644:B$2002,INDEX(MATCH("ЗАГ",B1644:B$2002&amp;"",),))),0))</f>
        <v>0</v>
      </c>
      <c r="R1643" s="7">
        <f>IFERROR(IF(F1643&gt;0,IF(IFERROR((Смета!H1193*1),0)&gt;0,ROUND(F1643*G1643,2),0),0),0)</f>
        <v>0</v>
      </c>
      <c r="S1643" s="7">
        <f>IFERROR(IF(F1643&gt;0,IF(IFERROR((Смета!G1625*1),0)&gt;0,ROUND(F1643*G1643,2),0),0),0)</f>
        <v>0</v>
      </c>
    </row>
    <row r="1644" hidden="1">
      <c r="B1644">
        <f>IFERROR(IF(F1644&gt;0,MAX(B$26:B1643)+1,IF(AND(D1644&gt;0,C1644=0),"ЗАГ",0)),0)</f>
        <v>0</v>
      </c>
      <c r="C1644">
        <f>IF(Смета!B1626&gt;0,Смета!B1626,0)</f>
        <v>0</v>
      </c>
      <c r="D1644">
        <f>IF(Смета!C1626&gt;0,Смета!C1626,0)</f>
        <v>0</v>
      </c>
      <c r="E1644" s="7">
        <f>IF(Смета!D1626&gt;0,Смета!D1626,0)</f>
        <v>0</v>
      </c>
      <c r="F1644" s="7">
        <f>IFERROR(IF(Дата_КС2=S$3,Смета!Q1626,0)+IF(Дата_КС2=S$4,Смета!T1626,0)+IF(Дата_КС2=S$5,Смета!W1626,0)+IF(Дата_КС2=S$6,Смета!Z1626,0)+IF(Дата_КС2=S$7,Смета!AC1626,0)+IF(Дата_КС2=S$8,Смета!AF1626,0)+IF(Дата_КС2=S$9,Смета!AI1626,0)+IF(Дата_КС2=S$10,Смета!AL1626,0)+IF(Дата_КС2=S$11,Смета!AO1626,0)+IF(Дата_КС2=S$12,Смета!AR1626,0)+IF(Дата_КС2=S$13,Смета!AU1626,0)+IF(Дата_КС2=S$14,Смета!AX1626,0),0)</f>
        <v>0</v>
      </c>
      <c r="G1644" s="7">
        <f>IF(Смета!E1626&gt;0,Смета!E1626,0)</f>
        <v>0</v>
      </c>
      <c r="H1644" s="7">
        <f>ROUND(F1644*G1644,2)</f>
        <v>0</v>
      </c>
      <c r="I1644">
        <f>IF(J1644=1,1,K1644)</f>
        <v>0</v>
      </c>
      <c r="K1644">
        <f>IF(AND(B1644&gt;0,B1644&lt;&gt;"ЗАГ"),1,IF(C1644=0,SUM(B1645:INDEX(B1645:B$2002,INDEX(MATCH("ЗАГ",B1645:B$2002&amp;"",),))),0))</f>
        <v>0</v>
      </c>
      <c r="R1644" s="7">
        <f>IFERROR(IF(F1644&gt;0,IF(IFERROR((Смета!H1194*1),0)&gt;0,ROUND(F1644*G1644,2),0),0),0)</f>
        <v>0</v>
      </c>
      <c r="S1644" s="7">
        <f>IFERROR(IF(F1644&gt;0,IF(IFERROR((Смета!G1626*1),0)&gt;0,ROUND(F1644*G1644,2),0),0),0)</f>
        <v>0</v>
      </c>
    </row>
    <row r="1645" hidden="1">
      <c r="B1645">
        <f>IFERROR(IF(F1645&gt;0,MAX(B$26:B1644)+1,IF(AND(D1645&gt;0,C1645=0),"ЗАГ",0)),0)</f>
        <v>0</v>
      </c>
      <c r="C1645">
        <f>IF(Смета!B1627&gt;0,Смета!B1627,0)</f>
        <v>0</v>
      </c>
      <c r="D1645">
        <f>IF(Смета!C1627&gt;0,Смета!C1627,0)</f>
        <v>0</v>
      </c>
      <c r="E1645" s="7">
        <f>IF(Смета!D1627&gt;0,Смета!D1627,0)</f>
        <v>0</v>
      </c>
      <c r="F1645" s="7">
        <f>IFERROR(IF(Дата_КС2=S$3,Смета!Q1627,0)+IF(Дата_КС2=S$4,Смета!T1627,0)+IF(Дата_КС2=S$5,Смета!W1627,0)+IF(Дата_КС2=S$6,Смета!Z1627,0)+IF(Дата_КС2=S$7,Смета!AC1627,0)+IF(Дата_КС2=S$8,Смета!AF1627,0)+IF(Дата_КС2=S$9,Смета!AI1627,0)+IF(Дата_КС2=S$10,Смета!AL1627,0)+IF(Дата_КС2=S$11,Смета!AO1627,0)+IF(Дата_КС2=S$12,Смета!AR1627,0)+IF(Дата_КС2=S$13,Смета!AU1627,0)+IF(Дата_КС2=S$14,Смета!AX1627,0),0)</f>
        <v>0</v>
      </c>
      <c r="G1645" s="7">
        <f>IF(Смета!E1627&gt;0,Смета!E1627,0)</f>
        <v>0</v>
      </c>
      <c r="H1645" s="7">
        <f>ROUND(F1645*G1645,2)</f>
        <v>0</v>
      </c>
      <c r="I1645">
        <f>IF(J1645=1,1,K1645)</f>
        <v>0</v>
      </c>
      <c r="K1645">
        <f>IF(AND(B1645&gt;0,B1645&lt;&gt;"ЗАГ"),1,IF(C1645=0,SUM(B1646:INDEX(B1646:B$2002,INDEX(MATCH("ЗАГ",B1646:B$2002&amp;"",),))),0))</f>
        <v>0</v>
      </c>
      <c r="R1645" s="7">
        <f>IFERROR(IF(F1645&gt;0,IF(IFERROR((Смета!H1195*1),0)&gt;0,ROUND(F1645*G1645,2),0),0),0)</f>
        <v>0</v>
      </c>
      <c r="S1645" s="7">
        <f>IFERROR(IF(F1645&gt;0,IF(IFERROR((Смета!G1627*1),0)&gt;0,ROUND(F1645*G1645,2),0),0),0)</f>
        <v>0</v>
      </c>
    </row>
    <row r="1646" hidden="1">
      <c r="B1646">
        <f>IFERROR(IF(F1646&gt;0,MAX(B$26:B1645)+1,IF(AND(D1646&gt;0,C1646=0),"ЗАГ",0)),0)</f>
        <v>0</v>
      </c>
      <c r="C1646">
        <f>IF(Смета!B1628&gt;0,Смета!B1628,0)</f>
        <v>0</v>
      </c>
      <c r="D1646">
        <f>IF(Смета!C1628&gt;0,Смета!C1628,0)</f>
        <v>0</v>
      </c>
      <c r="E1646" s="7">
        <f>IF(Смета!D1628&gt;0,Смета!D1628,0)</f>
        <v>0</v>
      </c>
      <c r="F1646" s="7">
        <f>IFERROR(IF(Дата_КС2=S$3,Смета!Q1628,0)+IF(Дата_КС2=S$4,Смета!T1628,0)+IF(Дата_КС2=S$5,Смета!W1628,0)+IF(Дата_КС2=S$6,Смета!Z1628,0)+IF(Дата_КС2=S$7,Смета!AC1628,0)+IF(Дата_КС2=S$8,Смета!AF1628,0)+IF(Дата_КС2=S$9,Смета!AI1628,0)+IF(Дата_КС2=S$10,Смета!AL1628,0)+IF(Дата_КС2=S$11,Смета!AO1628,0)+IF(Дата_КС2=S$12,Смета!AR1628,0)+IF(Дата_КС2=S$13,Смета!AU1628,0)+IF(Дата_КС2=S$14,Смета!AX1628,0),0)</f>
        <v>0</v>
      </c>
      <c r="G1646" s="7">
        <f>IF(Смета!E1628&gt;0,Смета!E1628,0)</f>
        <v>0</v>
      </c>
      <c r="H1646" s="7">
        <f>ROUND(F1646*G1646,2)</f>
        <v>0</v>
      </c>
      <c r="I1646">
        <f>IF(J1646=1,1,K1646)</f>
        <v>0</v>
      </c>
      <c r="K1646">
        <f>IF(AND(B1646&gt;0,B1646&lt;&gt;"ЗАГ"),1,IF(C1646=0,SUM(B1647:INDEX(B1647:B$2002,INDEX(MATCH("ЗАГ",B1647:B$2002&amp;"",),))),0))</f>
        <v>0</v>
      </c>
      <c r="R1646" s="7">
        <f>IFERROR(IF(F1646&gt;0,IF(IFERROR((Смета!H1196*1),0)&gt;0,ROUND(F1646*G1646,2),0),0),0)</f>
        <v>0</v>
      </c>
      <c r="S1646" s="7">
        <f>IFERROR(IF(F1646&gt;0,IF(IFERROR((Смета!G1628*1),0)&gt;0,ROUND(F1646*G1646,2),0),0),0)</f>
        <v>0</v>
      </c>
    </row>
    <row r="1647" hidden="1">
      <c r="B1647">
        <f>IFERROR(IF(F1647&gt;0,MAX(B$26:B1646)+1,IF(AND(D1647&gt;0,C1647=0),"ЗАГ",0)),0)</f>
        <v>0</v>
      </c>
      <c r="C1647">
        <f>IF(Смета!B1629&gt;0,Смета!B1629,0)</f>
        <v>0</v>
      </c>
      <c r="D1647">
        <f>IF(Смета!C1629&gt;0,Смета!C1629,0)</f>
        <v>0</v>
      </c>
      <c r="E1647" s="7">
        <f>IF(Смета!D1629&gt;0,Смета!D1629,0)</f>
        <v>0</v>
      </c>
      <c r="F1647" s="7">
        <f>IFERROR(IF(Дата_КС2=S$3,Смета!Q1629,0)+IF(Дата_КС2=S$4,Смета!T1629,0)+IF(Дата_КС2=S$5,Смета!W1629,0)+IF(Дата_КС2=S$6,Смета!Z1629,0)+IF(Дата_КС2=S$7,Смета!AC1629,0)+IF(Дата_КС2=S$8,Смета!AF1629,0)+IF(Дата_КС2=S$9,Смета!AI1629,0)+IF(Дата_КС2=S$10,Смета!AL1629,0)+IF(Дата_КС2=S$11,Смета!AO1629,0)+IF(Дата_КС2=S$12,Смета!AR1629,0)+IF(Дата_КС2=S$13,Смета!AU1629,0)+IF(Дата_КС2=S$14,Смета!AX1629,0),0)</f>
        <v>0</v>
      </c>
      <c r="G1647" s="7">
        <f>IF(Смета!E1629&gt;0,Смета!E1629,0)</f>
        <v>0</v>
      </c>
      <c r="H1647" s="7">
        <f>ROUND(F1647*G1647,2)</f>
        <v>0</v>
      </c>
      <c r="I1647">
        <f>IF(J1647=1,1,K1647)</f>
        <v>0</v>
      </c>
      <c r="K1647">
        <f>IF(AND(B1647&gt;0,B1647&lt;&gt;"ЗАГ"),1,IF(C1647=0,SUM(B1648:INDEX(B1648:B$2002,INDEX(MATCH("ЗАГ",B1648:B$2002&amp;"",),))),0))</f>
        <v>0</v>
      </c>
      <c r="R1647" s="7">
        <f>IFERROR(IF(F1647&gt;0,IF(IFERROR((Смета!H1197*1),0)&gt;0,ROUND(F1647*G1647,2),0),0),0)</f>
        <v>0</v>
      </c>
      <c r="S1647" s="7">
        <f>IFERROR(IF(F1647&gt;0,IF(IFERROR((Смета!G1629*1),0)&gt;0,ROUND(F1647*G1647,2),0),0),0)</f>
        <v>0</v>
      </c>
    </row>
    <row r="1648" hidden="1">
      <c r="B1648">
        <f>IFERROR(IF(F1648&gt;0,MAX(B$26:B1647)+1,IF(AND(D1648&gt;0,C1648=0),"ЗАГ",0)),0)</f>
        <v>0</v>
      </c>
      <c r="C1648">
        <f>IF(Смета!B1630&gt;0,Смета!B1630,0)</f>
        <v>0</v>
      </c>
      <c r="D1648">
        <f>IF(Смета!C1630&gt;0,Смета!C1630,0)</f>
        <v>0</v>
      </c>
      <c r="E1648" s="7">
        <f>IF(Смета!D1630&gt;0,Смета!D1630,0)</f>
        <v>0</v>
      </c>
      <c r="F1648" s="7">
        <f>IFERROR(IF(Дата_КС2=S$3,Смета!Q1630,0)+IF(Дата_КС2=S$4,Смета!T1630,0)+IF(Дата_КС2=S$5,Смета!W1630,0)+IF(Дата_КС2=S$6,Смета!Z1630,0)+IF(Дата_КС2=S$7,Смета!AC1630,0)+IF(Дата_КС2=S$8,Смета!AF1630,0)+IF(Дата_КС2=S$9,Смета!AI1630,0)+IF(Дата_КС2=S$10,Смета!AL1630,0)+IF(Дата_КС2=S$11,Смета!AO1630,0)+IF(Дата_КС2=S$12,Смета!AR1630,0)+IF(Дата_КС2=S$13,Смета!AU1630,0)+IF(Дата_КС2=S$14,Смета!AX1630,0),0)</f>
        <v>0</v>
      </c>
      <c r="G1648" s="7">
        <f>IF(Смета!E1630&gt;0,Смета!E1630,0)</f>
        <v>0</v>
      </c>
      <c r="H1648" s="7">
        <f>ROUND(F1648*G1648,2)</f>
        <v>0</v>
      </c>
      <c r="I1648">
        <f>IF(J1648=1,1,K1648)</f>
        <v>0</v>
      </c>
      <c r="K1648">
        <f>IF(AND(B1648&gt;0,B1648&lt;&gt;"ЗАГ"),1,IF(C1648=0,SUM(B1649:INDEX(B1649:B$2002,INDEX(MATCH("ЗАГ",B1649:B$2002&amp;"",),))),0))</f>
        <v>0</v>
      </c>
      <c r="R1648" s="7">
        <f>IFERROR(IF(F1648&gt;0,IF(IFERROR((Смета!H1198*1),0)&gt;0,ROUND(F1648*G1648,2),0),0),0)</f>
        <v>0</v>
      </c>
      <c r="S1648" s="7">
        <f>IFERROR(IF(F1648&gt;0,IF(IFERROR((Смета!G1630*1),0)&gt;0,ROUND(F1648*G1648,2),0),0),0)</f>
        <v>0</v>
      </c>
    </row>
    <row r="1649" hidden="1">
      <c r="B1649">
        <f>IFERROR(IF(F1649&gt;0,MAX(B$26:B1648)+1,IF(AND(D1649&gt;0,C1649=0),"ЗАГ",0)),0)</f>
        <v>0</v>
      </c>
      <c r="C1649">
        <f>IF(Смета!B1631&gt;0,Смета!B1631,0)</f>
        <v>0</v>
      </c>
      <c r="D1649">
        <f>IF(Смета!C1631&gt;0,Смета!C1631,0)</f>
        <v>0</v>
      </c>
      <c r="E1649" s="7">
        <f>IF(Смета!D1631&gt;0,Смета!D1631,0)</f>
        <v>0</v>
      </c>
      <c r="F1649" s="7">
        <f>IFERROR(IF(Дата_КС2=S$3,Смета!Q1631,0)+IF(Дата_КС2=S$4,Смета!T1631,0)+IF(Дата_КС2=S$5,Смета!W1631,0)+IF(Дата_КС2=S$6,Смета!Z1631,0)+IF(Дата_КС2=S$7,Смета!AC1631,0)+IF(Дата_КС2=S$8,Смета!AF1631,0)+IF(Дата_КС2=S$9,Смета!AI1631,0)+IF(Дата_КС2=S$10,Смета!AL1631,0)+IF(Дата_КС2=S$11,Смета!AO1631,0)+IF(Дата_КС2=S$12,Смета!AR1631,0)+IF(Дата_КС2=S$13,Смета!AU1631,0)+IF(Дата_КС2=S$14,Смета!AX1631,0),0)</f>
        <v>0</v>
      </c>
      <c r="G1649" s="7">
        <f>IF(Смета!E1631&gt;0,Смета!E1631,0)</f>
        <v>0</v>
      </c>
      <c r="H1649" s="7">
        <f>ROUND(F1649*G1649,2)</f>
        <v>0</v>
      </c>
      <c r="I1649">
        <f>IF(J1649=1,1,K1649)</f>
        <v>0</v>
      </c>
      <c r="K1649">
        <f>IF(AND(B1649&gt;0,B1649&lt;&gt;"ЗАГ"),1,IF(C1649=0,SUM(B1650:INDEX(B1650:B$2002,INDEX(MATCH("ЗАГ",B1650:B$2002&amp;"",),))),0))</f>
        <v>0</v>
      </c>
      <c r="R1649" s="7">
        <f>IFERROR(IF(F1649&gt;0,IF(IFERROR((Смета!H1199*1),0)&gt;0,ROUND(F1649*G1649,2),0),0),0)</f>
        <v>0</v>
      </c>
      <c r="S1649" s="7">
        <f>IFERROR(IF(F1649&gt;0,IF(IFERROR((Смета!G1631*1),0)&gt;0,ROUND(F1649*G1649,2),0),0),0)</f>
        <v>0</v>
      </c>
    </row>
    <row r="1650" hidden="1">
      <c r="B1650">
        <f>IFERROR(IF(F1650&gt;0,MAX(B$26:B1649)+1,IF(AND(D1650&gt;0,C1650=0),"ЗАГ",0)),0)</f>
        <v>0</v>
      </c>
      <c r="C1650">
        <f>IF(Смета!B1632&gt;0,Смета!B1632,0)</f>
        <v>0</v>
      </c>
      <c r="D1650">
        <f>IF(Смета!C1632&gt;0,Смета!C1632,0)</f>
        <v>0</v>
      </c>
      <c r="E1650" s="7">
        <f>IF(Смета!D1632&gt;0,Смета!D1632,0)</f>
        <v>0</v>
      </c>
      <c r="F1650" s="7">
        <f>IFERROR(IF(Дата_КС2=S$3,Смета!Q1632,0)+IF(Дата_КС2=S$4,Смета!T1632,0)+IF(Дата_КС2=S$5,Смета!W1632,0)+IF(Дата_КС2=S$6,Смета!Z1632,0)+IF(Дата_КС2=S$7,Смета!AC1632,0)+IF(Дата_КС2=S$8,Смета!AF1632,0)+IF(Дата_КС2=S$9,Смета!AI1632,0)+IF(Дата_КС2=S$10,Смета!AL1632,0)+IF(Дата_КС2=S$11,Смета!AO1632,0)+IF(Дата_КС2=S$12,Смета!AR1632,0)+IF(Дата_КС2=S$13,Смета!AU1632,0)+IF(Дата_КС2=S$14,Смета!AX1632,0),0)</f>
        <v>0</v>
      </c>
      <c r="G1650" s="7">
        <f>IF(Смета!E1632&gt;0,Смета!E1632,0)</f>
        <v>0</v>
      </c>
      <c r="H1650" s="7">
        <f>ROUND(F1650*G1650,2)</f>
        <v>0</v>
      </c>
      <c r="I1650">
        <f>IF(J1650=1,1,K1650)</f>
        <v>0</v>
      </c>
      <c r="K1650">
        <f>IF(AND(B1650&gt;0,B1650&lt;&gt;"ЗАГ"),1,IF(C1650=0,SUM(B1651:INDEX(B1651:B$2002,INDEX(MATCH("ЗАГ",B1651:B$2002&amp;"",),))),0))</f>
        <v>0</v>
      </c>
      <c r="R1650" s="7">
        <f>IFERROR(IF(F1650&gt;0,IF(IFERROR((Смета!H1200*1),0)&gt;0,ROUND(F1650*G1650,2),0),0),0)</f>
        <v>0</v>
      </c>
      <c r="S1650" s="7">
        <f>IFERROR(IF(F1650&gt;0,IF(IFERROR((Смета!G1632*1),0)&gt;0,ROUND(F1650*G1650,2),0),0),0)</f>
        <v>0</v>
      </c>
    </row>
    <row r="1651" hidden="1">
      <c r="B1651">
        <f>IFERROR(IF(F1651&gt;0,MAX(B$26:B1650)+1,IF(AND(D1651&gt;0,C1651=0),"ЗАГ",0)),0)</f>
        <v>0</v>
      </c>
      <c r="C1651">
        <f>IF(Смета!B1633&gt;0,Смета!B1633,0)</f>
        <v>0</v>
      </c>
      <c r="D1651">
        <f>IF(Смета!C1633&gt;0,Смета!C1633,0)</f>
        <v>0</v>
      </c>
      <c r="E1651" s="7">
        <f>IF(Смета!D1633&gt;0,Смета!D1633,0)</f>
        <v>0</v>
      </c>
      <c r="F1651" s="7">
        <f>IFERROR(IF(Дата_КС2=S$3,Смета!Q1633,0)+IF(Дата_КС2=S$4,Смета!T1633,0)+IF(Дата_КС2=S$5,Смета!W1633,0)+IF(Дата_КС2=S$6,Смета!Z1633,0)+IF(Дата_КС2=S$7,Смета!AC1633,0)+IF(Дата_КС2=S$8,Смета!AF1633,0)+IF(Дата_КС2=S$9,Смета!AI1633,0)+IF(Дата_КС2=S$10,Смета!AL1633,0)+IF(Дата_КС2=S$11,Смета!AO1633,0)+IF(Дата_КС2=S$12,Смета!AR1633,0)+IF(Дата_КС2=S$13,Смета!AU1633,0)+IF(Дата_КС2=S$14,Смета!AX1633,0),0)</f>
        <v>0</v>
      </c>
      <c r="G1651" s="7">
        <f>IF(Смета!E1633&gt;0,Смета!E1633,0)</f>
        <v>0</v>
      </c>
      <c r="H1651" s="7">
        <f>ROUND(F1651*G1651,2)</f>
        <v>0</v>
      </c>
      <c r="I1651">
        <f>IF(J1651=1,1,K1651)</f>
        <v>0</v>
      </c>
      <c r="K1651">
        <f>IF(AND(B1651&gt;0,B1651&lt;&gt;"ЗАГ"),1,IF(C1651=0,SUM(B1652:INDEX(B1652:B$2002,INDEX(MATCH("ЗАГ",B1652:B$2002&amp;"",),))),0))</f>
        <v>0</v>
      </c>
      <c r="R1651" s="7">
        <f>IFERROR(IF(F1651&gt;0,IF(IFERROR((Смета!H1201*1),0)&gt;0,ROUND(F1651*G1651,2),0),0),0)</f>
        <v>0</v>
      </c>
      <c r="S1651" s="7">
        <f>IFERROR(IF(F1651&gt;0,IF(IFERROR((Смета!G1633*1),0)&gt;0,ROUND(F1651*G1651,2),0),0),0)</f>
        <v>0</v>
      </c>
    </row>
    <row r="1652" hidden="1">
      <c r="B1652">
        <f>IFERROR(IF(F1652&gt;0,MAX(B$26:B1651)+1,IF(AND(D1652&gt;0,C1652=0),"ЗАГ",0)),0)</f>
        <v>0</v>
      </c>
      <c r="C1652">
        <f>IF(Смета!B1634&gt;0,Смета!B1634,0)</f>
        <v>0</v>
      </c>
      <c r="D1652">
        <f>IF(Смета!C1634&gt;0,Смета!C1634,0)</f>
        <v>0</v>
      </c>
      <c r="E1652" s="7">
        <f>IF(Смета!D1634&gt;0,Смета!D1634,0)</f>
        <v>0</v>
      </c>
      <c r="F1652" s="7">
        <f>IFERROR(IF(Дата_КС2=S$3,Смета!Q1634,0)+IF(Дата_КС2=S$4,Смета!T1634,0)+IF(Дата_КС2=S$5,Смета!W1634,0)+IF(Дата_КС2=S$6,Смета!Z1634,0)+IF(Дата_КС2=S$7,Смета!AC1634,0)+IF(Дата_КС2=S$8,Смета!AF1634,0)+IF(Дата_КС2=S$9,Смета!AI1634,0)+IF(Дата_КС2=S$10,Смета!AL1634,0)+IF(Дата_КС2=S$11,Смета!AO1634,0)+IF(Дата_КС2=S$12,Смета!AR1634,0)+IF(Дата_КС2=S$13,Смета!AU1634,0)+IF(Дата_КС2=S$14,Смета!AX1634,0),0)</f>
        <v>0</v>
      </c>
      <c r="G1652" s="7">
        <f>IF(Смета!E1634&gt;0,Смета!E1634,0)</f>
        <v>0</v>
      </c>
      <c r="H1652" s="7">
        <f>ROUND(F1652*G1652,2)</f>
        <v>0</v>
      </c>
      <c r="I1652">
        <f>IF(J1652=1,1,K1652)</f>
        <v>0</v>
      </c>
      <c r="K1652">
        <f>IF(AND(B1652&gt;0,B1652&lt;&gt;"ЗАГ"),1,IF(C1652=0,SUM(B1653:INDEX(B1653:B$2002,INDEX(MATCH("ЗАГ",B1653:B$2002&amp;"",),))),0))</f>
        <v>0</v>
      </c>
      <c r="R1652" s="7">
        <f>IFERROR(IF(F1652&gt;0,IF(IFERROR((Смета!H1202*1),0)&gt;0,ROUND(F1652*G1652,2),0),0),0)</f>
        <v>0</v>
      </c>
      <c r="S1652" s="7">
        <f>IFERROR(IF(F1652&gt;0,IF(IFERROR((Смета!G1634*1),0)&gt;0,ROUND(F1652*G1652,2),0),0),0)</f>
        <v>0</v>
      </c>
    </row>
    <row r="1653" hidden="1">
      <c r="B1653">
        <f>IFERROR(IF(F1653&gt;0,MAX(B$26:B1652)+1,IF(AND(D1653&gt;0,C1653=0),"ЗАГ",0)),0)</f>
        <v>0</v>
      </c>
      <c r="C1653">
        <f>IF(Смета!B1635&gt;0,Смета!B1635,0)</f>
        <v>0</v>
      </c>
      <c r="D1653">
        <f>IF(Смета!C1635&gt;0,Смета!C1635,0)</f>
        <v>0</v>
      </c>
      <c r="E1653" s="7">
        <f>IF(Смета!D1635&gt;0,Смета!D1635,0)</f>
        <v>0</v>
      </c>
      <c r="F1653" s="7">
        <f>IFERROR(IF(Дата_КС2=S$3,Смета!Q1635,0)+IF(Дата_КС2=S$4,Смета!T1635,0)+IF(Дата_КС2=S$5,Смета!W1635,0)+IF(Дата_КС2=S$6,Смета!Z1635,0)+IF(Дата_КС2=S$7,Смета!AC1635,0)+IF(Дата_КС2=S$8,Смета!AF1635,0)+IF(Дата_КС2=S$9,Смета!AI1635,0)+IF(Дата_КС2=S$10,Смета!AL1635,0)+IF(Дата_КС2=S$11,Смета!AO1635,0)+IF(Дата_КС2=S$12,Смета!AR1635,0)+IF(Дата_КС2=S$13,Смета!AU1635,0)+IF(Дата_КС2=S$14,Смета!AX1635,0),0)</f>
        <v>0</v>
      </c>
      <c r="G1653" s="7">
        <f>IF(Смета!E1635&gt;0,Смета!E1635,0)</f>
        <v>0</v>
      </c>
      <c r="H1653" s="7">
        <f>ROUND(F1653*G1653,2)</f>
        <v>0</v>
      </c>
      <c r="I1653">
        <f>IF(J1653=1,1,K1653)</f>
        <v>0</v>
      </c>
      <c r="K1653">
        <f>IF(AND(B1653&gt;0,B1653&lt;&gt;"ЗАГ"),1,IF(C1653=0,SUM(B1654:INDEX(B1654:B$2002,INDEX(MATCH("ЗАГ",B1654:B$2002&amp;"",),))),0))</f>
        <v>0</v>
      </c>
      <c r="R1653" s="7">
        <f>IFERROR(IF(F1653&gt;0,IF(IFERROR((Смета!H1203*1),0)&gt;0,ROUND(F1653*G1653,2),0),0),0)</f>
        <v>0</v>
      </c>
      <c r="S1653" s="7">
        <f>IFERROR(IF(F1653&gt;0,IF(IFERROR((Смета!G1635*1),0)&gt;0,ROUND(F1653*G1653,2),0),0),0)</f>
        <v>0</v>
      </c>
    </row>
    <row r="1654" hidden="1">
      <c r="B1654">
        <f>IFERROR(IF(F1654&gt;0,MAX(B$26:B1653)+1,IF(AND(D1654&gt;0,C1654=0),"ЗАГ",0)),0)</f>
        <v>0</v>
      </c>
      <c r="C1654">
        <f>IF(Смета!B1636&gt;0,Смета!B1636,0)</f>
        <v>0</v>
      </c>
      <c r="D1654">
        <f>IF(Смета!C1636&gt;0,Смета!C1636,0)</f>
        <v>0</v>
      </c>
      <c r="E1654" s="7">
        <f>IF(Смета!D1636&gt;0,Смета!D1636,0)</f>
        <v>0</v>
      </c>
      <c r="F1654" s="7">
        <f>IFERROR(IF(Дата_КС2=S$3,Смета!Q1636,0)+IF(Дата_КС2=S$4,Смета!T1636,0)+IF(Дата_КС2=S$5,Смета!W1636,0)+IF(Дата_КС2=S$6,Смета!Z1636,0)+IF(Дата_КС2=S$7,Смета!AC1636,0)+IF(Дата_КС2=S$8,Смета!AF1636,0)+IF(Дата_КС2=S$9,Смета!AI1636,0)+IF(Дата_КС2=S$10,Смета!AL1636,0)+IF(Дата_КС2=S$11,Смета!AO1636,0)+IF(Дата_КС2=S$12,Смета!AR1636,0)+IF(Дата_КС2=S$13,Смета!AU1636,0)+IF(Дата_КС2=S$14,Смета!AX1636,0),0)</f>
        <v>0</v>
      </c>
      <c r="G1654" s="7">
        <f>IF(Смета!E1636&gt;0,Смета!E1636,0)</f>
        <v>0</v>
      </c>
      <c r="H1654" s="7">
        <f>ROUND(F1654*G1654,2)</f>
        <v>0</v>
      </c>
      <c r="I1654">
        <f>IF(J1654=1,1,K1654)</f>
        <v>0</v>
      </c>
      <c r="K1654">
        <f>IF(AND(B1654&gt;0,B1654&lt;&gt;"ЗАГ"),1,IF(C1654=0,SUM(B1655:INDEX(B1655:B$2002,INDEX(MATCH("ЗАГ",B1655:B$2002&amp;"",),))),0))</f>
        <v>0</v>
      </c>
      <c r="R1654" s="7">
        <f>IFERROR(IF(F1654&gt;0,IF(IFERROR((Смета!H1204*1),0)&gt;0,ROUND(F1654*G1654,2),0),0),0)</f>
        <v>0</v>
      </c>
      <c r="S1654" s="7">
        <f>IFERROR(IF(F1654&gt;0,IF(IFERROR((Смета!G1636*1),0)&gt;0,ROUND(F1654*G1654,2),0),0),0)</f>
        <v>0</v>
      </c>
    </row>
    <row r="1655" hidden="1">
      <c r="B1655">
        <f>IFERROR(IF(F1655&gt;0,MAX(B$26:B1654)+1,IF(AND(D1655&gt;0,C1655=0),"ЗАГ",0)),0)</f>
        <v>0</v>
      </c>
      <c r="C1655">
        <f>IF(Смета!B1637&gt;0,Смета!B1637,0)</f>
        <v>0</v>
      </c>
      <c r="D1655">
        <f>IF(Смета!C1637&gt;0,Смета!C1637,0)</f>
        <v>0</v>
      </c>
      <c r="E1655" s="7">
        <f>IF(Смета!D1637&gt;0,Смета!D1637,0)</f>
        <v>0</v>
      </c>
      <c r="F1655" s="7">
        <f>IFERROR(IF(Дата_КС2=S$3,Смета!Q1637,0)+IF(Дата_КС2=S$4,Смета!T1637,0)+IF(Дата_КС2=S$5,Смета!W1637,0)+IF(Дата_КС2=S$6,Смета!Z1637,0)+IF(Дата_КС2=S$7,Смета!AC1637,0)+IF(Дата_КС2=S$8,Смета!AF1637,0)+IF(Дата_КС2=S$9,Смета!AI1637,0)+IF(Дата_КС2=S$10,Смета!AL1637,0)+IF(Дата_КС2=S$11,Смета!AO1637,0)+IF(Дата_КС2=S$12,Смета!AR1637,0)+IF(Дата_КС2=S$13,Смета!AU1637,0)+IF(Дата_КС2=S$14,Смета!AX1637,0),0)</f>
        <v>0</v>
      </c>
      <c r="G1655" s="7">
        <f>IF(Смета!E1637&gt;0,Смета!E1637,0)</f>
        <v>0</v>
      </c>
      <c r="H1655" s="7">
        <f>ROUND(F1655*G1655,2)</f>
        <v>0</v>
      </c>
      <c r="I1655">
        <f>IF(J1655=1,1,K1655)</f>
        <v>0</v>
      </c>
      <c r="K1655">
        <f>IF(AND(B1655&gt;0,B1655&lt;&gt;"ЗАГ"),1,IF(C1655=0,SUM(B1656:INDEX(B1656:B$2002,INDEX(MATCH("ЗАГ",B1656:B$2002&amp;"",),))),0))</f>
        <v>0</v>
      </c>
      <c r="R1655" s="7">
        <f>IFERROR(IF(F1655&gt;0,IF(IFERROR((Смета!H1205*1),0)&gt;0,ROUND(F1655*G1655,2),0),0),0)</f>
        <v>0</v>
      </c>
      <c r="S1655" s="7">
        <f>IFERROR(IF(F1655&gt;0,IF(IFERROR((Смета!G1637*1),0)&gt;0,ROUND(F1655*G1655,2),0),0),0)</f>
        <v>0</v>
      </c>
    </row>
    <row r="1656" hidden="1">
      <c r="B1656">
        <f>IFERROR(IF(F1656&gt;0,MAX(B$26:B1655)+1,IF(AND(D1656&gt;0,C1656=0),"ЗАГ",0)),0)</f>
        <v>0</v>
      </c>
      <c r="C1656">
        <f>IF(Смета!B1638&gt;0,Смета!B1638,0)</f>
        <v>0</v>
      </c>
      <c r="D1656">
        <f>IF(Смета!C1638&gt;0,Смета!C1638,0)</f>
        <v>0</v>
      </c>
      <c r="E1656" s="7">
        <f>IF(Смета!D1638&gt;0,Смета!D1638,0)</f>
        <v>0</v>
      </c>
      <c r="F1656" s="7">
        <f>IFERROR(IF(Дата_КС2=S$3,Смета!Q1638,0)+IF(Дата_КС2=S$4,Смета!T1638,0)+IF(Дата_КС2=S$5,Смета!W1638,0)+IF(Дата_КС2=S$6,Смета!Z1638,0)+IF(Дата_КС2=S$7,Смета!AC1638,0)+IF(Дата_КС2=S$8,Смета!AF1638,0)+IF(Дата_КС2=S$9,Смета!AI1638,0)+IF(Дата_КС2=S$10,Смета!AL1638,0)+IF(Дата_КС2=S$11,Смета!AO1638,0)+IF(Дата_КС2=S$12,Смета!AR1638,0)+IF(Дата_КС2=S$13,Смета!AU1638,0)+IF(Дата_КС2=S$14,Смета!AX1638,0),0)</f>
        <v>0</v>
      </c>
      <c r="G1656" s="7">
        <f>IF(Смета!E1638&gt;0,Смета!E1638,0)</f>
        <v>0</v>
      </c>
      <c r="H1656" s="7">
        <f>ROUND(F1656*G1656,2)</f>
        <v>0</v>
      </c>
      <c r="I1656">
        <f>IF(J1656=1,1,K1656)</f>
        <v>0</v>
      </c>
      <c r="K1656">
        <f>IF(AND(B1656&gt;0,B1656&lt;&gt;"ЗАГ"),1,IF(C1656=0,SUM(B1657:INDEX(B1657:B$2002,INDEX(MATCH("ЗАГ",B1657:B$2002&amp;"",),))),0))</f>
        <v>0</v>
      </c>
      <c r="R1656" s="7">
        <f>IFERROR(IF(F1656&gt;0,IF(IFERROR((Смета!H1206*1),0)&gt;0,ROUND(F1656*G1656,2),0),0),0)</f>
        <v>0</v>
      </c>
      <c r="S1656" s="7">
        <f>IFERROR(IF(F1656&gt;0,IF(IFERROR((Смета!G1638*1),0)&gt;0,ROUND(F1656*G1656,2),0),0),0)</f>
        <v>0</v>
      </c>
    </row>
    <row r="1657" hidden="1">
      <c r="B1657">
        <f>IFERROR(IF(F1657&gt;0,MAX(B$26:B1656)+1,IF(AND(D1657&gt;0,C1657=0),"ЗАГ",0)),0)</f>
        <v>0</v>
      </c>
      <c r="C1657">
        <f>IF(Смета!B1639&gt;0,Смета!B1639,0)</f>
        <v>0</v>
      </c>
      <c r="D1657">
        <f>IF(Смета!C1639&gt;0,Смета!C1639,0)</f>
        <v>0</v>
      </c>
      <c r="E1657" s="7">
        <f>IF(Смета!D1639&gt;0,Смета!D1639,0)</f>
        <v>0</v>
      </c>
      <c r="F1657" s="7">
        <f>IFERROR(IF(Дата_КС2=S$3,Смета!Q1639,0)+IF(Дата_КС2=S$4,Смета!T1639,0)+IF(Дата_КС2=S$5,Смета!W1639,0)+IF(Дата_КС2=S$6,Смета!Z1639,0)+IF(Дата_КС2=S$7,Смета!AC1639,0)+IF(Дата_КС2=S$8,Смета!AF1639,0)+IF(Дата_КС2=S$9,Смета!AI1639,0)+IF(Дата_КС2=S$10,Смета!AL1639,0)+IF(Дата_КС2=S$11,Смета!AO1639,0)+IF(Дата_КС2=S$12,Смета!AR1639,0)+IF(Дата_КС2=S$13,Смета!AU1639,0)+IF(Дата_КС2=S$14,Смета!AX1639,0),0)</f>
        <v>0</v>
      </c>
      <c r="G1657" s="7">
        <f>IF(Смета!E1639&gt;0,Смета!E1639,0)</f>
        <v>0</v>
      </c>
      <c r="H1657" s="7">
        <f>ROUND(F1657*G1657,2)</f>
        <v>0</v>
      </c>
      <c r="I1657">
        <f>IF(J1657=1,1,K1657)</f>
        <v>0</v>
      </c>
      <c r="K1657">
        <f>IF(AND(B1657&gt;0,B1657&lt;&gt;"ЗАГ"),1,IF(C1657=0,SUM(B1658:INDEX(B1658:B$2002,INDEX(MATCH("ЗАГ",B1658:B$2002&amp;"",),))),0))</f>
        <v>0</v>
      </c>
      <c r="R1657" s="7">
        <f>IFERROR(IF(F1657&gt;0,IF(IFERROR((Смета!H1207*1),0)&gt;0,ROUND(F1657*G1657,2),0),0),0)</f>
        <v>0</v>
      </c>
      <c r="S1657" s="7">
        <f>IFERROR(IF(F1657&gt;0,IF(IFERROR((Смета!G1639*1),0)&gt;0,ROUND(F1657*G1657,2),0),0),0)</f>
        <v>0</v>
      </c>
    </row>
    <row r="1658" hidden="1">
      <c r="B1658">
        <f>IFERROR(IF(F1658&gt;0,MAX(B$26:B1657)+1,IF(AND(D1658&gt;0,C1658=0),"ЗАГ",0)),0)</f>
        <v>0</v>
      </c>
      <c r="C1658">
        <f>IF(Смета!B1640&gt;0,Смета!B1640,0)</f>
        <v>0</v>
      </c>
      <c r="D1658">
        <f>IF(Смета!C1640&gt;0,Смета!C1640,0)</f>
        <v>0</v>
      </c>
      <c r="E1658" s="7">
        <f>IF(Смета!D1640&gt;0,Смета!D1640,0)</f>
        <v>0</v>
      </c>
      <c r="F1658" s="7">
        <f>IFERROR(IF(Дата_КС2=S$3,Смета!Q1640,0)+IF(Дата_КС2=S$4,Смета!T1640,0)+IF(Дата_КС2=S$5,Смета!W1640,0)+IF(Дата_КС2=S$6,Смета!Z1640,0)+IF(Дата_КС2=S$7,Смета!AC1640,0)+IF(Дата_КС2=S$8,Смета!AF1640,0)+IF(Дата_КС2=S$9,Смета!AI1640,0)+IF(Дата_КС2=S$10,Смета!AL1640,0)+IF(Дата_КС2=S$11,Смета!AO1640,0)+IF(Дата_КС2=S$12,Смета!AR1640,0)+IF(Дата_КС2=S$13,Смета!AU1640,0)+IF(Дата_КС2=S$14,Смета!AX1640,0),0)</f>
        <v>0</v>
      </c>
      <c r="G1658" s="7">
        <f>IF(Смета!E1640&gt;0,Смета!E1640,0)</f>
        <v>0</v>
      </c>
      <c r="H1658" s="7">
        <f>ROUND(F1658*G1658,2)</f>
        <v>0</v>
      </c>
      <c r="I1658">
        <f>IF(J1658=1,1,K1658)</f>
        <v>0</v>
      </c>
      <c r="K1658">
        <f>IF(AND(B1658&gt;0,B1658&lt;&gt;"ЗАГ"),1,IF(C1658=0,SUM(B1659:INDEX(B1659:B$2002,INDEX(MATCH("ЗАГ",B1659:B$2002&amp;"",),))),0))</f>
        <v>0</v>
      </c>
      <c r="R1658" s="7">
        <f>IFERROR(IF(F1658&gt;0,IF(IFERROR((Смета!H1208*1),0)&gt;0,ROUND(F1658*G1658,2),0),0),0)</f>
        <v>0</v>
      </c>
      <c r="S1658" s="7">
        <f>IFERROR(IF(F1658&gt;0,IF(IFERROR((Смета!G1640*1),0)&gt;0,ROUND(F1658*G1658,2),0),0),0)</f>
        <v>0</v>
      </c>
    </row>
    <row r="1659" hidden="1">
      <c r="B1659">
        <f>IFERROR(IF(F1659&gt;0,MAX(B$26:B1658)+1,IF(AND(D1659&gt;0,C1659=0),"ЗАГ",0)),0)</f>
        <v>0</v>
      </c>
      <c r="C1659">
        <f>IF(Смета!B1641&gt;0,Смета!B1641,0)</f>
        <v>0</v>
      </c>
      <c r="D1659">
        <f>IF(Смета!C1641&gt;0,Смета!C1641,0)</f>
        <v>0</v>
      </c>
      <c r="E1659" s="7">
        <f>IF(Смета!D1641&gt;0,Смета!D1641,0)</f>
        <v>0</v>
      </c>
      <c r="F1659" s="7">
        <f>IFERROR(IF(Дата_КС2=S$3,Смета!Q1641,0)+IF(Дата_КС2=S$4,Смета!T1641,0)+IF(Дата_КС2=S$5,Смета!W1641,0)+IF(Дата_КС2=S$6,Смета!Z1641,0)+IF(Дата_КС2=S$7,Смета!AC1641,0)+IF(Дата_КС2=S$8,Смета!AF1641,0)+IF(Дата_КС2=S$9,Смета!AI1641,0)+IF(Дата_КС2=S$10,Смета!AL1641,0)+IF(Дата_КС2=S$11,Смета!AO1641,0)+IF(Дата_КС2=S$12,Смета!AR1641,0)+IF(Дата_КС2=S$13,Смета!AU1641,0)+IF(Дата_КС2=S$14,Смета!AX1641,0),0)</f>
        <v>0</v>
      </c>
      <c r="G1659" s="7">
        <f>IF(Смета!E1641&gt;0,Смета!E1641,0)</f>
        <v>0</v>
      </c>
      <c r="H1659" s="7">
        <f>ROUND(F1659*G1659,2)</f>
        <v>0</v>
      </c>
      <c r="I1659">
        <f>IF(J1659=1,1,K1659)</f>
        <v>0</v>
      </c>
      <c r="K1659">
        <f>IF(AND(B1659&gt;0,B1659&lt;&gt;"ЗАГ"),1,IF(C1659=0,SUM(B1660:INDEX(B1660:B$2002,INDEX(MATCH("ЗАГ",B1660:B$2002&amp;"",),))),0))</f>
        <v>0</v>
      </c>
      <c r="R1659" s="7">
        <f>IFERROR(IF(F1659&gt;0,IF(IFERROR((Смета!H1209*1),0)&gt;0,ROUND(F1659*G1659,2),0),0),0)</f>
        <v>0</v>
      </c>
      <c r="S1659" s="7">
        <f>IFERROR(IF(F1659&gt;0,IF(IFERROR((Смета!G1641*1),0)&gt;0,ROUND(F1659*G1659,2),0),0),0)</f>
        <v>0</v>
      </c>
    </row>
    <row r="1660" hidden="1">
      <c r="B1660">
        <f>IFERROR(IF(F1660&gt;0,MAX(B$26:B1659)+1,IF(AND(D1660&gt;0,C1660=0),"ЗАГ",0)),0)</f>
        <v>0</v>
      </c>
      <c r="C1660">
        <f>IF(Смета!B1642&gt;0,Смета!B1642,0)</f>
        <v>0</v>
      </c>
      <c r="D1660">
        <f>IF(Смета!C1642&gt;0,Смета!C1642,0)</f>
        <v>0</v>
      </c>
      <c r="E1660" s="7">
        <f>IF(Смета!D1642&gt;0,Смета!D1642,0)</f>
        <v>0</v>
      </c>
      <c r="F1660" s="7">
        <f>IFERROR(IF(Дата_КС2=S$3,Смета!Q1642,0)+IF(Дата_КС2=S$4,Смета!T1642,0)+IF(Дата_КС2=S$5,Смета!W1642,0)+IF(Дата_КС2=S$6,Смета!Z1642,0)+IF(Дата_КС2=S$7,Смета!AC1642,0)+IF(Дата_КС2=S$8,Смета!AF1642,0)+IF(Дата_КС2=S$9,Смета!AI1642,0)+IF(Дата_КС2=S$10,Смета!AL1642,0)+IF(Дата_КС2=S$11,Смета!AO1642,0)+IF(Дата_КС2=S$12,Смета!AR1642,0)+IF(Дата_КС2=S$13,Смета!AU1642,0)+IF(Дата_КС2=S$14,Смета!AX1642,0),0)</f>
        <v>0</v>
      </c>
      <c r="G1660" s="7">
        <f>IF(Смета!E1642&gt;0,Смета!E1642,0)</f>
        <v>0</v>
      </c>
      <c r="H1660" s="7">
        <f>ROUND(F1660*G1660,2)</f>
        <v>0</v>
      </c>
      <c r="I1660">
        <f>IF(J1660=1,1,K1660)</f>
        <v>0</v>
      </c>
      <c r="K1660">
        <f>IF(AND(B1660&gt;0,B1660&lt;&gt;"ЗАГ"),1,IF(C1660=0,SUM(B1661:INDEX(B1661:B$2002,INDEX(MATCH("ЗАГ",B1661:B$2002&amp;"",),))),0))</f>
        <v>0</v>
      </c>
      <c r="R1660" s="7">
        <f>IFERROR(IF(F1660&gt;0,IF(IFERROR((Смета!H1210*1),0)&gt;0,ROUND(F1660*G1660,2),0),0),0)</f>
        <v>0</v>
      </c>
      <c r="S1660" s="7">
        <f>IFERROR(IF(F1660&gt;0,IF(IFERROR((Смета!G1642*1),0)&gt;0,ROUND(F1660*G1660,2),0),0),0)</f>
        <v>0</v>
      </c>
    </row>
    <row r="1661" hidden="1">
      <c r="B1661">
        <f>IFERROR(IF(F1661&gt;0,MAX(B$26:B1660)+1,IF(AND(D1661&gt;0,C1661=0),"ЗАГ",0)),0)</f>
        <v>0</v>
      </c>
      <c r="C1661">
        <f>IF(Смета!B1643&gt;0,Смета!B1643,0)</f>
        <v>0</v>
      </c>
      <c r="D1661">
        <f>IF(Смета!C1643&gt;0,Смета!C1643,0)</f>
        <v>0</v>
      </c>
      <c r="E1661" s="7">
        <f>IF(Смета!D1643&gt;0,Смета!D1643,0)</f>
        <v>0</v>
      </c>
      <c r="F1661" s="7">
        <f>IFERROR(IF(Дата_КС2=S$3,Смета!Q1643,0)+IF(Дата_КС2=S$4,Смета!T1643,0)+IF(Дата_КС2=S$5,Смета!W1643,0)+IF(Дата_КС2=S$6,Смета!Z1643,0)+IF(Дата_КС2=S$7,Смета!AC1643,0)+IF(Дата_КС2=S$8,Смета!AF1643,0)+IF(Дата_КС2=S$9,Смета!AI1643,0)+IF(Дата_КС2=S$10,Смета!AL1643,0)+IF(Дата_КС2=S$11,Смета!AO1643,0)+IF(Дата_КС2=S$12,Смета!AR1643,0)+IF(Дата_КС2=S$13,Смета!AU1643,0)+IF(Дата_КС2=S$14,Смета!AX1643,0),0)</f>
        <v>0</v>
      </c>
      <c r="G1661" s="7">
        <f>IF(Смета!E1643&gt;0,Смета!E1643,0)</f>
        <v>0</v>
      </c>
      <c r="H1661" s="7">
        <f>ROUND(F1661*G1661,2)</f>
        <v>0</v>
      </c>
      <c r="I1661">
        <f>IF(J1661=1,1,K1661)</f>
        <v>0</v>
      </c>
      <c r="K1661">
        <f>IF(AND(B1661&gt;0,B1661&lt;&gt;"ЗАГ"),1,IF(C1661=0,SUM(B1662:INDEX(B1662:B$2002,INDEX(MATCH("ЗАГ",B1662:B$2002&amp;"",),))),0))</f>
        <v>0</v>
      </c>
      <c r="R1661" s="7">
        <f>IFERROR(IF(F1661&gt;0,IF(IFERROR((Смета!H1211*1),0)&gt;0,ROUND(F1661*G1661,2),0),0),0)</f>
        <v>0</v>
      </c>
      <c r="S1661" s="7">
        <f>IFERROR(IF(F1661&gt;0,IF(IFERROR((Смета!G1643*1),0)&gt;0,ROUND(F1661*G1661,2),0),0),0)</f>
        <v>0</v>
      </c>
    </row>
    <row r="1662" hidden="1">
      <c r="B1662">
        <f>IFERROR(IF(F1662&gt;0,MAX(B$26:B1661)+1,IF(AND(D1662&gt;0,C1662=0),"ЗАГ",0)),0)</f>
        <v>0</v>
      </c>
      <c r="C1662">
        <f>IF(Смета!B1644&gt;0,Смета!B1644,0)</f>
        <v>0</v>
      </c>
      <c r="D1662">
        <f>IF(Смета!C1644&gt;0,Смета!C1644,0)</f>
        <v>0</v>
      </c>
      <c r="E1662" s="7">
        <f>IF(Смета!D1644&gt;0,Смета!D1644,0)</f>
        <v>0</v>
      </c>
      <c r="F1662" s="7">
        <f>IFERROR(IF(Дата_КС2=S$3,Смета!Q1644,0)+IF(Дата_КС2=S$4,Смета!T1644,0)+IF(Дата_КС2=S$5,Смета!W1644,0)+IF(Дата_КС2=S$6,Смета!Z1644,0)+IF(Дата_КС2=S$7,Смета!AC1644,0)+IF(Дата_КС2=S$8,Смета!AF1644,0)+IF(Дата_КС2=S$9,Смета!AI1644,0)+IF(Дата_КС2=S$10,Смета!AL1644,0)+IF(Дата_КС2=S$11,Смета!AO1644,0)+IF(Дата_КС2=S$12,Смета!AR1644,0)+IF(Дата_КС2=S$13,Смета!AU1644,0)+IF(Дата_КС2=S$14,Смета!AX1644,0),0)</f>
        <v>0</v>
      </c>
      <c r="G1662" s="7">
        <f>IF(Смета!E1644&gt;0,Смета!E1644,0)</f>
        <v>0</v>
      </c>
      <c r="H1662" s="7">
        <f>ROUND(F1662*G1662,2)</f>
        <v>0</v>
      </c>
      <c r="I1662">
        <f>IF(J1662=1,1,K1662)</f>
        <v>0</v>
      </c>
      <c r="K1662">
        <f>IF(AND(B1662&gt;0,B1662&lt;&gt;"ЗАГ"),1,IF(C1662=0,SUM(B1663:INDEX(B1663:B$2002,INDEX(MATCH("ЗАГ",B1663:B$2002&amp;"",),))),0))</f>
        <v>0</v>
      </c>
      <c r="R1662" s="7">
        <f>IFERROR(IF(F1662&gt;0,IF(IFERROR((Смета!H1212*1),0)&gt;0,ROUND(F1662*G1662,2),0),0),0)</f>
        <v>0</v>
      </c>
      <c r="S1662" s="7">
        <f>IFERROR(IF(F1662&gt;0,IF(IFERROR((Смета!G1644*1),0)&gt;0,ROUND(F1662*G1662,2),0),0),0)</f>
        <v>0</v>
      </c>
    </row>
    <row r="1663" hidden="1">
      <c r="B1663">
        <f>IFERROR(IF(F1663&gt;0,MAX(B$26:B1662)+1,IF(AND(D1663&gt;0,C1663=0),"ЗАГ",0)),0)</f>
        <v>0</v>
      </c>
      <c r="C1663">
        <f>IF(Смета!B1645&gt;0,Смета!B1645,0)</f>
        <v>0</v>
      </c>
      <c r="D1663">
        <f>IF(Смета!C1645&gt;0,Смета!C1645,0)</f>
        <v>0</v>
      </c>
      <c r="E1663" s="7">
        <f>IF(Смета!D1645&gt;0,Смета!D1645,0)</f>
        <v>0</v>
      </c>
      <c r="F1663" s="7">
        <f>IFERROR(IF(Дата_КС2=S$3,Смета!Q1645,0)+IF(Дата_КС2=S$4,Смета!T1645,0)+IF(Дата_КС2=S$5,Смета!W1645,0)+IF(Дата_КС2=S$6,Смета!Z1645,0)+IF(Дата_КС2=S$7,Смета!AC1645,0)+IF(Дата_КС2=S$8,Смета!AF1645,0)+IF(Дата_КС2=S$9,Смета!AI1645,0)+IF(Дата_КС2=S$10,Смета!AL1645,0)+IF(Дата_КС2=S$11,Смета!AO1645,0)+IF(Дата_КС2=S$12,Смета!AR1645,0)+IF(Дата_КС2=S$13,Смета!AU1645,0)+IF(Дата_КС2=S$14,Смета!AX1645,0),0)</f>
        <v>0</v>
      </c>
      <c r="G1663" s="7">
        <f>IF(Смета!E1645&gt;0,Смета!E1645,0)</f>
        <v>0</v>
      </c>
      <c r="H1663" s="7">
        <f>ROUND(F1663*G1663,2)</f>
        <v>0</v>
      </c>
      <c r="I1663">
        <f>IF(J1663=1,1,K1663)</f>
        <v>0</v>
      </c>
      <c r="K1663">
        <f>IF(AND(B1663&gt;0,B1663&lt;&gt;"ЗАГ"),1,IF(C1663=0,SUM(B1664:INDEX(B1664:B$2002,INDEX(MATCH("ЗАГ",B1664:B$2002&amp;"",),))),0))</f>
        <v>0</v>
      </c>
      <c r="R1663" s="7">
        <f>IFERROR(IF(F1663&gt;0,IF(IFERROR((Смета!H1213*1),0)&gt;0,ROUND(F1663*G1663,2),0),0),0)</f>
        <v>0</v>
      </c>
      <c r="S1663" s="7">
        <f>IFERROR(IF(F1663&gt;0,IF(IFERROR((Смета!G1645*1),0)&gt;0,ROUND(F1663*G1663,2),0),0),0)</f>
        <v>0</v>
      </c>
    </row>
    <row r="1664" hidden="1">
      <c r="B1664">
        <f>IFERROR(IF(F1664&gt;0,MAX(B$26:B1663)+1,IF(AND(D1664&gt;0,C1664=0),"ЗАГ",0)),0)</f>
        <v>0</v>
      </c>
      <c r="C1664">
        <f>IF(Смета!B1646&gt;0,Смета!B1646,0)</f>
        <v>0</v>
      </c>
      <c r="D1664">
        <f>IF(Смета!C1646&gt;0,Смета!C1646,0)</f>
        <v>0</v>
      </c>
      <c r="E1664" s="7">
        <f>IF(Смета!D1646&gt;0,Смета!D1646,0)</f>
        <v>0</v>
      </c>
      <c r="F1664" s="7">
        <f>IFERROR(IF(Дата_КС2=S$3,Смета!Q1646,0)+IF(Дата_КС2=S$4,Смета!T1646,0)+IF(Дата_КС2=S$5,Смета!W1646,0)+IF(Дата_КС2=S$6,Смета!Z1646,0)+IF(Дата_КС2=S$7,Смета!AC1646,0)+IF(Дата_КС2=S$8,Смета!AF1646,0)+IF(Дата_КС2=S$9,Смета!AI1646,0)+IF(Дата_КС2=S$10,Смета!AL1646,0)+IF(Дата_КС2=S$11,Смета!AO1646,0)+IF(Дата_КС2=S$12,Смета!AR1646,0)+IF(Дата_КС2=S$13,Смета!AU1646,0)+IF(Дата_КС2=S$14,Смета!AX1646,0),0)</f>
        <v>0</v>
      </c>
      <c r="G1664" s="7">
        <f>IF(Смета!E1646&gt;0,Смета!E1646,0)</f>
        <v>0</v>
      </c>
      <c r="H1664" s="7">
        <f>ROUND(F1664*G1664,2)</f>
        <v>0</v>
      </c>
      <c r="I1664">
        <f>IF(J1664=1,1,K1664)</f>
        <v>0</v>
      </c>
      <c r="K1664">
        <f>IF(AND(B1664&gt;0,B1664&lt;&gt;"ЗАГ"),1,IF(C1664=0,SUM(B1665:INDEX(B1665:B$2002,INDEX(MATCH("ЗАГ",B1665:B$2002&amp;"",),))),0))</f>
        <v>0</v>
      </c>
      <c r="R1664" s="7">
        <f>IFERROR(IF(F1664&gt;0,IF(IFERROR((Смета!H1214*1),0)&gt;0,ROUND(F1664*G1664,2),0),0),0)</f>
        <v>0</v>
      </c>
      <c r="S1664" s="7">
        <f>IFERROR(IF(F1664&gt;0,IF(IFERROR((Смета!G1646*1),0)&gt;0,ROUND(F1664*G1664,2),0),0),0)</f>
        <v>0</v>
      </c>
    </row>
    <row r="1665" hidden="1">
      <c r="B1665">
        <f>IFERROR(IF(F1665&gt;0,MAX(B$26:B1664)+1,IF(AND(D1665&gt;0,C1665=0),"ЗАГ",0)),0)</f>
        <v>0</v>
      </c>
      <c r="C1665">
        <f>IF(Смета!B1647&gt;0,Смета!B1647,0)</f>
        <v>0</v>
      </c>
      <c r="D1665">
        <f>IF(Смета!C1647&gt;0,Смета!C1647,0)</f>
        <v>0</v>
      </c>
      <c r="E1665" s="7">
        <f>IF(Смета!D1647&gt;0,Смета!D1647,0)</f>
        <v>0</v>
      </c>
      <c r="F1665" s="7">
        <f>IFERROR(IF(Дата_КС2=S$3,Смета!Q1647,0)+IF(Дата_КС2=S$4,Смета!T1647,0)+IF(Дата_КС2=S$5,Смета!W1647,0)+IF(Дата_КС2=S$6,Смета!Z1647,0)+IF(Дата_КС2=S$7,Смета!AC1647,0)+IF(Дата_КС2=S$8,Смета!AF1647,0)+IF(Дата_КС2=S$9,Смета!AI1647,0)+IF(Дата_КС2=S$10,Смета!AL1647,0)+IF(Дата_КС2=S$11,Смета!AO1647,0)+IF(Дата_КС2=S$12,Смета!AR1647,0)+IF(Дата_КС2=S$13,Смета!AU1647,0)+IF(Дата_КС2=S$14,Смета!AX1647,0),0)</f>
        <v>0</v>
      </c>
      <c r="G1665" s="7">
        <f>IF(Смета!E1647&gt;0,Смета!E1647,0)</f>
        <v>0</v>
      </c>
      <c r="H1665" s="7">
        <f>ROUND(F1665*G1665,2)</f>
        <v>0</v>
      </c>
      <c r="I1665">
        <f>IF(J1665=1,1,K1665)</f>
        <v>0</v>
      </c>
      <c r="K1665">
        <f>IF(AND(B1665&gt;0,B1665&lt;&gt;"ЗАГ"),1,IF(C1665=0,SUM(B1666:INDEX(B1666:B$2002,INDEX(MATCH("ЗАГ",B1666:B$2002&amp;"",),))),0))</f>
        <v>0</v>
      </c>
      <c r="R1665" s="7">
        <f>IFERROR(IF(F1665&gt;0,IF(IFERROR((Смета!H1215*1),0)&gt;0,ROUND(F1665*G1665,2),0),0),0)</f>
        <v>0</v>
      </c>
      <c r="S1665" s="7">
        <f>IFERROR(IF(F1665&gt;0,IF(IFERROR((Смета!G1647*1),0)&gt;0,ROUND(F1665*G1665,2),0),0),0)</f>
        <v>0</v>
      </c>
    </row>
    <row r="1666" hidden="1">
      <c r="B1666">
        <f>IFERROR(IF(F1666&gt;0,MAX(B$26:B1665)+1,IF(AND(D1666&gt;0,C1666=0),"ЗАГ",0)),0)</f>
        <v>0</v>
      </c>
      <c r="C1666">
        <f>IF(Смета!B1648&gt;0,Смета!B1648,0)</f>
        <v>0</v>
      </c>
      <c r="D1666">
        <f>IF(Смета!C1648&gt;0,Смета!C1648,0)</f>
        <v>0</v>
      </c>
      <c r="E1666" s="7">
        <f>IF(Смета!D1648&gt;0,Смета!D1648,0)</f>
        <v>0</v>
      </c>
      <c r="F1666" s="7">
        <f>IFERROR(IF(Дата_КС2=S$3,Смета!Q1648,0)+IF(Дата_КС2=S$4,Смета!T1648,0)+IF(Дата_КС2=S$5,Смета!W1648,0)+IF(Дата_КС2=S$6,Смета!Z1648,0)+IF(Дата_КС2=S$7,Смета!AC1648,0)+IF(Дата_КС2=S$8,Смета!AF1648,0)+IF(Дата_КС2=S$9,Смета!AI1648,0)+IF(Дата_КС2=S$10,Смета!AL1648,0)+IF(Дата_КС2=S$11,Смета!AO1648,0)+IF(Дата_КС2=S$12,Смета!AR1648,0)+IF(Дата_КС2=S$13,Смета!AU1648,0)+IF(Дата_КС2=S$14,Смета!AX1648,0),0)</f>
        <v>0</v>
      </c>
      <c r="G1666" s="7">
        <f>IF(Смета!E1648&gt;0,Смета!E1648,0)</f>
        <v>0</v>
      </c>
      <c r="H1666" s="7">
        <f>ROUND(F1666*G1666,2)</f>
        <v>0</v>
      </c>
      <c r="I1666">
        <f>IF(J1666=1,1,K1666)</f>
        <v>0</v>
      </c>
      <c r="K1666">
        <f>IF(AND(B1666&gt;0,B1666&lt;&gt;"ЗАГ"),1,IF(C1666=0,SUM(B1667:INDEX(B1667:B$2002,INDEX(MATCH("ЗАГ",B1667:B$2002&amp;"",),))),0))</f>
        <v>0</v>
      </c>
      <c r="R1666" s="7">
        <f>IFERROR(IF(F1666&gt;0,IF(IFERROR((Смета!H1216*1),0)&gt;0,ROUND(F1666*G1666,2),0),0),0)</f>
        <v>0</v>
      </c>
      <c r="S1666" s="7">
        <f>IFERROR(IF(F1666&gt;0,IF(IFERROR((Смета!G1648*1),0)&gt;0,ROUND(F1666*G1666,2),0),0),0)</f>
        <v>0</v>
      </c>
    </row>
    <row r="1667" hidden="1">
      <c r="B1667">
        <f>IFERROR(IF(F1667&gt;0,MAX(B$26:B1666)+1,IF(AND(D1667&gt;0,C1667=0),"ЗАГ",0)),0)</f>
        <v>0</v>
      </c>
      <c r="C1667">
        <f>IF(Смета!B1649&gt;0,Смета!B1649,0)</f>
        <v>0</v>
      </c>
      <c r="D1667">
        <f>IF(Смета!C1649&gt;0,Смета!C1649,0)</f>
        <v>0</v>
      </c>
      <c r="E1667" s="7">
        <f>IF(Смета!D1649&gt;0,Смета!D1649,0)</f>
        <v>0</v>
      </c>
      <c r="F1667" s="7">
        <f>IFERROR(IF(Дата_КС2=S$3,Смета!Q1649,0)+IF(Дата_КС2=S$4,Смета!T1649,0)+IF(Дата_КС2=S$5,Смета!W1649,0)+IF(Дата_КС2=S$6,Смета!Z1649,0)+IF(Дата_КС2=S$7,Смета!AC1649,0)+IF(Дата_КС2=S$8,Смета!AF1649,0)+IF(Дата_КС2=S$9,Смета!AI1649,0)+IF(Дата_КС2=S$10,Смета!AL1649,0)+IF(Дата_КС2=S$11,Смета!AO1649,0)+IF(Дата_КС2=S$12,Смета!AR1649,0)+IF(Дата_КС2=S$13,Смета!AU1649,0)+IF(Дата_КС2=S$14,Смета!AX1649,0),0)</f>
        <v>0</v>
      </c>
      <c r="G1667" s="7">
        <f>IF(Смета!E1649&gt;0,Смета!E1649,0)</f>
        <v>0</v>
      </c>
      <c r="H1667" s="7">
        <f>ROUND(F1667*G1667,2)</f>
        <v>0</v>
      </c>
      <c r="I1667">
        <f>IF(J1667=1,1,K1667)</f>
        <v>0</v>
      </c>
      <c r="K1667">
        <f>IF(AND(B1667&gt;0,B1667&lt;&gt;"ЗАГ"),1,IF(C1667=0,SUM(B1668:INDEX(B1668:B$2002,INDEX(MATCH("ЗАГ",B1668:B$2002&amp;"",),))),0))</f>
        <v>0</v>
      </c>
      <c r="R1667" s="7">
        <f>IFERROR(IF(F1667&gt;0,IF(IFERROR((Смета!H1217*1),0)&gt;0,ROUND(F1667*G1667,2),0),0),0)</f>
        <v>0</v>
      </c>
      <c r="S1667" s="7">
        <f>IFERROR(IF(F1667&gt;0,IF(IFERROR((Смета!G1649*1),0)&gt;0,ROUND(F1667*G1667,2),0),0),0)</f>
        <v>0</v>
      </c>
    </row>
    <row r="1668" hidden="1">
      <c r="B1668">
        <f>IFERROR(IF(F1668&gt;0,MAX(B$26:B1667)+1,IF(AND(D1668&gt;0,C1668=0),"ЗАГ",0)),0)</f>
        <v>0</v>
      </c>
      <c r="C1668">
        <f>IF(Смета!B1650&gt;0,Смета!B1650,0)</f>
        <v>0</v>
      </c>
      <c r="D1668">
        <f>IF(Смета!C1650&gt;0,Смета!C1650,0)</f>
        <v>0</v>
      </c>
      <c r="E1668" s="7">
        <f>IF(Смета!D1650&gt;0,Смета!D1650,0)</f>
        <v>0</v>
      </c>
      <c r="F1668" s="7">
        <f>IFERROR(IF(Дата_КС2=S$3,Смета!Q1650,0)+IF(Дата_КС2=S$4,Смета!T1650,0)+IF(Дата_КС2=S$5,Смета!W1650,0)+IF(Дата_КС2=S$6,Смета!Z1650,0)+IF(Дата_КС2=S$7,Смета!AC1650,0)+IF(Дата_КС2=S$8,Смета!AF1650,0)+IF(Дата_КС2=S$9,Смета!AI1650,0)+IF(Дата_КС2=S$10,Смета!AL1650,0)+IF(Дата_КС2=S$11,Смета!AO1650,0)+IF(Дата_КС2=S$12,Смета!AR1650,0)+IF(Дата_КС2=S$13,Смета!AU1650,0)+IF(Дата_КС2=S$14,Смета!AX1650,0),0)</f>
        <v>0</v>
      </c>
      <c r="G1668" s="7">
        <f>IF(Смета!E1650&gt;0,Смета!E1650,0)</f>
        <v>0</v>
      </c>
      <c r="H1668" s="7">
        <f>ROUND(F1668*G1668,2)</f>
        <v>0</v>
      </c>
      <c r="I1668">
        <f>IF(J1668=1,1,K1668)</f>
        <v>0</v>
      </c>
      <c r="K1668">
        <f>IF(AND(B1668&gt;0,B1668&lt;&gt;"ЗАГ"),1,IF(C1668=0,SUM(B1669:INDEX(B1669:B$2002,INDEX(MATCH("ЗАГ",B1669:B$2002&amp;"",),))),0))</f>
        <v>0</v>
      </c>
      <c r="R1668" s="7">
        <f>IFERROR(IF(F1668&gt;0,IF(IFERROR((Смета!H1218*1),0)&gt;0,ROUND(F1668*G1668,2),0),0),0)</f>
        <v>0</v>
      </c>
      <c r="S1668" s="7">
        <f>IFERROR(IF(F1668&gt;0,IF(IFERROR((Смета!G1650*1),0)&gt;0,ROUND(F1668*G1668,2),0),0),0)</f>
        <v>0</v>
      </c>
    </row>
    <row r="1669" hidden="1">
      <c r="B1669">
        <f>IFERROR(IF(F1669&gt;0,MAX(B$26:B1668)+1,IF(AND(D1669&gt;0,C1669=0),"ЗАГ",0)),0)</f>
        <v>0</v>
      </c>
      <c r="C1669">
        <f>IF(Смета!B1651&gt;0,Смета!B1651,0)</f>
        <v>0</v>
      </c>
      <c r="D1669">
        <f>IF(Смета!C1651&gt;0,Смета!C1651,0)</f>
        <v>0</v>
      </c>
      <c r="E1669" s="7">
        <f>IF(Смета!D1651&gt;0,Смета!D1651,0)</f>
        <v>0</v>
      </c>
      <c r="F1669" s="7">
        <f>IFERROR(IF(Дата_КС2=S$3,Смета!Q1651,0)+IF(Дата_КС2=S$4,Смета!T1651,0)+IF(Дата_КС2=S$5,Смета!W1651,0)+IF(Дата_КС2=S$6,Смета!Z1651,0)+IF(Дата_КС2=S$7,Смета!AC1651,0)+IF(Дата_КС2=S$8,Смета!AF1651,0)+IF(Дата_КС2=S$9,Смета!AI1651,0)+IF(Дата_КС2=S$10,Смета!AL1651,0)+IF(Дата_КС2=S$11,Смета!AO1651,0)+IF(Дата_КС2=S$12,Смета!AR1651,0)+IF(Дата_КС2=S$13,Смета!AU1651,0)+IF(Дата_КС2=S$14,Смета!AX1651,0),0)</f>
        <v>0</v>
      </c>
      <c r="G1669" s="7">
        <f>IF(Смета!E1651&gt;0,Смета!E1651,0)</f>
        <v>0</v>
      </c>
      <c r="H1669" s="7">
        <f>ROUND(F1669*G1669,2)</f>
        <v>0</v>
      </c>
      <c r="I1669">
        <f>IF(J1669=1,1,K1669)</f>
        <v>0</v>
      </c>
      <c r="K1669">
        <f>IF(AND(B1669&gt;0,B1669&lt;&gt;"ЗАГ"),1,IF(C1669=0,SUM(B1670:INDEX(B1670:B$2002,INDEX(MATCH("ЗАГ",B1670:B$2002&amp;"",),))),0))</f>
        <v>0</v>
      </c>
      <c r="R1669" s="7">
        <f>IFERROR(IF(F1669&gt;0,IF(IFERROR((Смета!H1219*1),0)&gt;0,ROUND(F1669*G1669,2),0),0),0)</f>
        <v>0</v>
      </c>
      <c r="S1669" s="7">
        <f>IFERROR(IF(F1669&gt;0,IF(IFERROR((Смета!G1651*1),0)&gt;0,ROUND(F1669*G1669,2),0),0),0)</f>
        <v>0</v>
      </c>
    </row>
    <row r="1670" hidden="1">
      <c r="B1670">
        <f>IFERROR(IF(F1670&gt;0,MAX(B$26:B1669)+1,IF(AND(D1670&gt;0,C1670=0),"ЗАГ",0)),0)</f>
        <v>0</v>
      </c>
      <c r="C1670">
        <f>IF(Смета!B1652&gt;0,Смета!B1652,0)</f>
        <v>0</v>
      </c>
      <c r="D1670">
        <f>IF(Смета!C1652&gt;0,Смета!C1652,0)</f>
        <v>0</v>
      </c>
      <c r="E1670" s="7">
        <f>IF(Смета!D1652&gt;0,Смета!D1652,0)</f>
        <v>0</v>
      </c>
      <c r="F1670" s="7">
        <f>IFERROR(IF(Дата_КС2=S$3,Смета!Q1652,0)+IF(Дата_КС2=S$4,Смета!T1652,0)+IF(Дата_КС2=S$5,Смета!W1652,0)+IF(Дата_КС2=S$6,Смета!Z1652,0)+IF(Дата_КС2=S$7,Смета!AC1652,0)+IF(Дата_КС2=S$8,Смета!AF1652,0)+IF(Дата_КС2=S$9,Смета!AI1652,0)+IF(Дата_КС2=S$10,Смета!AL1652,0)+IF(Дата_КС2=S$11,Смета!AO1652,0)+IF(Дата_КС2=S$12,Смета!AR1652,0)+IF(Дата_КС2=S$13,Смета!AU1652,0)+IF(Дата_КС2=S$14,Смета!AX1652,0),0)</f>
        <v>0</v>
      </c>
      <c r="G1670" s="7">
        <f>IF(Смета!E1652&gt;0,Смета!E1652,0)</f>
        <v>0</v>
      </c>
      <c r="H1670" s="7">
        <f>ROUND(F1670*G1670,2)</f>
        <v>0</v>
      </c>
      <c r="I1670">
        <f>IF(J1670=1,1,K1670)</f>
        <v>0</v>
      </c>
      <c r="K1670">
        <f>IF(AND(B1670&gt;0,B1670&lt;&gt;"ЗАГ"),1,IF(C1670=0,SUM(B1671:INDEX(B1671:B$2002,INDEX(MATCH("ЗАГ",B1671:B$2002&amp;"",),))),0))</f>
        <v>0</v>
      </c>
      <c r="R1670" s="7">
        <f>IFERROR(IF(F1670&gt;0,IF(IFERROR((Смета!H1220*1),0)&gt;0,ROUND(F1670*G1670,2),0),0),0)</f>
        <v>0</v>
      </c>
      <c r="S1670" s="7">
        <f>IFERROR(IF(F1670&gt;0,IF(IFERROR((Смета!G1652*1),0)&gt;0,ROUND(F1670*G1670,2),0),0),0)</f>
        <v>0</v>
      </c>
    </row>
    <row r="1671" hidden="1">
      <c r="B1671">
        <f>IFERROR(IF(F1671&gt;0,MAX(B$26:B1670)+1,IF(AND(D1671&gt;0,C1671=0),"ЗАГ",0)),0)</f>
        <v>0</v>
      </c>
      <c r="C1671">
        <f>IF(Смета!B1653&gt;0,Смета!B1653,0)</f>
        <v>0</v>
      </c>
      <c r="D1671">
        <f>IF(Смета!C1653&gt;0,Смета!C1653,0)</f>
        <v>0</v>
      </c>
      <c r="E1671" s="7">
        <f>IF(Смета!D1653&gt;0,Смета!D1653,0)</f>
        <v>0</v>
      </c>
      <c r="F1671" s="7">
        <f>IFERROR(IF(Дата_КС2=S$3,Смета!Q1653,0)+IF(Дата_КС2=S$4,Смета!T1653,0)+IF(Дата_КС2=S$5,Смета!W1653,0)+IF(Дата_КС2=S$6,Смета!Z1653,0)+IF(Дата_КС2=S$7,Смета!AC1653,0)+IF(Дата_КС2=S$8,Смета!AF1653,0)+IF(Дата_КС2=S$9,Смета!AI1653,0)+IF(Дата_КС2=S$10,Смета!AL1653,0)+IF(Дата_КС2=S$11,Смета!AO1653,0)+IF(Дата_КС2=S$12,Смета!AR1653,0)+IF(Дата_КС2=S$13,Смета!AU1653,0)+IF(Дата_КС2=S$14,Смета!AX1653,0),0)</f>
        <v>0</v>
      </c>
      <c r="G1671" s="7">
        <f>IF(Смета!E1653&gt;0,Смета!E1653,0)</f>
        <v>0</v>
      </c>
      <c r="H1671" s="7">
        <f>ROUND(F1671*G1671,2)</f>
        <v>0</v>
      </c>
      <c r="I1671">
        <f>IF(J1671=1,1,K1671)</f>
        <v>0</v>
      </c>
      <c r="K1671">
        <f>IF(AND(B1671&gt;0,B1671&lt;&gt;"ЗАГ"),1,IF(C1671=0,SUM(B1672:INDEX(B1672:B$2002,INDEX(MATCH("ЗАГ",B1672:B$2002&amp;"",),))),0))</f>
        <v>0</v>
      </c>
      <c r="R1671" s="7">
        <f>IFERROR(IF(F1671&gt;0,IF(IFERROR((Смета!H1221*1),0)&gt;0,ROUND(F1671*G1671,2),0),0),0)</f>
        <v>0</v>
      </c>
      <c r="S1671" s="7">
        <f>IFERROR(IF(F1671&gt;0,IF(IFERROR((Смета!G1653*1),0)&gt;0,ROUND(F1671*G1671,2),0),0),0)</f>
        <v>0</v>
      </c>
    </row>
    <row r="1672" hidden="1">
      <c r="B1672">
        <f>IFERROR(IF(F1672&gt;0,MAX(B$26:B1671)+1,IF(AND(D1672&gt;0,C1672=0),"ЗАГ",0)),0)</f>
        <v>0</v>
      </c>
      <c r="C1672">
        <f>IF(Смета!B1654&gt;0,Смета!B1654,0)</f>
        <v>0</v>
      </c>
      <c r="D1672">
        <f>IF(Смета!C1654&gt;0,Смета!C1654,0)</f>
        <v>0</v>
      </c>
      <c r="E1672" s="7">
        <f>IF(Смета!D1654&gt;0,Смета!D1654,0)</f>
        <v>0</v>
      </c>
      <c r="F1672" s="7">
        <f>IFERROR(IF(Дата_КС2=S$3,Смета!Q1654,0)+IF(Дата_КС2=S$4,Смета!T1654,0)+IF(Дата_КС2=S$5,Смета!W1654,0)+IF(Дата_КС2=S$6,Смета!Z1654,0)+IF(Дата_КС2=S$7,Смета!AC1654,0)+IF(Дата_КС2=S$8,Смета!AF1654,0)+IF(Дата_КС2=S$9,Смета!AI1654,0)+IF(Дата_КС2=S$10,Смета!AL1654,0)+IF(Дата_КС2=S$11,Смета!AO1654,0)+IF(Дата_КС2=S$12,Смета!AR1654,0)+IF(Дата_КС2=S$13,Смета!AU1654,0)+IF(Дата_КС2=S$14,Смета!AX1654,0),0)</f>
        <v>0</v>
      </c>
      <c r="G1672" s="7">
        <f>IF(Смета!E1654&gt;0,Смета!E1654,0)</f>
        <v>0</v>
      </c>
      <c r="H1672" s="7">
        <f>ROUND(F1672*G1672,2)</f>
        <v>0</v>
      </c>
      <c r="I1672">
        <f>IF(J1672=1,1,K1672)</f>
        <v>0</v>
      </c>
      <c r="K1672">
        <f>IF(AND(B1672&gt;0,B1672&lt;&gt;"ЗАГ"),1,IF(C1672=0,SUM(B1673:INDEX(B1673:B$2002,INDEX(MATCH("ЗАГ",B1673:B$2002&amp;"",),))),0))</f>
        <v>0</v>
      </c>
      <c r="R1672" s="7">
        <f>IFERROR(IF(F1672&gt;0,IF(IFERROR((Смета!H1222*1),0)&gt;0,ROUND(F1672*G1672,2),0),0),0)</f>
        <v>0</v>
      </c>
      <c r="S1672" s="7">
        <f>IFERROR(IF(F1672&gt;0,IF(IFERROR((Смета!G1654*1),0)&gt;0,ROUND(F1672*G1672,2),0),0),0)</f>
        <v>0</v>
      </c>
    </row>
    <row r="1673" hidden="1">
      <c r="B1673">
        <f>IFERROR(IF(F1673&gt;0,MAX(B$26:B1672)+1,IF(AND(D1673&gt;0,C1673=0),"ЗАГ",0)),0)</f>
        <v>0</v>
      </c>
      <c r="C1673">
        <f>IF(Смета!B1655&gt;0,Смета!B1655,0)</f>
        <v>0</v>
      </c>
      <c r="D1673">
        <f>IF(Смета!C1655&gt;0,Смета!C1655,0)</f>
        <v>0</v>
      </c>
      <c r="E1673" s="7">
        <f>IF(Смета!D1655&gt;0,Смета!D1655,0)</f>
        <v>0</v>
      </c>
      <c r="F1673" s="7">
        <f>IFERROR(IF(Дата_КС2=S$3,Смета!Q1655,0)+IF(Дата_КС2=S$4,Смета!T1655,0)+IF(Дата_КС2=S$5,Смета!W1655,0)+IF(Дата_КС2=S$6,Смета!Z1655,0)+IF(Дата_КС2=S$7,Смета!AC1655,0)+IF(Дата_КС2=S$8,Смета!AF1655,0)+IF(Дата_КС2=S$9,Смета!AI1655,0)+IF(Дата_КС2=S$10,Смета!AL1655,0)+IF(Дата_КС2=S$11,Смета!AO1655,0)+IF(Дата_КС2=S$12,Смета!AR1655,0)+IF(Дата_КС2=S$13,Смета!AU1655,0)+IF(Дата_КС2=S$14,Смета!AX1655,0),0)</f>
        <v>0</v>
      </c>
      <c r="G1673" s="7">
        <f>IF(Смета!E1655&gt;0,Смета!E1655,0)</f>
        <v>0</v>
      </c>
      <c r="H1673" s="7">
        <f>ROUND(F1673*G1673,2)</f>
        <v>0</v>
      </c>
      <c r="I1673">
        <f>IF(J1673=1,1,K1673)</f>
        <v>0</v>
      </c>
      <c r="K1673">
        <f>IF(AND(B1673&gt;0,B1673&lt;&gt;"ЗАГ"),1,IF(C1673=0,SUM(B1674:INDEX(B1674:B$2002,INDEX(MATCH("ЗАГ",B1674:B$2002&amp;"",),))),0))</f>
        <v>0</v>
      </c>
      <c r="R1673" s="7">
        <f>IFERROR(IF(F1673&gt;0,IF(IFERROR((Смета!H1223*1),0)&gt;0,ROUND(F1673*G1673,2),0),0),0)</f>
        <v>0</v>
      </c>
      <c r="S1673" s="7">
        <f>IFERROR(IF(F1673&gt;0,IF(IFERROR((Смета!G1655*1),0)&gt;0,ROUND(F1673*G1673,2),0),0),0)</f>
        <v>0</v>
      </c>
    </row>
    <row r="1674" hidden="1">
      <c r="B1674">
        <f>IFERROR(IF(F1674&gt;0,MAX(B$26:B1673)+1,IF(AND(D1674&gt;0,C1674=0),"ЗАГ",0)),0)</f>
        <v>0</v>
      </c>
      <c r="C1674">
        <f>IF(Смета!B1656&gt;0,Смета!B1656,0)</f>
        <v>0</v>
      </c>
      <c r="D1674">
        <f>IF(Смета!C1656&gt;0,Смета!C1656,0)</f>
        <v>0</v>
      </c>
      <c r="E1674" s="7">
        <f>IF(Смета!D1656&gt;0,Смета!D1656,0)</f>
        <v>0</v>
      </c>
      <c r="F1674" s="7">
        <f>IFERROR(IF(Дата_КС2=S$3,Смета!Q1656,0)+IF(Дата_КС2=S$4,Смета!T1656,0)+IF(Дата_КС2=S$5,Смета!W1656,0)+IF(Дата_КС2=S$6,Смета!Z1656,0)+IF(Дата_КС2=S$7,Смета!AC1656,0)+IF(Дата_КС2=S$8,Смета!AF1656,0)+IF(Дата_КС2=S$9,Смета!AI1656,0)+IF(Дата_КС2=S$10,Смета!AL1656,0)+IF(Дата_КС2=S$11,Смета!AO1656,0)+IF(Дата_КС2=S$12,Смета!AR1656,0)+IF(Дата_КС2=S$13,Смета!AU1656,0)+IF(Дата_КС2=S$14,Смета!AX1656,0),0)</f>
        <v>0</v>
      </c>
      <c r="G1674" s="7">
        <f>IF(Смета!E1656&gt;0,Смета!E1656,0)</f>
        <v>0</v>
      </c>
      <c r="H1674" s="7">
        <f>ROUND(F1674*G1674,2)</f>
        <v>0</v>
      </c>
      <c r="I1674">
        <f>IF(J1674=1,1,K1674)</f>
        <v>0</v>
      </c>
      <c r="K1674">
        <f>IF(AND(B1674&gt;0,B1674&lt;&gt;"ЗАГ"),1,IF(C1674=0,SUM(B1675:INDEX(B1675:B$2002,INDEX(MATCH("ЗАГ",B1675:B$2002&amp;"",),))),0))</f>
        <v>0</v>
      </c>
      <c r="R1674" s="7">
        <f>IFERROR(IF(F1674&gt;0,IF(IFERROR((Смета!H1224*1),0)&gt;0,ROUND(F1674*G1674,2),0),0),0)</f>
        <v>0</v>
      </c>
      <c r="S1674" s="7">
        <f>IFERROR(IF(F1674&gt;0,IF(IFERROR((Смета!G1656*1),0)&gt;0,ROUND(F1674*G1674,2),0),0),0)</f>
        <v>0</v>
      </c>
    </row>
    <row r="1675" hidden="1">
      <c r="B1675">
        <f>IFERROR(IF(F1675&gt;0,MAX(B$26:B1674)+1,IF(AND(D1675&gt;0,C1675=0),"ЗАГ",0)),0)</f>
        <v>0</v>
      </c>
      <c r="C1675">
        <f>IF(Смета!B1657&gt;0,Смета!B1657,0)</f>
        <v>0</v>
      </c>
      <c r="D1675">
        <f>IF(Смета!C1657&gt;0,Смета!C1657,0)</f>
        <v>0</v>
      </c>
      <c r="E1675" s="7">
        <f>IF(Смета!D1657&gt;0,Смета!D1657,0)</f>
        <v>0</v>
      </c>
      <c r="F1675" s="7">
        <f>IFERROR(IF(Дата_КС2=S$3,Смета!Q1657,0)+IF(Дата_КС2=S$4,Смета!T1657,0)+IF(Дата_КС2=S$5,Смета!W1657,0)+IF(Дата_КС2=S$6,Смета!Z1657,0)+IF(Дата_КС2=S$7,Смета!AC1657,0)+IF(Дата_КС2=S$8,Смета!AF1657,0)+IF(Дата_КС2=S$9,Смета!AI1657,0)+IF(Дата_КС2=S$10,Смета!AL1657,0)+IF(Дата_КС2=S$11,Смета!AO1657,0)+IF(Дата_КС2=S$12,Смета!AR1657,0)+IF(Дата_КС2=S$13,Смета!AU1657,0)+IF(Дата_КС2=S$14,Смета!AX1657,0),0)</f>
        <v>0</v>
      </c>
      <c r="G1675" s="7">
        <f>IF(Смета!E1657&gt;0,Смета!E1657,0)</f>
        <v>0</v>
      </c>
      <c r="H1675" s="7">
        <f>ROUND(F1675*G1675,2)</f>
        <v>0</v>
      </c>
      <c r="I1675">
        <f>IF(J1675=1,1,K1675)</f>
        <v>0</v>
      </c>
      <c r="K1675">
        <f>IF(AND(B1675&gt;0,B1675&lt;&gt;"ЗАГ"),1,IF(C1675=0,SUM(B1676:INDEX(B1676:B$2002,INDEX(MATCH("ЗАГ",B1676:B$2002&amp;"",),))),0))</f>
        <v>0</v>
      </c>
      <c r="R1675" s="7">
        <f>IFERROR(IF(F1675&gt;0,IF(IFERROR((Смета!H1225*1),0)&gt;0,ROUND(F1675*G1675,2),0),0),0)</f>
        <v>0</v>
      </c>
      <c r="S1675" s="7">
        <f>IFERROR(IF(F1675&gt;0,IF(IFERROR((Смета!G1657*1),0)&gt;0,ROUND(F1675*G1675,2),0),0),0)</f>
        <v>0</v>
      </c>
    </row>
    <row r="1676" hidden="1">
      <c r="B1676">
        <f>IFERROR(IF(F1676&gt;0,MAX(B$26:B1675)+1,IF(AND(D1676&gt;0,C1676=0),"ЗАГ",0)),0)</f>
        <v>0</v>
      </c>
      <c r="C1676">
        <f>IF(Смета!B1658&gt;0,Смета!B1658,0)</f>
        <v>0</v>
      </c>
      <c r="D1676">
        <f>IF(Смета!C1658&gt;0,Смета!C1658,0)</f>
        <v>0</v>
      </c>
      <c r="E1676" s="7">
        <f>IF(Смета!D1658&gt;0,Смета!D1658,0)</f>
        <v>0</v>
      </c>
      <c r="F1676" s="7">
        <f>IFERROR(IF(Дата_КС2=S$3,Смета!Q1658,0)+IF(Дата_КС2=S$4,Смета!T1658,0)+IF(Дата_КС2=S$5,Смета!W1658,0)+IF(Дата_КС2=S$6,Смета!Z1658,0)+IF(Дата_КС2=S$7,Смета!AC1658,0)+IF(Дата_КС2=S$8,Смета!AF1658,0)+IF(Дата_КС2=S$9,Смета!AI1658,0)+IF(Дата_КС2=S$10,Смета!AL1658,0)+IF(Дата_КС2=S$11,Смета!AO1658,0)+IF(Дата_КС2=S$12,Смета!AR1658,0)+IF(Дата_КС2=S$13,Смета!AU1658,0)+IF(Дата_КС2=S$14,Смета!AX1658,0),0)</f>
        <v>0</v>
      </c>
      <c r="G1676" s="7">
        <f>IF(Смета!E1658&gt;0,Смета!E1658,0)</f>
        <v>0</v>
      </c>
      <c r="H1676" s="7">
        <f>ROUND(F1676*G1676,2)</f>
        <v>0</v>
      </c>
      <c r="I1676">
        <f>IF(J1676=1,1,K1676)</f>
        <v>0</v>
      </c>
      <c r="K1676">
        <f>IF(AND(B1676&gt;0,B1676&lt;&gt;"ЗАГ"),1,IF(C1676=0,SUM(B1677:INDEX(B1677:B$2002,INDEX(MATCH("ЗАГ",B1677:B$2002&amp;"",),))),0))</f>
        <v>0</v>
      </c>
      <c r="R1676" s="7">
        <f>IFERROR(IF(F1676&gt;0,IF(IFERROR((Смета!H1226*1),0)&gt;0,ROUND(F1676*G1676,2),0),0),0)</f>
        <v>0</v>
      </c>
      <c r="S1676" s="7">
        <f>IFERROR(IF(F1676&gt;0,IF(IFERROR((Смета!G1658*1),0)&gt;0,ROUND(F1676*G1676,2),0),0),0)</f>
        <v>0</v>
      </c>
    </row>
    <row r="1677" hidden="1">
      <c r="B1677">
        <f>IFERROR(IF(F1677&gt;0,MAX(B$26:B1676)+1,IF(AND(D1677&gt;0,C1677=0),"ЗАГ",0)),0)</f>
        <v>0</v>
      </c>
      <c r="C1677">
        <f>IF(Смета!B1659&gt;0,Смета!B1659,0)</f>
        <v>0</v>
      </c>
      <c r="D1677">
        <f>IF(Смета!C1659&gt;0,Смета!C1659,0)</f>
        <v>0</v>
      </c>
      <c r="E1677" s="7">
        <f>IF(Смета!D1659&gt;0,Смета!D1659,0)</f>
        <v>0</v>
      </c>
      <c r="F1677" s="7">
        <f>IFERROR(IF(Дата_КС2=S$3,Смета!Q1659,0)+IF(Дата_КС2=S$4,Смета!T1659,0)+IF(Дата_КС2=S$5,Смета!W1659,0)+IF(Дата_КС2=S$6,Смета!Z1659,0)+IF(Дата_КС2=S$7,Смета!AC1659,0)+IF(Дата_КС2=S$8,Смета!AF1659,0)+IF(Дата_КС2=S$9,Смета!AI1659,0)+IF(Дата_КС2=S$10,Смета!AL1659,0)+IF(Дата_КС2=S$11,Смета!AO1659,0)+IF(Дата_КС2=S$12,Смета!AR1659,0)+IF(Дата_КС2=S$13,Смета!AU1659,0)+IF(Дата_КС2=S$14,Смета!AX1659,0),0)</f>
        <v>0</v>
      </c>
      <c r="G1677" s="7">
        <f>IF(Смета!E1659&gt;0,Смета!E1659,0)</f>
        <v>0</v>
      </c>
      <c r="H1677" s="7">
        <f>ROUND(F1677*G1677,2)</f>
        <v>0</v>
      </c>
      <c r="I1677">
        <f>IF(J1677=1,1,K1677)</f>
        <v>0</v>
      </c>
      <c r="K1677">
        <f>IF(AND(B1677&gt;0,B1677&lt;&gt;"ЗАГ"),1,IF(C1677=0,SUM(B1678:INDEX(B1678:B$2002,INDEX(MATCH("ЗАГ",B1678:B$2002&amp;"",),))),0))</f>
        <v>0</v>
      </c>
      <c r="R1677" s="7">
        <f>IFERROR(IF(F1677&gt;0,IF(IFERROR((Смета!H1227*1),0)&gt;0,ROUND(F1677*G1677,2),0),0),0)</f>
        <v>0</v>
      </c>
      <c r="S1677" s="7">
        <f>IFERROR(IF(F1677&gt;0,IF(IFERROR((Смета!G1659*1),0)&gt;0,ROUND(F1677*G1677,2),0),0),0)</f>
        <v>0</v>
      </c>
    </row>
    <row r="1678" hidden="1">
      <c r="B1678">
        <f>IFERROR(IF(F1678&gt;0,MAX(B$26:B1677)+1,IF(AND(D1678&gt;0,C1678=0),"ЗАГ",0)),0)</f>
        <v>0</v>
      </c>
      <c r="C1678">
        <f>IF(Смета!B1660&gt;0,Смета!B1660,0)</f>
        <v>0</v>
      </c>
      <c r="D1678">
        <f>IF(Смета!C1660&gt;0,Смета!C1660,0)</f>
        <v>0</v>
      </c>
      <c r="E1678" s="7">
        <f>IF(Смета!D1660&gt;0,Смета!D1660,0)</f>
        <v>0</v>
      </c>
      <c r="F1678" s="7">
        <f>IFERROR(IF(Дата_КС2=S$3,Смета!Q1660,0)+IF(Дата_КС2=S$4,Смета!T1660,0)+IF(Дата_КС2=S$5,Смета!W1660,0)+IF(Дата_КС2=S$6,Смета!Z1660,0)+IF(Дата_КС2=S$7,Смета!AC1660,0)+IF(Дата_КС2=S$8,Смета!AF1660,0)+IF(Дата_КС2=S$9,Смета!AI1660,0)+IF(Дата_КС2=S$10,Смета!AL1660,0)+IF(Дата_КС2=S$11,Смета!AO1660,0)+IF(Дата_КС2=S$12,Смета!AR1660,0)+IF(Дата_КС2=S$13,Смета!AU1660,0)+IF(Дата_КС2=S$14,Смета!AX1660,0),0)</f>
        <v>0</v>
      </c>
      <c r="G1678" s="7">
        <f>IF(Смета!E1660&gt;0,Смета!E1660,0)</f>
        <v>0</v>
      </c>
      <c r="H1678" s="7">
        <f>ROUND(F1678*G1678,2)</f>
        <v>0</v>
      </c>
      <c r="I1678">
        <f>IF(J1678=1,1,K1678)</f>
        <v>0</v>
      </c>
      <c r="K1678">
        <f>IF(AND(B1678&gt;0,B1678&lt;&gt;"ЗАГ"),1,IF(C1678=0,SUM(B1679:INDEX(B1679:B$2002,INDEX(MATCH("ЗАГ",B1679:B$2002&amp;"",),))),0))</f>
        <v>0</v>
      </c>
      <c r="R1678" s="7">
        <f>IFERROR(IF(F1678&gt;0,IF(IFERROR((Смета!H1228*1),0)&gt;0,ROUND(F1678*G1678,2),0),0),0)</f>
        <v>0</v>
      </c>
      <c r="S1678" s="7">
        <f>IFERROR(IF(F1678&gt;0,IF(IFERROR((Смета!G1660*1),0)&gt;0,ROUND(F1678*G1678,2),0),0),0)</f>
        <v>0</v>
      </c>
    </row>
    <row r="1679" hidden="1">
      <c r="B1679">
        <f>IFERROR(IF(F1679&gt;0,MAX(B$26:B1678)+1,IF(AND(D1679&gt;0,C1679=0),"ЗАГ",0)),0)</f>
        <v>0</v>
      </c>
      <c r="C1679">
        <f>IF(Смета!B1661&gt;0,Смета!B1661,0)</f>
        <v>0</v>
      </c>
      <c r="D1679">
        <f>IF(Смета!C1661&gt;0,Смета!C1661,0)</f>
        <v>0</v>
      </c>
      <c r="E1679" s="7">
        <f>IF(Смета!D1661&gt;0,Смета!D1661,0)</f>
        <v>0</v>
      </c>
      <c r="F1679" s="7">
        <f>IFERROR(IF(Дата_КС2=S$3,Смета!Q1661,0)+IF(Дата_КС2=S$4,Смета!T1661,0)+IF(Дата_КС2=S$5,Смета!W1661,0)+IF(Дата_КС2=S$6,Смета!Z1661,0)+IF(Дата_КС2=S$7,Смета!AC1661,0)+IF(Дата_КС2=S$8,Смета!AF1661,0)+IF(Дата_КС2=S$9,Смета!AI1661,0)+IF(Дата_КС2=S$10,Смета!AL1661,0)+IF(Дата_КС2=S$11,Смета!AO1661,0)+IF(Дата_КС2=S$12,Смета!AR1661,0)+IF(Дата_КС2=S$13,Смета!AU1661,0)+IF(Дата_КС2=S$14,Смета!AX1661,0),0)</f>
        <v>0</v>
      </c>
      <c r="G1679" s="7">
        <f>IF(Смета!E1661&gt;0,Смета!E1661,0)</f>
        <v>0</v>
      </c>
      <c r="H1679" s="7">
        <f>ROUND(F1679*G1679,2)</f>
        <v>0</v>
      </c>
      <c r="I1679">
        <f>IF(J1679=1,1,K1679)</f>
        <v>0</v>
      </c>
      <c r="K1679">
        <f>IF(AND(B1679&gt;0,B1679&lt;&gt;"ЗАГ"),1,IF(C1679=0,SUM(B1680:INDEX(B1680:B$2002,INDEX(MATCH("ЗАГ",B1680:B$2002&amp;"",),))),0))</f>
        <v>0</v>
      </c>
      <c r="R1679" s="7">
        <f>IFERROR(IF(F1679&gt;0,IF(IFERROR((Смета!H1229*1),0)&gt;0,ROUND(F1679*G1679,2),0),0),0)</f>
        <v>0</v>
      </c>
      <c r="S1679" s="7">
        <f>IFERROR(IF(F1679&gt;0,IF(IFERROR((Смета!G1661*1),0)&gt;0,ROUND(F1679*G1679,2),0),0),0)</f>
        <v>0</v>
      </c>
    </row>
    <row r="1680" hidden="1">
      <c r="B1680">
        <f>IFERROR(IF(F1680&gt;0,MAX(B$26:B1679)+1,IF(AND(D1680&gt;0,C1680=0),"ЗАГ",0)),0)</f>
        <v>0</v>
      </c>
      <c r="C1680">
        <f>IF(Смета!B1662&gt;0,Смета!B1662,0)</f>
        <v>0</v>
      </c>
      <c r="D1680">
        <f>IF(Смета!C1662&gt;0,Смета!C1662,0)</f>
        <v>0</v>
      </c>
      <c r="E1680" s="7">
        <f>IF(Смета!D1662&gt;0,Смета!D1662,0)</f>
        <v>0</v>
      </c>
      <c r="F1680" s="7">
        <f>IFERROR(IF(Дата_КС2=S$3,Смета!Q1662,0)+IF(Дата_КС2=S$4,Смета!T1662,0)+IF(Дата_КС2=S$5,Смета!W1662,0)+IF(Дата_КС2=S$6,Смета!Z1662,0)+IF(Дата_КС2=S$7,Смета!AC1662,0)+IF(Дата_КС2=S$8,Смета!AF1662,0)+IF(Дата_КС2=S$9,Смета!AI1662,0)+IF(Дата_КС2=S$10,Смета!AL1662,0)+IF(Дата_КС2=S$11,Смета!AO1662,0)+IF(Дата_КС2=S$12,Смета!AR1662,0)+IF(Дата_КС2=S$13,Смета!AU1662,0)+IF(Дата_КС2=S$14,Смета!AX1662,0),0)</f>
        <v>0</v>
      </c>
      <c r="G1680" s="7">
        <f>IF(Смета!E1662&gt;0,Смета!E1662,0)</f>
        <v>0</v>
      </c>
      <c r="H1680" s="7">
        <f>ROUND(F1680*G1680,2)</f>
        <v>0</v>
      </c>
      <c r="I1680">
        <f>IF(J1680=1,1,K1680)</f>
        <v>0</v>
      </c>
      <c r="K1680">
        <f>IF(AND(B1680&gt;0,B1680&lt;&gt;"ЗАГ"),1,IF(C1680=0,SUM(B1681:INDEX(B1681:B$2002,INDEX(MATCH("ЗАГ",B1681:B$2002&amp;"",),))),0))</f>
        <v>0</v>
      </c>
      <c r="R1680" s="7">
        <f>IFERROR(IF(F1680&gt;0,IF(IFERROR((Смета!H1230*1),0)&gt;0,ROUND(F1680*G1680,2),0),0),0)</f>
        <v>0</v>
      </c>
      <c r="S1680" s="7">
        <f>IFERROR(IF(F1680&gt;0,IF(IFERROR((Смета!G1662*1),0)&gt;0,ROUND(F1680*G1680,2),0),0),0)</f>
        <v>0</v>
      </c>
    </row>
    <row r="1681" hidden="1">
      <c r="B1681">
        <f>IFERROR(IF(F1681&gt;0,MAX(B$26:B1680)+1,IF(AND(D1681&gt;0,C1681=0),"ЗАГ",0)),0)</f>
        <v>0</v>
      </c>
      <c r="C1681">
        <f>IF(Смета!B1663&gt;0,Смета!B1663,0)</f>
        <v>0</v>
      </c>
      <c r="D1681">
        <f>IF(Смета!C1663&gt;0,Смета!C1663,0)</f>
        <v>0</v>
      </c>
      <c r="E1681" s="7">
        <f>IF(Смета!D1663&gt;0,Смета!D1663,0)</f>
        <v>0</v>
      </c>
      <c r="F1681" s="7">
        <f>IFERROR(IF(Дата_КС2=S$3,Смета!Q1663,0)+IF(Дата_КС2=S$4,Смета!T1663,0)+IF(Дата_КС2=S$5,Смета!W1663,0)+IF(Дата_КС2=S$6,Смета!Z1663,0)+IF(Дата_КС2=S$7,Смета!AC1663,0)+IF(Дата_КС2=S$8,Смета!AF1663,0)+IF(Дата_КС2=S$9,Смета!AI1663,0)+IF(Дата_КС2=S$10,Смета!AL1663,0)+IF(Дата_КС2=S$11,Смета!AO1663,0)+IF(Дата_КС2=S$12,Смета!AR1663,0)+IF(Дата_КС2=S$13,Смета!AU1663,0)+IF(Дата_КС2=S$14,Смета!AX1663,0),0)</f>
        <v>0</v>
      </c>
      <c r="G1681" s="7">
        <f>IF(Смета!E1663&gt;0,Смета!E1663,0)</f>
        <v>0</v>
      </c>
      <c r="H1681" s="7">
        <f>ROUND(F1681*G1681,2)</f>
        <v>0</v>
      </c>
      <c r="I1681">
        <f>IF(J1681=1,1,K1681)</f>
        <v>0</v>
      </c>
      <c r="K1681">
        <f>IF(AND(B1681&gt;0,B1681&lt;&gt;"ЗАГ"),1,IF(C1681=0,SUM(B1682:INDEX(B1682:B$2002,INDEX(MATCH("ЗАГ",B1682:B$2002&amp;"",),))),0))</f>
        <v>0</v>
      </c>
      <c r="R1681" s="7">
        <f>IFERROR(IF(F1681&gt;0,IF(IFERROR((Смета!H1231*1),0)&gt;0,ROUND(F1681*G1681,2),0),0),0)</f>
        <v>0</v>
      </c>
      <c r="S1681" s="7">
        <f>IFERROR(IF(F1681&gt;0,IF(IFERROR((Смета!G1663*1),0)&gt;0,ROUND(F1681*G1681,2),0),0),0)</f>
        <v>0</v>
      </c>
    </row>
    <row r="1682" hidden="1">
      <c r="B1682">
        <f>IFERROR(IF(F1682&gt;0,MAX(B$26:B1681)+1,IF(AND(D1682&gt;0,C1682=0),"ЗАГ",0)),0)</f>
        <v>0</v>
      </c>
      <c r="C1682">
        <f>IF(Смета!B1664&gt;0,Смета!B1664,0)</f>
        <v>0</v>
      </c>
      <c r="D1682">
        <f>IF(Смета!C1664&gt;0,Смета!C1664,0)</f>
        <v>0</v>
      </c>
      <c r="E1682" s="7">
        <f>IF(Смета!D1664&gt;0,Смета!D1664,0)</f>
        <v>0</v>
      </c>
      <c r="F1682" s="7">
        <f>IFERROR(IF(Дата_КС2=S$3,Смета!Q1664,0)+IF(Дата_КС2=S$4,Смета!T1664,0)+IF(Дата_КС2=S$5,Смета!W1664,0)+IF(Дата_КС2=S$6,Смета!Z1664,0)+IF(Дата_КС2=S$7,Смета!AC1664,0)+IF(Дата_КС2=S$8,Смета!AF1664,0)+IF(Дата_КС2=S$9,Смета!AI1664,0)+IF(Дата_КС2=S$10,Смета!AL1664,0)+IF(Дата_КС2=S$11,Смета!AO1664,0)+IF(Дата_КС2=S$12,Смета!AR1664,0)+IF(Дата_КС2=S$13,Смета!AU1664,0)+IF(Дата_КС2=S$14,Смета!AX1664,0),0)</f>
        <v>0</v>
      </c>
      <c r="G1682" s="7">
        <f>IF(Смета!E1664&gt;0,Смета!E1664,0)</f>
        <v>0</v>
      </c>
      <c r="H1682" s="7">
        <f>ROUND(F1682*G1682,2)</f>
        <v>0</v>
      </c>
      <c r="I1682">
        <f>IF(J1682=1,1,K1682)</f>
        <v>0</v>
      </c>
      <c r="K1682">
        <f>IF(AND(B1682&gt;0,B1682&lt;&gt;"ЗАГ"),1,IF(C1682=0,SUM(B1683:INDEX(B1683:B$2002,INDEX(MATCH("ЗАГ",B1683:B$2002&amp;"",),))),0))</f>
        <v>0</v>
      </c>
      <c r="R1682" s="7">
        <f>IFERROR(IF(F1682&gt;0,IF(IFERROR((Смета!H1232*1),0)&gt;0,ROUND(F1682*G1682,2),0),0),0)</f>
        <v>0</v>
      </c>
      <c r="S1682" s="7">
        <f>IFERROR(IF(F1682&gt;0,IF(IFERROR((Смета!G1664*1),0)&gt;0,ROUND(F1682*G1682,2),0),0),0)</f>
        <v>0</v>
      </c>
    </row>
    <row r="1683" hidden="1">
      <c r="B1683">
        <f>IFERROR(IF(F1683&gt;0,MAX(B$26:B1682)+1,IF(AND(D1683&gt;0,C1683=0),"ЗАГ",0)),0)</f>
        <v>0</v>
      </c>
      <c r="C1683">
        <f>IF(Смета!B1665&gt;0,Смета!B1665,0)</f>
        <v>0</v>
      </c>
      <c r="D1683">
        <f>IF(Смета!C1665&gt;0,Смета!C1665,0)</f>
        <v>0</v>
      </c>
      <c r="E1683" s="7">
        <f>IF(Смета!D1665&gt;0,Смета!D1665,0)</f>
        <v>0</v>
      </c>
      <c r="F1683" s="7">
        <f>IFERROR(IF(Дата_КС2=S$3,Смета!Q1665,0)+IF(Дата_КС2=S$4,Смета!T1665,0)+IF(Дата_КС2=S$5,Смета!W1665,0)+IF(Дата_КС2=S$6,Смета!Z1665,0)+IF(Дата_КС2=S$7,Смета!AC1665,0)+IF(Дата_КС2=S$8,Смета!AF1665,0)+IF(Дата_КС2=S$9,Смета!AI1665,0)+IF(Дата_КС2=S$10,Смета!AL1665,0)+IF(Дата_КС2=S$11,Смета!AO1665,0)+IF(Дата_КС2=S$12,Смета!AR1665,0)+IF(Дата_КС2=S$13,Смета!AU1665,0)+IF(Дата_КС2=S$14,Смета!AX1665,0),0)</f>
        <v>0</v>
      </c>
      <c r="G1683" s="7">
        <f>IF(Смета!E1665&gt;0,Смета!E1665,0)</f>
        <v>0</v>
      </c>
      <c r="H1683" s="7">
        <f>ROUND(F1683*G1683,2)</f>
        <v>0</v>
      </c>
      <c r="I1683">
        <f>IF(J1683=1,1,K1683)</f>
        <v>0</v>
      </c>
      <c r="K1683">
        <f>IF(AND(B1683&gt;0,B1683&lt;&gt;"ЗАГ"),1,IF(C1683=0,SUM(B1684:INDEX(B1684:B$2002,INDEX(MATCH("ЗАГ",B1684:B$2002&amp;"",),))),0))</f>
        <v>0</v>
      </c>
      <c r="R1683" s="7">
        <f>IFERROR(IF(F1683&gt;0,IF(IFERROR((Смета!H1233*1),0)&gt;0,ROUND(F1683*G1683,2),0),0),0)</f>
        <v>0</v>
      </c>
      <c r="S1683" s="7">
        <f>IFERROR(IF(F1683&gt;0,IF(IFERROR((Смета!G1665*1),0)&gt;0,ROUND(F1683*G1683,2),0),0),0)</f>
        <v>0</v>
      </c>
    </row>
    <row r="1684" hidden="1">
      <c r="B1684">
        <f>IFERROR(IF(F1684&gt;0,MAX(B$26:B1683)+1,IF(AND(D1684&gt;0,C1684=0),"ЗАГ",0)),0)</f>
        <v>0</v>
      </c>
      <c r="C1684">
        <f>IF(Смета!B1666&gt;0,Смета!B1666,0)</f>
        <v>0</v>
      </c>
      <c r="D1684">
        <f>IF(Смета!C1666&gt;0,Смета!C1666,0)</f>
        <v>0</v>
      </c>
      <c r="E1684" s="7">
        <f>IF(Смета!D1666&gt;0,Смета!D1666,0)</f>
        <v>0</v>
      </c>
      <c r="F1684" s="7">
        <f>IFERROR(IF(Дата_КС2=S$3,Смета!Q1666,0)+IF(Дата_КС2=S$4,Смета!T1666,0)+IF(Дата_КС2=S$5,Смета!W1666,0)+IF(Дата_КС2=S$6,Смета!Z1666,0)+IF(Дата_КС2=S$7,Смета!AC1666,0)+IF(Дата_КС2=S$8,Смета!AF1666,0)+IF(Дата_КС2=S$9,Смета!AI1666,0)+IF(Дата_КС2=S$10,Смета!AL1666,0)+IF(Дата_КС2=S$11,Смета!AO1666,0)+IF(Дата_КС2=S$12,Смета!AR1666,0)+IF(Дата_КС2=S$13,Смета!AU1666,0)+IF(Дата_КС2=S$14,Смета!AX1666,0),0)</f>
        <v>0</v>
      </c>
      <c r="G1684" s="7">
        <f>IF(Смета!E1666&gt;0,Смета!E1666,0)</f>
        <v>0</v>
      </c>
      <c r="H1684" s="7">
        <f>ROUND(F1684*G1684,2)</f>
        <v>0</v>
      </c>
      <c r="I1684">
        <f>IF(J1684=1,1,K1684)</f>
        <v>0</v>
      </c>
      <c r="K1684">
        <f>IF(AND(B1684&gt;0,B1684&lt;&gt;"ЗАГ"),1,IF(C1684=0,SUM(B1685:INDEX(B1685:B$2002,INDEX(MATCH("ЗАГ",B1685:B$2002&amp;"",),))),0))</f>
        <v>0</v>
      </c>
      <c r="R1684" s="7">
        <f>IFERROR(IF(F1684&gt;0,IF(IFERROR((Смета!H1234*1),0)&gt;0,ROUND(F1684*G1684,2),0),0),0)</f>
        <v>0</v>
      </c>
      <c r="S1684" s="7">
        <f>IFERROR(IF(F1684&gt;0,IF(IFERROR((Смета!G1666*1),0)&gt;0,ROUND(F1684*G1684,2),0),0),0)</f>
        <v>0</v>
      </c>
    </row>
    <row r="1685" hidden="1">
      <c r="B1685">
        <f>IFERROR(IF(F1685&gt;0,MAX(B$26:B1684)+1,IF(AND(D1685&gt;0,C1685=0),"ЗАГ",0)),0)</f>
        <v>0</v>
      </c>
      <c r="C1685">
        <f>IF(Смета!B1667&gt;0,Смета!B1667,0)</f>
        <v>0</v>
      </c>
      <c r="D1685">
        <f>IF(Смета!C1667&gt;0,Смета!C1667,0)</f>
        <v>0</v>
      </c>
      <c r="E1685" s="7">
        <f>IF(Смета!D1667&gt;0,Смета!D1667,0)</f>
        <v>0</v>
      </c>
      <c r="F1685" s="7">
        <f>IFERROR(IF(Дата_КС2=S$3,Смета!Q1667,0)+IF(Дата_КС2=S$4,Смета!T1667,0)+IF(Дата_КС2=S$5,Смета!W1667,0)+IF(Дата_КС2=S$6,Смета!Z1667,0)+IF(Дата_КС2=S$7,Смета!AC1667,0)+IF(Дата_КС2=S$8,Смета!AF1667,0)+IF(Дата_КС2=S$9,Смета!AI1667,0)+IF(Дата_КС2=S$10,Смета!AL1667,0)+IF(Дата_КС2=S$11,Смета!AO1667,0)+IF(Дата_КС2=S$12,Смета!AR1667,0)+IF(Дата_КС2=S$13,Смета!AU1667,0)+IF(Дата_КС2=S$14,Смета!AX1667,0),0)</f>
        <v>0</v>
      </c>
      <c r="G1685" s="7">
        <f>IF(Смета!E1667&gt;0,Смета!E1667,0)</f>
        <v>0</v>
      </c>
      <c r="H1685" s="7">
        <f>ROUND(F1685*G1685,2)</f>
        <v>0</v>
      </c>
      <c r="I1685">
        <f>IF(J1685=1,1,K1685)</f>
        <v>0</v>
      </c>
      <c r="K1685">
        <f>IF(AND(B1685&gt;0,B1685&lt;&gt;"ЗАГ"),1,IF(C1685=0,SUM(B1686:INDEX(B1686:B$2002,INDEX(MATCH("ЗАГ",B1686:B$2002&amp;"",),))),0))</f>
        <v>0</v>
      </c>
      <c r="R1685" s="7">
        <f>IFERROR(IF(F1685&gt;0,IF(IFERROR((Смета!H1235*1),0)&gt;0,ROUND(F1685*G1685,2),0),0),0)</f>
        <v>0</v>
      </c>
      <c r="S1685" s="7">
        <f>IFERROR(IF(F1685&gt;0,IF(IFERROR((Смета!G1667*1),0)&gt;0,ROUND(F1685*G1685,2),0),0),0)</f>
        <v>0</v>
      </c>
    </row>
    <row r="1686" hidden="1">
      <c r="B1686">
        <f>IFERROR(IF(F1686&gt;0,MAX(B$26:B1685)+1,IF(AND(D1686&gt;0,C1686=0),"ЗАГ",0)),0)</f>
        <v>0</v>
      </c>
      <c r="C1686">
        <f>IF(Смета!B1668&gt;0,Смета!B1668,0)</f>
        <v>0</v>
      </c>
      <c r="D1686">
        <f>IF(Смета!C1668&gt;0,Смета!C1668,0)</f>
        <v>0</v>
      </c>
      <c r="E1686" s="7">
        <f>IF(Смета!D1668&gt;0,Смета!D1668,0)</f>
        <v>0</v>
      </c>
      <c r="F1686" s="7">
        <f>IFERROR(IF(Дата_КС2=S$3,Смета!Q1668,0)+IF(Дата_КС2=S$4,Смета!T1668,0)+IF(Дата_КС2=S$5,Смета!W1668,0)+IF(Дата_КС2=S$6,Смета!Z1668,0)+IF(Дата_КС2=S$7,Смета!AC1668,0)+IF(Дата_КС2=S$8,Смета!AF1668,0)+IF(Дата_КС2=S$9,Смета!AI1668,0)+IF(Дата_КС2=S$10,Смета!AL1668,0)+IF(Дата_КС2=S$11,Смета!AO1668,0)+IF(Дата_КС2=S$12,Смета!AR1668,0)+IF(Дата_КС2=S$13,Смета!AU1668,0)+IF(Дата_КС2=S$14,Смета!AX1668,0),0)</f>
        <v>0</v>
      </c>
      <c r="G1686" s="7">
        <f>IF(Смета!E1668&gt;0,Смета!E1668,0)</f>
        <v>0</v>
      </c>
      <c r="H1686" s="7">
        <f>ROUND(F1686*G1686,2)</f>
        <v>0</v>
      </c>
      <c r="I1686">
        <f>IF(J1686=1,1,K1686)</f>
        <v>0</v>
      </c>
      <c r="K1686">
        <f>IF(AND(B1686&gt;0,B1686&lt;&gt;"ЗАГ"),1,IF(C1686=0,SUM(B1687:INDEX(B1687:B$2002,INDEX(MATCH("ЗАГ",B1687:B$2002&amp;"",),))),0))</f>
        <v>0</v>
      </c>
      <c r="R1686" s="7">
        <f>IFERROR(IF(F1686&gt;0,IF(IFERROR((Смета!H1236*1),0)&gt;0,ROUND(F1686*G1686,2),0),0),0)</f>
        <v>0</v>
      </c>
      <c r="S1686" s="7">
        <f>IFERROR(IF(F1686&gt;0,IF(IFERROR((Смета!G1668*1),0)&gt;0,ROUND(F1686*G1686,2),0),0),0)</f>
        <v>0</v>
      </c>
    </row>
    <row r="1687" hidden="1">
      <c r="B1687">
        <f>IFERROR(IF(F1687&gt;0,MAX(B$26:B1686)+1,IF(AND(D1687&gt;0,C1687=0),"ЗАГ",0)),0)</f>
        <v>0</v>
      </c>
      <c r="C1687">
        <f>IF(Смета!B1669&gt;0,Смета!B1669,0)</f>
        <v>0</v>
      </c>
      <c r="D1687">
        <f>IF(Смета!C1669&gt;0,Смета!C1669,0)</f>
        <v>0</v>
      </c>
      <c r="E1687" s="7">
        <f>IF(Смета!D1669&gt;0,Смета!D1669,0)</f>
        <v>0</v>
      </c>
      <c r="F1687" s="7">
        <f>IFERROR(IF(Дата_КС2=S$3,Смета!Q1669,0)+IF(Дата_КС2=S$4,Смета!T1669,0)+IF(Дата_КС2=S$5,Смета!W1669,0)+IF(Дата_КС2=S$6,Смета!Z1669,0)+IF(Дата_КС2=S$7,Смета!AC1669,0)+IF(Дата_КС2=S$8,Смета!AF1669,0)+IF(Дата_КС2=S$9,Смета!AI1669,0)+IF(Дата_КС2=S$10,Смета!AL1669,0)+IF(Дата_КС2=S$11,Смета!AO1669,0)+IF(Дата_КС2=S$12,Смета!AR1669,0)+IF(Дата_КС2=S$13,Смета!AU1669,0)+IF(Дата_КС2=S$14,Смета!AX1669,0),0)</f>
        <v>0</v>
      </c>
      <c r="G1687" s="7">
        <f>IF(Смета!E1669&gt;0,Смета!E1669,0)</f>
        <v>0</v>
      </c>
      <c r="H1687" s="7">
        <f>ROUND(F1687*G1687,2)</f>
        <v>0</v>
      </c>
      <c r="I1687">
        <f>IF(J1687=1,1,K1687)</f>
        <v>0</v>
      </c>
      <c r="K1687">
        <f>IF(AND(B1687&gt;0,B1687&lt;&gt;"ЗАГ"),1,IF(C1687=0,SUM(B1688:INDEX(B1688:B$2002,INDEX(MATCH("ЗАГ",B1688:B$2002&amp;"",),))),0))</f>
        <v>0</v>
      </c>
      <c r="R1687" s="7">
        <f>IFERROR(IF(F1687&gt;0,IF(IFERROR((Смета!H1237*1),0)&gt;0,ROUND(F1687*G1687,2),0),0),0)</f>
        <v>0</v>
      </c>
      <c r="S1687" s="7">
        <f>IFERROR(IF(F1687&gt;0,IF(IFERROR((Смета!G1669*1),0)&gt;0,ROUND(F1687*G1687,2),0),0),0)</f>
        <v>0</v>
      </c>
    </row>
    <row r="1688" hidden="1">
      <c r="B1688">
        <f>IFERROR(IF(F1688&gt;0,MAX(B$26:B1687)+1,IF(AND(D1688&gt;0,C1688=0),"ЗАГ",0)),0)</f>
        <v>0</v>
      </c>
      <c r="C1688">
        <f>IF(Смета!B1670&gt;0,Смета!B1670,0)</f>
        <v>0</v>
      </c>
      <c r="D1688">
        <f>IF(Смета!C1670&gt;0,Смета!C1670,0)</f>
        <v>0</v>
      </c>
      <c r="E1688" s="7">
        <f>IF(Смета!D1670&gt;0,Смета!D1670,0)</f>
        <v>0</v>
      </c>
      <c r="F1688" s="7">
        <f>IFERROR(IF(Дата_КС2=S$3,Смета!Q1670,0)+IF(Дата_КС2=S$4,Смета!T1670,0)+IF(Дата_КС2=S$5,Смета!W1670,0)+IF(Дата_КС2=S$6,Смета!Z1670,0)+IF(Дата_КС2=S$7,Смета!AC1670,0)+IF(Дата_КС2=S$8,Смета!AF1670,0)+IF(Дата_КС2=S$9,Смета!AI1670,0)+IF(Дата_КС2=S$10,Смета!AL1670,0)+IF(Дата_КС2=S$11,Смета!AO1670,0)+IF(Дата_КС2=S$12,Смета!AR1670,0)+IF(Дата_КС2=S$13,Смета!AU1670,0)+IF(Дата_КС2=S$14,Смета!AX1670,0),0)</f>
        <v>0</v>
      </c>
      <c r="G1688" s="7">
        <f>IF(Смета!E1670&gt;0,Смета!E1670,0)</f>
        <v>0</v>
      </c>
      <c r="H1688" s="7">
        <f>ROUND(F1688*G1688,2)</f>
        <v>0</v>
      </c>
      <c r="I1688">
        <f>IF(J1688=1,1,K1688)</f>
        <v>0</v>
      </c>
      <c r="K1688">
        <f>IF(AND(B1688&gt;0,B1688&lt;&gt;"ЗАГ"),1,IF(C1688=0,SUM(B1689:INDEX(B1689:B$2002,INDEX(MATCH("ЗАГ",B1689:B$2002&amp;"",),))),0))</f>
        <v>0</v>
      </c>
      <c r="R1688" s="7">
        <f>IFERROR(IF(F1688&gt;0,IF(IFERROR((Смета!H1238*1),0)&gt;0,ROUND(F1688*G1688,2),0),0),0)</f>
        <v>0</v>
      </c>
      <c r="S1688" s="7">
        <f>IFERROR(IF(F1688&gt;0,IF(IFERROR((Смета!G1670*1),0)&gt;0,ROUND(F1688*G1688,2),0),0),0)</f>
        <v>0</v>
      </c>
    </row>
    <row r="1689" hidden="1">
      <c r="B1689">
        <f>IFERROR(IF(F1689&gt;0,MAX(B$26:B1688)+1,IF(AND(D1689&gt;0,C1689=0),"ЗАГ",0)),0)</f>
        <v>0</v>
      </c>
      <c r="C1689">
        <f>IF(Смета!B1671&gt;0,Смета!B1671,0)</f>
        <v>0</v>
      </c>
      <c r="D1689">
        <f>IF(Смета!C1671&gt;0,Смета!C1671,0)</f>
        <v>0</v>
      </c>
      <c r="E1689" s="7">
        <f>IF(Смета!D1671&gt;0,Смета!D1671,0)</f>
        <v>0</v>
      </c>
      <c r="F1689" s="7">
        <f>IFERROR(IF(Дата_КС2=S$3,Смета!Q1671,0)+IF(Дата_КС2=S$4,Смета!T1671,0)+IF(Дата_КС2=S$5,Смета!W1671,0)+IF(Дата_КС2=S$6,Смета!Z1671,0)+IF(Дата_КС2=S$7,Смета!AC1671,0)+IF(Дата_КС2=S$8,Смета!AF1671,0)+IF(Дата_КС2=S$9,Смета!AI1671,0)+IF(Дата_КС2=S$10,Смета!AL1671,0)+IF(Дата_КС2=S$11,Смета!AO1671,0)+IF(Дата_КС2=S$12,Смета!AR1671,0)+IF(Дата_КС2=S$13,Смета!AU1671,0)+IF(Дата_КС2=S$14,Смета!AX1671,0),0)</f>
        <v>0</v>
      </c>
      <c r="G1689" s="7">
        <f>IF(Смета!E1671&gt;0,Смета!E1671,0)</f>
        <v>0</v>
      </c>
      <c r="H1689" s="7">
        <f>ROUND(F1689*G1689,2)</f>
        <v>0</v>
      </c>
      <c r="I1689">
        <f>IF(J1689=1,1,K1689)</f>
        <v>0</v>
      </c>
      <c r="K1689">
        <f>IF(AND(B1689&gt;0,B1689&lt;&gt;"ЗАГ"),1,IF(C1689=0,SUM(B1690:INDEX(B1690:B$2002,INDEX(MATCH("ЗАГ",B1690:B$2002&amp;"",),))),0))</f>
        <v>0</v>
      </c>
      <c r="R1689" s="7">
        <f>IFERROR(IF(F1689&gt;0,IF(IFERROR((Смета!H1239*1),0)&gt;0,ROUND(F1689*G1689,2),0),0),0)</f>
        <v>0</v>
      </c>
      <c r="S1689" s="7">
        <f>IFERROR(IF(F1689&gt;0,IF(IFERROR((Смета!G1671*1),0)&gt;0,ROUND(F1689*G1689,2),0),0),0)</f>
        <v>0</v>
      </c>
    </row>
    <row r="1690" hidden="1">
      <c r="B1690">
        <f>IFERROR(IF(F1690&gt;0,MAX(B$26:B1689)+1,IF(AND(D1690&gt;0,C1690=0),"ЗАГ",0)),0)</f>
        <v>0</v>
      </c>
      <c r="C1690">
        <f>IF(Смета!B1672&gt;0,Смета!B1672,0)</f>
        <v>0</v>
      </c>
      <c r="D1690">
        <f>IF(Смета!C1672&gt;0,Смета!C1672,0)</f>
        <v>0</v>
      </c>
      <c r="E1690" s="7">
        <f>IF(Смета!D1672&gt;0,Смета!D1672,0)</f>
        <v>0</v>
      </c>
      <c r="F1690" s="7">
        <f>IFERROR(IF(Дата_КС2=S$3,Смета!Q1672,0)+IF(Дата_КС2=S$4,Смета!T1672,0)+IF(Дата_КС2=S$5,Смета!W1672,0)+IF(Дата_КС2=S$6,Смета!Z1672,0)+IF(Дата_КС2=S$7,Смета!AC1672,0)+IF(Дата_КС2=S$8,Смета!AF1672,0)+IF(Дата_КС2=S$9,Смета!AI1672,0)+IF(Дата_КС2=S$10,Смета!AL1672,0)+IF(Дата_КС2=S$11,Смета!AO1672,0)+IF(Дата_КС2=S$12,Смета!AR1672,0)+IF(Дата_КС2=S$13,Смета!AU1672,0)+IF(Дата_КС2=S$14,Смета!AX1672,0),0)</f>
        <v>0</v>
      </c>
      <c r="G1690" s="7">
        <f>IF(Смета!E1672&gt;0,Смета!E1672,0)</f>
        <v>0</v>
      </c>
      <c r="H1690" s="7">
        <f>ROUND(F1690*G1690,2)</f>
        <v>0</v>
      </c>
      <c r="I1690">
        <f>IF(J1690=1,1,K1690)</f>
        <v>0</v>
      </c>
      <c r="K1690">
        <f>IF(AND(B1690&gt;0,B1690&lt;&gt;"ЗАГ"),1,IF(C1690=0,SUM(B1691:INDEX(B1691:B$2002,INDEX(MATCH("ЗАГ",B1691:B$2002&amp;"",),))),0))</f>
        <v>0</v>
      </c>
      <c r="R1690" s="7">
        <f>IFERROR(IF(F1690&gt;0,IF(IFERROR((Смета!H1240*1),0)&gt;0,ROUND(F1690*G1690,2),0),0),0)</f>
        <v>0</v>
      </c>
      <c r="S1690" s="7">
        <f>IFERROR(IF(F1690&gt;0,IF(IFERROR((Смета!G1672*1),0)&gt;0,ROUND(F1690*G1690,2),0),0),0)</f>
        <v>0</v>
      </c>
    </row>
    <row r="1691" hidden="1">
      <c r="B1691">
        <f>IFERROR(IF(F1691&gt;0,MAX(B$26:B1690)+1,IF(AND(D1691&gt;0,C1691=0),"ЗАГ",0)),0)</f>
        <v>0</v>
      </c>
      <c r="C1691">
        <f>IF(Смета!B1673&gt;0,Смета!B1673,0)</f>
        <v>0</v>
      </c>
      <c r="D1691">
        <f>IF(Смета!C1673&gt;0,Смета!C1673,0)</f>
        <v>0</v>
      </c>
      <c r="E1691" s="7">
        <f>IF(Смета!D1673&gt;0,Смета!D1673,0)</f>
        <v>0</v>
      </c>
      <c r="F1691" s="7">
        <f>IFERROR(IF(Дата_КС2=S$3,Смета!Q1673,0)+IF(Дата_КС2=S$4,Смета!T1673,0)+IF(Дата_КС2=S$5,Смета!W1673,0)+IF(Дата_КС2=S$6,Смета!Z1673,0)+IF(Дата_КС2=S$7,Смета!AC1673,0)+IF(Дата_КС2=S$8,Смета!AF1673,0)+IF(Дата_КС2=S$9,Смета!AI1673,0)+IF(Дата_КС2=S$10,Смета!AL1673,0)+IF(Дата_КС2=S$11,Смета!AO1673,0)+IF(Дата_КС2=S$12,Смета!AR1673,0)+IF(Дата_КС2=S$13,Смета!AU1673,0)+IF(Дата_КС2=S$14,Смета!AX1673,0),0)</f>
        <v>0</v>
      </c>
      <c r="G1691" s="7">
        <f>IF(Смета!E1673&gt;0,Смета!E1673,0)</f>
        <v>0</v>
      </c>
      <c r="H1691" s="7">
        <f>ROUND(F1691*G1691,2)</f>
        <v>0</v>
      </c>
      <c r="I1691">
        <f>IF(J1691=1,1,K1691)</f>
        <v>0</v>
      </c>
      <c r="K1691">
        <f>IF(AND(B1691&gt;0,B1691&lt;&gt;"ЗАГ"),1,IF(C1691=0,SUM(B1692:INDEX(B1692:B$2002,INDEX(MATCH("ЗАГ",B1692:B$2002&amp;"",),))),0))</f>
        <v>0</v>
      </c>
      <c r="R1691" s="7">
        <f>IFERROR(IF(F1691&gt;0,IF(IFERROR((Смета!H1241*1),0)&gt;0,ROUND(F1691*G1691,2),0),0),0)</f>
        <v>0</v>
      </c>
      <c r="S1691" s="7">
        <f>IFERROR(IF(F1691&gt;0,IF(IFERROR((Смета!G1673*1),0)&gt;0,ROUND(F1691*G1691,2),0),0),0)</f>
        <v>0</v>
      </c>
    </row>
    <row r="1692" hidden="1">
      <c r="B1692">
        <f>IFERROR(IF(F1692&gt;0,MAX(B$26:B1691)+1,IF(AND(D1692&gt;0,C1692=0),"ЗАГ",0)),0)</f>
        <v>0</v>
      </c>
      <c r="C1692">
        <f>IF(Смета!B1674&gt;0,Смета!B1674,0)</f>
        <v>0</v>
      </c>
      <c r="D1692">
        <f>IF(Смета!C1674&gt;0,Смета!C1674,0)</f>
        <v>0</v>
      </c>
      <c r="E1692" s="7">
        <f>IF(Смета!D1674&gt;0,Смета!D1674,0)</f>
        <v>0</v>
      </c>
      <c r="F1692" s="7">
        <f>IFERROR(IF(Дата_КС2=S$3,Смета!Q1674,0)+IF(Дата_КС2=S$4,Смета!T1674,0)+IF(Дата_КС2=S$5,Смета!W1674,0)+IF(Дата_КС2=S$6,Смета!Z1674,0)+IF(Дата_КС2=S$7,Смета!AC1674,0)+IF(Дата_КС2=S$8,Смета!AF1674,0)+IF(Дата_КС2=S$9,Смета!AI1674,0)+IF(Дата_КС2=S$10,Смета!AL1674,0)+IF(Дата_КС2=S$11,Смета!AO1674,0)+IF(Дата_КС2=S$12,Смета!AR1674,0)+IF(Дата_КС2=S$13,Смета!AU1674,0)+IF(Дата_КС2=S$14,Смета!AX1674,0),0)</f>
        <v>0</v>
      </c>
      <c r="G1692" s="7">
        <f>IF(Смета!E1674&gt;0,Смета!E1674,0)</f>
        <v>0</v>
      </c>
      <c r="H1692" s="7">
        <f>ROUND(F1692*G1692,2)</f>
        <v>0</v>
      </c>
      <c r="I1692">
        <f>IF(J1692=1,1,K1692)</f>
        <v>0</v>
      </c>
      <c r="K1692">
        <f>IF(AND(B1692&gt;0,B1692&lt;&gt;"ЗАГ"),1,IF(C1692=0,SUM(B1693:INDEX(B1693:B$2002,INDEX(MATCH("ЗАГ",B1693:B$2002&amp;"",),))),0))</f>
        <v>0</v>
      </c>
      <c r="R1692" s="7">
        <f>IFERROR(IF(F1692&gt;0,IF(IFERROR((Смета!H1242*1),0)&gt;0,ROUND(F1692*G1692,2),0),0),0)</f>
        <v>0</v>
      </c>
      <c r="S1692" s="7">
        <f>IFERROR(IF(F1692&gt;0,IF(IFERROR((Смета!G1674*1),0)&gt;0,ROUND(F1692*G1692,2),0),0),0)</f>
        <v>0</v>
      </c>
    </row>
    <row r="1693" hidden="1">
      <c r="B1693">
        <f>IFERROR(IF(F1693&gt;0,MAX(B$26:B1692)+1,IF(AND(D1693&gt;0,C1693=0),"ЗАГ",0)),0)</f>
        <v>0</v>
      </c>
      <c r="C1693">
        <f>IF(Смета!B1675&gt;0,Смета!B1675,0)</f>
        <v>0</v>
      </c>
      <c r="D1693">
        <f>IF(Смета!C1675&gt;0,Смета!C1675,0)</f>
        <v>0</v>
      </c>
      <c r="E1693" s="7">
        <f>IF(Смета!D1675&gt;0,Смета!D1675,0)</f>
        <v>0</v>
      </c>
      <c r="F1693" s="7">
        <f>IFERROR(IF(Дата_КС2=S$3,Смета!Q1675,0)+IF(Дата_КС2=S$4,Смета!T1675,0)+IF(Дата_КС2=S$5,Смета!W1675,0)+IF(Дата_КС2=S$6,Смета!Z1675,0)+IF(Дата_КС2=S$7,Смета!AC1675,0)+IF(Дата_КС2=S$8,Смета!AF1675,0)+IF(Дата_КС2=S$9,Смета!AI1675,0)+IF(Дата_КС2=S$10,Смета!AL1675,0)+IF(Дата_КС2=S$11,Смета!AO1675,0)+IF(Дата_КС2=S$12,Смета!AR1675,0)+IF(Дата_КС2=S$13,Смета!AU1675,0)+IF(Дата_КС2=S$14,Смета!AX1675,0),0)</f>
        <v>0</v>
      </c>
      <c r="G1693" s="7">
        <f>IF(Смета!E1675&gt;0,Смета!E1675,0)</f>
        <v>0</v>
      </c>
      <c r="H1693" s="7">
        <f>ROUND(F1693*G1693,2)</f>
        <v>0</v>
      </c>
      <c r="I1693">
        <f>IF(J1693=1,1,K1693)</f>
        <v>0</v>
      </c>
      <c r="K1693">
        <f>IF(AND(B1693&gt;0,B1693&lt;&gt;"ЗАГ"),1,IF(C1693=0,SUM(B1694:INDEX(B1694:B$2002,INDEX(MATCH("ЗАГ",B1694:B$2002&amp;"",),))),0))</f>
        <v>0</v>
      </c>
      <c r="R1693" s="7">
        <f>IFERROR(IF(F1693&gt;0,IF(IFERROR((Смета!H1243*1),0)&gt;0,ROUND(F1693*G1693,2),0),0),0)</f>
        <v>0</v>
      </c>
      <c r="S1693" s="7">
        <f>IFERROR(IF(F1693&gt;0,IF(IFERROR((Смета!G1675*1),0)&gt;0,ROUND(F1693*G1693,2),0),0),0)</f>
        <v>0</v>
      </c>
    </row>
    <row r="1694" hidden="1">
      <c r="B1694">
        <f>IFERROR(IF(F1694&gt;0,MAX(B$26:B1693)+1,IF(AND(D1694&gt;0,C1694=0),"ЗАГ",0)),0)</f>
        <v>0</v>
      </c>
      <c r="C1694">
        <f>IF(Смета!B1676&gt;0,Смета!B1676,0)</f>
        <v>0</v>
      </c>
      <c r="D1694">
        <f>IF(Смета!C1676&gt;0,Смета!C1676,0)</f>
        <v>0</v>
      </c>
      <c r="E1694" s="7">
        <f>IF(Смета!D1676&gt;0,Смета!D1676,0)</f>
        <v>0</v>
      </c>
      <c r="F1694" s="7">
        <f>IFERROR(IF(Дата_КС2=S$3,Смета!Q1676,0)+IF(Дата_КС2=S$4,Смета!T1676,0)+IF(Дата_КС2=S$5,Смета!W1676,0)+IF(Дата_КС2=S$6,Смета!Z1676,0)+IF(Дата_КС2=S$7,Смета!AC1676,0)+IF(Дата_КС2=S$8,Смета!AF1676,0)+IF(Дата_КС2=S$9,Смета!AI1676,0)+IF(Дата_КС2=S$10,Смета!AL1676,0)+IF(Дата_КС2=S$11,Смета!AO1676,0)+IF(Дата_КС2=S$12,Смета!AR1676,0)+IF(Дата_КС2=S$13,Смета!AU1676,0)+IF(Дата_КС2=S$14,Смета!AX1676,0),0)</f>
        <v>0</v>
      </c>
      <c r="G1694" s="7">
        <f>IF(Смета!E1676&gt;0,Смета!E1676,0)</f>
        <v>0</v>
      </c>
      <c r="H1694" s="7">
        <f>ROUND(F1694*G1694,2)</f>
        <v>0</v>
      </c>
      <c r="I1694">
        <f>IF(J1694=1,1,K1694)</f>
        <v>0</v>
      </c>
      <c r="K1694">
        <f>IF(AND(B1694&gt;0,B1694&lt;&gt;"ЗАГ"),1,IF(C1694=0,SUM(B1695:INDEX(B1695:B$2002,INDEX(MATCH("ЗАГ",B1695:B$2002&amp;"",),))),0))</f>
        <v>0</v>
      </c>
      <c r="R1694" s="7">
        <f>IFERROR(IF(F1694&gt;0,IF(IFERROR((Смета!H1244*1),0)&gt;0,ROUND(F1694*G1694,2),0),0),0)</f>
        <v>0</v>
      </c>
      <c r="S1694" s="7">
        <f>IFERROR(IF(F1694&gt;0,IF(IFERROR((Смета!G1676*1),0)&gt;0,ROUND(F1694*G1694,2),0),0),0)</f>
        <v>0</v>
      </c>
    </row>
    <row r="1695" hidden="1">
      <c r="B1695">
        <f>IFERROR(IF(F1695&gt;0,MAX(B$26:B1694)+1,IF(AND(D1695&gt;0,C1695=0),"ЗАГ",0)),0)</f>
        <v>0</v>
      </c>
      <c r="C1695">
        <f>IF(Смета!B1677&gt;0,Смета!B1677,0)</f>
        <v>0</v>
      </c>
      <c r="D1695">
        <f>IF(Смета!C1677&gt;0,Смета!C1677,0)</f>
        <v>0</v>
      </c>
      <c r="E1695" s="7">
        <f>IF(Смета!D1677&gt;0,Смета!D1677,0)</f>
        <v>0</v>
      </c>
      <c r="F1695" s="7">
        <f>IFERROR(IF(Дата_КС2=S$3,Смета!Q1677,0)+IF(Дата_КС2=S$4,Смета!T1677,0)+IF(Дата_КС2=S$5,Смета!W1677,0)+IF(Дата_КС2=S$6,Смета!Z1677,0)+IF(Дата_КС2=S$7,Смета!AC1677,0)+IF(Дата_КС2=S$8,Смета!AF1677,0)+IF(Дата_КС2=S$9,Смета!AI1677,0)+IF(Дата_КС2=S$10,Смета!AL1677,0)+IF(Дата_КС2=S$11,Смета!AO1677,0)+IF(Дата_КС2=S$12,Смета!AR1677,0)+IF(Дата_КС2=S$13,Смета!AU1677,0)+IF(Дата_КС2=S$14,Смета!AX1677,0),0)</f>
        <v>0</v>
      </c>
      <c r="G1695" s="7">
        <f>IF(Смета!E1677&gt;0,Смета!E1677,0)</f>
        <v>0</v>
      </c>
      <c r="H1695" s="7">
        <f>ROUND(F1695*G1695,2)</f>
        <v>0</v>
      </c>
      <c r="I1695">
        <f>IF(J1695=1,1,K1695)</f>
        <v>0</v>
      </c>
      <c r="K1695">
        <f>IF(AND(B1695&gt;0,B1695&lt;&gt;"ЗАГ"),1,IF(C1695=0,SUM(B1696:INDEX(B1696:B$2002,INDEX(MATCH("ЗАГ",B1696:B$2002&amp;"",),))),0))</f>
        <v>0</v>
      </c>
      <c r="R1695" s="7">
        <f>IFERROR(IF(F1695&gt;0,IF(IFERROR((Смета!H1245*1),0)&gt;0,ROUND(F1695*G1695,2),0),0),0)</f>
        <v>0</v>
      </c>
      <c r="S1695" s="7">
        <f>IFERROR(IF(F1695&gt;0,IF(IFERROR((Смета!G1677*1),0)&gt;0,ROUND(F1695*G1695,2),0),0),0)</f>
        <v>0</v>
      </c>
    </row>
    <row r="1696" hidden="1">
      <c r="B1696">
        <f>IFERROR(IF(F1696&gt;0,MAX(B$26:B1695)+1,IF(AND(D1696&gt;0,C1696=0),"ЗАГ",0)),0)</f>
        <v>0</v>
      </c>
      <c r="C1696">
        <f>IF(Смета!B1678&gt;0,Смета!B1678,0)</f>
        <v>0</v>
      </c>
      <c r="D1696">
        <f>IF(Смета!C1678&gt;0,Смета!C1678,0)</f>
        <v>0</v>
      </c>
      <c r="E1696" s="7">
        <f>IF(Смета!D1678&gt;0,Смета!D1678,0)</f>
        <v>0</v>
      </c>
      <c r="F1696" s="7">
        <f>IFERROR(IF(Дата_КС2=S$3,Смета!Q1678,0)+IF(Дата_КС2=S$4,Смета!T1678,0)+IF(Дата_КС2=S$5,Смета!W1678,0)+IF(Дата_КС2=S$6,Смета!Z1678,0)+IF(Дата_КС2=S$7,Смета!AC1678,0)+IF(Дата_КС2=S$8,Смета!AF1678,0)+IF(Дата_КС2=S$9,Смета!AI1678,0)+IF(Дата_КС2=S$10,Смета!AL1678,0)+IF(Дата_КС2=S$11,Смета!AO1678,0)+IF(Дата_КС2=S$12,Смета!AR1678,0)+IF(Дата_КС2=S$13,Смета!AU1678,0)+IF(Дата_КС2=S$14,Смета!AX1678,0),0)</f>
        <v>0</v>
      </c>
      <c r="G1696" s="7">
        <f>IF(Смета!E1678&gt;0,Смета!E1678,0)</f>
        <v>0</v>
      </c>
      <c r="H1696" s="7">
        <f>ROUND(F1696*G1696,2)</f>
        <v>0</v>
      </c>
      <c r="I1696">
        <f>IF(J1696=1,1,K1696)</f>
        <v>0</v>
      </c>
      <c r="K1696">
        <f>IF(AND(B1696&gt;0,B1696&lt;&gt;"ЗАГ"),1,IF(C1696=0,SUM(B1697:INDEX(B1697:B$2002,INDEX(MATCH("ЗАГ",B1697:B$2002&amp;"",),))),0))</f>
        <v>0</v>
      </c>
      <c r="R1696" s="7">
        <f>IFERROR(IF(F1696&gt;0,IF(IFERROR((Смета!H1246*1),0)&gt;0,ROUND(F1696*G1696,2),0),0),0)</f>
        <v>0</v>
      </c>
      <c r="S1696" s="7">
        <f>IFERROR(IF(F1696&gt;0,IF(IFERROR((Смета!G1678*1),0)&gt;0,ROUND(F1696*G1696,2),0),0),0)</f>
        <v>0</v>
      </c>
    </row>
    <row r="1697" hidden="1">
      <c r="B1697">
        <f>IFERROR(IF(F1697&gt;0,MAX(B$26:B1696)+1,IF(AND(D1697&gt;0,C1697=0),"ЗАГ",0)),0)</f>
        <v>0</v>
      </c>
      <c r="C1697">
        <f>IF(Смета!B1679&gt;0,Смета!B1679,0)</f>
        <v>0</v>
      </c>
      <c r="D1697">
        <f>IF(Смета!C1679&gt;0,Смета!C1679,0)</f>
        <v>0</v>
      </c>
      <c r="E1697" s="7">
        <f>IF(Смета!D1679&gt;0,Смета!D1679,0)</f>
        <v>0</v>
      </c>
      <c r="F1697" s="7">
        <f>IFERROR(IF(Дата_КС2=S$3,Смета!Q1679,0)+IF(Дата_КС2=S$4,Смета!T1679,0)+IF(Дата_КС2=S$5,Смета!W1679,0)+IF(Дата_КС2=S$6,Смета!Z1679,0)+IF(Дата_КС2=S$7,Смета!AC1679,0)+IF(Дата_КС2=S$8,Смета!AF1679,0)+IF(Дата_КС2=S$9,Смета!AI1679,0)+IF(Дата_КС2=S$10,Смета!AL1679,0)+IF(Дата_КС2=S$11,Смета!AO1679,0)+IF(Дата_КС2=S$12,Смета!AR1679,0)+IF(Дата_КС2=S$13,Смета!AU1679,0)+IF(Дата_КС2=S$14,Смета!AX1679,0),0)</f>
        <v>0</v>
      </c>
      <c r="G1697" s="7">
        <f>IF(Смета!E1679&gt;0,Смета!E1679,0)</f>
        <v>0</v>
      </c>
      <c r="H1697" s="7">
        <f>ROUND(F1697*G1697,2)</f>
        <v>0</v>
      </c>
      <c r="I1697">
        <f>IF(J1697=1,1,K1697)</f>
        <v>0</v>
      </c>
      <c r="K1697">
        <f>IF(AND(B1697&gt;0,B1697&lt;&gt;"ЗАГ"),1,IF(C1697=0,SUM(B1698:INDEX(B1698:B$2002,INDEX(MATCH("ЗАГ",B1698:B$2002&amp;"",),))),0))</f>
        <v>0</v>
      </c>
      <c r="R1697" s="7">
        <f>IFERROR(IF(F1697&gt;0,IF(IFERROR((Смета!H1247*1),0)&gt;0,ROUND(F1697*G1697,2),0),0),0)</f>
        <v>0</v>
      </c>
      <c r="S1697" s="7">
        <f>IFERROR(IF(F1697&gt;0,IF(IFERROR((Смета!G1679*1),0)&gt;0,ROUND(F1697*G1697,2),0),0),0)</f>
        <v>0</v>
      </c>
    </row>
    <row r="1698" hidden="1">
      <c r="B1698">
        <f>IFERROR(IF(F1698&gt;0,MAX(B$26:B1697)+1,IF(AND(D1698&gt;0,C1698=0),"ЗАГ",0)),0)</f>
        <v>0</v>
      </c>
      <c r="C1698">
        <f>IF(Смета!B1680&gt;0,Смета!B1680,0)</f>
        <v>0</v>
      </c>
      <c r="D1698">
        <f>IF(Смета!C1680&gt;0,Смета!C1680,0)</f>
        <v>0</v>
      </c>
      <c r="E1698" s="7">
        <f>IF(Смета!D1680&gt;0,Смета!D1680,0)</f>
        <v>0</v>
      </c>
      <c r="F1698" s="7">
        <f>IFERROR(IF(Дата_КС2=S$3,Смета!Q1680,0)+IF(Дата_КС2=S$4,Смета!T1680,0)+IF(Дата_КС2=S$5,Смета!W1680,0)+IF(Дата_КС2=S$6,Смета!Z1680,0)+IF(Дата_КС2=S$7,Смета!AC1680,0)+IF(Дата_КС2=S$8,Смета!AF1680,0)+IF(Дата_КС2=S$9,Смета!AI1680,0)+IF(Дата_КС2=S$10,Смета!AL1680,0)+IF(Дата_КС2=S$11,Смета!AO1680,0)+IF(Дата_КС2=S$12,Смета!AR1680,0)+IF(Дата_КС2=S$13,Смета!AU1680,0)+IF(Дата_КС2=S$14,Смета!AX1680,0),0)</f>
        <v>0</v>
      </c>
      <c r="G1698" s="7">
        <f>IF(Смета!E1680&gt;0,Смета!E1680,0)</f>
        <v>0</v>
      </c>
      <c r="H1698" s="7">
        <f>ROUND(F1698*G1698,2)</f>
        <v>0</v>
      </c>
      <c r="I1698">
        <f>IF(J1698=1,1,K1698)</f>
        <v>0</v>
      </c>
      <c r="K1698">
        <f>IF(AND(B1698&gt;0,B1698&lt;&gt;"ЗАГ"),1,IF(C1698=0,SUM(B1699:INDEX(B1699:B$2002,INDEX(MATCH("ЗАГ",B1699:B$2002&amp;"",),))),0))</f>
        <v>0</v>
      </c>
      <c r="R1698" s="7">
        <f>IFERROR(IF(F1698&gt;0,IF(IFERROR((Смета!H1248*1),0)&gt;0,ROUND(F1698*G1698,2),0),0),0)</f>
        <v>0</v>
      </c>
      <c r="S1698" s="7">
        <f>IFERROR(IF(F1698&gt;0,IF(IFERROR((Смета!G1680*1),0)&gt;0,ROUND(F1698*G1698,2),0),0),0)</f>
        <v>0</v>
      </c>
    </row>
    <row r="1699" hidden="1">
      <c r="B1699">
        <f>IFERROR(IF(F1699&gt;0,MAX(B$26:B1698)+1,IF(AND(D1699&gt;0,C1699=0),"ЗАГ",0)),0)</f>
        <v>0</v>
      </c>
      <c r="C1699">
        <f>IF(Смета!B1681&gt;0,Смета!B1681,0)</f>
        <v>0</v>
      </c>
      <c r="D1699">
        <f>IF(Смета!C1681&gt;0,Смета!C1681,0)</f>
        <v>0</v>
      </c>
      <c r="E1699" s="7">
        <f>IF(Смета!D1681&gt;0,Смета!D1681,0)</f>
        <v>0</v>
      </c>
      <c r="F1699" s="7">
        <f>IFERROR(IF(Дата_КС2=S$3,Смета!Q1681,0)+IF(Дата_КС2=S$4,Смета!T1681,0)+IF(Дата_КС2=S$5,Смета!W1681,0)+IF(Дата_КС2=S$6,Смета!Z1681,0)+IF(Дата_КС2=S$7,Смета!AC1681,0)+IF(Дата_КС2=S$8,Смета!AF1681,0)+IF(Дата_КС2=S$9,Смета!AI1681,0)+IF(Дата_КС2=S$10,Смета!AL1681,0)+IF(Дата_КС2=S$11,Смета!AO1681,0)+IF(Дата_КС2=S$12,Смета!AR1681,0)+IF(Дата_КС2=S$13,Смета!AU1681,0)+IF(Дата_КС2=S$14,Смета!AX1681,0),0)</f>
        <v>0</v>
      </c>
      <c r="G1699" s="7">
        <f>IF(Смета!E1681&gt;0,Смета!E1681,0)</f>
        <v>0</v>
      </c>
      <c r="H1699" s="7">
        <f>ROUND(F1699*G1699,2)</f>
        <v>0</v>
      </c>
      <c r="I1699">
        <f>IF(J1699=1,1,K1699)</f>
        <v>0</v>
      </c>
      <c r="K1699">
        <f>IF(AND(B1699&gt;0,B1699&lt;&gt;"ЗАГ"),1,IF(C1699=0,SUM(B1700:INDEX(B1700:B$2002,INDEX(MATCH("ЗАГ",B1700:B$2002&amp;"",),))),0))</f>
        <v>0</v>
      </c>
      <c r="R1699" s="7">
        <f>IFERROR(IF(F1699&gt;0,IF(IFERROR((Смета!H1249*1),0)&gt;0,ROUND(F1699*G1699,2),0),0),0)</f>
        <v>0</v>
      </c>
      <c r="S1699" s="7">
        <f>IFERROR(IF(F1699&gt;0,IF(IFERROR((Смета!G1681*1),0)&gt;0,ROUND(F1699*G1699,2),0),0),0)</f>
        <v>0</v>
      </c>
    </row>
    <row r="1700" hidden="1">
      <c r="B1700">
        <f>IFERROR(IF(F1700&gt;0,MAX(B$26:B1699)+1,IF(AND(D1700&gt;0,C1700=0),"ЗАГ",0)),0)</f>
        <v>0</v>
      </c>
      <c r="C1700">
        <f>IF(Смета!B1682&gt;0,Смета!B1682,0)</f>
        <v>0</v>
      </c>
      <c r="D1700">
        <f>IF(Смета!C1682&gt;0,Смета!C1682,0)</f>
        <v>0</v>
      </c>
      <c r="E1700" s="7">
        <f>IF(Смета!D1682&gt;0,Смета!D1682,0)</f>
        <v>0</v>
      </c>
      <c r="F1700" s="7">
        <f>IFERROR(IF(Дата_КС2=S$3,Смета!Q1682,0)+IF(Дата_КС2=S$4,Смета!T1682,0)+IF(Дата_КС2=S$5,Смета!W1682,0)+IF(Дата_КС2=S$6,Смета!Z1682,0)+IF(Дата_КС2=S$7,Смета!AC1682,0)+IF(Дата_КС2=S$8,Смета!AF1682,0)+IF(Дата_КС2=S$9,Смета!AI1682,0)+IF(Дата_КС2=S$10,Смета!AL1682,0)+IF(Дата_КС2=S$11,Смета!AO1682,0)+IF(Дата_КС2=S$12,Смета!AR1682,0)+IF(Дата_КС2=S$13,Смета!AU1682,0)+IF(Дата_КС2=S$14,Смета!AX1682,0),0)</f>
        <v>0</v>
      </c>
      <c r="G1700" s="7">
        <f>IF(Смета!E1682&gt;0,Смета!E1682,0)</f>
        <v>0</v>
      </c>
      <c r="H1700" s="7">
        <f>ROUND(F1700*G1700,2)</f>
        <v>0</v>
      </c>
      <c r="I1700">
        <f>IF(J1700=1,1,K1700)</f>
        <v>0</v>
      </c>
      <c r="K1700">
        <f>IF(AND(B1700&gt;0,B1700&lt;&gt;"ЗАГ"),1,IF(C1700=0,SUM(B1701:INDEX(B1701:B$2002,INDEX(MATCH("ЗАГ",B1701:B$2002&amp;"",),))),0))</f>
        <v>0</v>
      </c>
      <c r="R1700" s="7">
        <f>IFERROR(IF(F1700&gt;0,IF(IFERROR((Смета!H1250*1),0)&gt;0,ROUND(F1700*G1700,2),0),0),0)</f>
        <v>0</v>
      </c>
      <c r="S1700" s="7">
        <f>IFERROR(IF(F1700&gt;0,IF(IFERROR((Смета!G1682*1),0)&gt;0,ROUND(F1700*G1700,2),0),0),0)</f>
        <v>0</v>
      </c>
    </row>
    <row r="1701" hidden="1">
      <c r="B1701">
        <f>IFERROR(IF(F1701&gt;0,MAX(B$26:B1700)+1,IF(AND(D1701&gt;0,C1701=0),"ЗАГ",0)),0)</f>
        <v>0</v>
      </c>
      <c r="C1701">
        <f>IF(Смета!B1683&gt;0,Смета!B1683,0)</f>
        <v>0</v>
      </c>
      <c r="D1701">
        <f>IF(Смета!C1683&gt;0,Смета!C1683,0)</f>
        <v>0</v>
      </c>
      <c r="E1701" s="7">
        <f>IF(Смета!D1683&gt;0,Смета!D1683,0)</f>
        <v>0</v>
      </c>
      <c r="F1701" s="7">
        <f>IFERROR(IF(Дата_КС2=S$3,Смета!Q1683,0)+IF(Дата_КС2=S$4,Смета!T1683,0)+IF(Дата_КС2=S$5,Смета!W1683,0)+IF(Дата_КС2=S$6,Смета!Z1683,0)+IF(Дата_КС2=S$7,Смета!AC1683,0)+IF(Дата_КС2=S$8,Смета!AF1683,0)+IF(Дата_КС2=S$9,Смета!AI1683,0)+IF(Дата_КС2=S$10,Смета!AL1683,0)+IF(Дата_КС2=S$11,Смета!AO1683,0)+IF(Дата_КС2=S$12,Смета!AR1683,0)+IF(Дата_КС2=S$13,Смета!AU1683,0)+IF(Дата_КС2=S$14,Смета!AX1683,0),0)</f>
        <v>0</v>
      </c>
      <c r="G1701" s="7">
        <f>IF(Смета!E1683&gt;0,Смета!E1683,0)</f>
        <v>0</v>
      </c>
      <c r="H1701" s="7">
        <f>ROUND(F1701*G1701,2)</f>
        <v>0</v>
      </c>
      <c r="I1701">
        <f>IF(J1701=1,1,K1701)</f>
        <v>0</v>
      </c>
      <c r="K1701">
        <f>IF(AND(B1701&gt;0,B1701&lt;&gt;"ЗАГ"),1,IF(C1701=0,SUM(B1702:INDEX(B1702:B$2002,INDEX(MATCH("ЗАГ",B1702:B$2002&amp;"",),))),0))</f>
        <v>0</v>
      </c>
      <c r="R1701" s="7">
        <f>IFERROR(IF(F1701&gt;0,IF(IFERROR((Смета!H1251*1),0)&gt;0,ROUND(F1701*G1701,2),0),0),0)</f>
        <v>0</v>
      </c>
      <c r="S1701" s="7">
        <f>IFERROR(IF(F1701&gt;0,IF(IFERROR((Смета!G1683*1),0)&gt;0,ROUND(F1701*G1701,2),0),0),0)</f>
        <v>0</v>
      </c>
    </row>
    <row r="1702" hidden="1">
      <c r="B1702">
        <f>IFERROR(IF(F1702&gt;0,MAX(B$26:B1701)+1,IF(AND(D1702&gt;0,C1702=0),"ЗАГ",0)),0)</f>
        <v>0</v>
      </c>
      <c r="C1702">
        <f>IF(Смета!B1684&gt;0,Смета!B1684,0)</f>
        <v>0</v>
      </c>
      <c r="D1702">
        <f>IF(Смета!C1684&gt;0,Смета!C1684,0)</f>
        <v>0</v>
      </c>
      <c r="E1702" s="7">
        <f>IF(Смета!D1684&gt;0,Смета!D1684,0)</f>
        <v>0</v>
      </c>
      <c r="F1702" s="7">
        <f>IFERROR(IF(Дата_КС2=S$3,Смета!Q1684,0)+IF(Дата_КС2=S$4,Смета!T1684,0)+IF(Дата_КС2=S$5,Смета!W1684,0)+IF(Дата_КС2=S$6,Смета!Z1684,0)+IF(Дата_КС2=S$7,Смета!AC1684,0)+IF(Дата_КС2=S$8,Смета!AF1684,0)+IF(Дата_КС2=S$9,Смета!AI1684,0)+IF(Дата_КС2=S$10,Смета!AL1684,0)+IF(Дата_КС2=S$11,Смета!AO1684,0)+IF(Дата_КС2=S$12,Смета!AR1684,0)+IF(Дата_КС2=S$13,Смета!AU1684,0)+IF(Дата_КС2=S$14,Смета!AX1684,0),0)</f>
        <v>0</v>
      </c>
      <c r="G1702" s="7">
        <f>IF(Смета!E1684&gt;0,Смета!E1684,0)</f>
        <v>0</v>
      </c>
      <c r="H1702" s="7">
        <f>ROUND(F1702*G1702,2)</f>
        <v>0</v>
      </c>
      <c r="I1702">
        <f>IF(J1702=1,1,K1702)</f>
        <v>0</v>
      </c>
      <c r="K1702">
        <f>IF(AND(B1702&gt;0,B1702&lt;&gt;"ЗАГ"),1,IF(C1702=0,SUM(B1703:INDEX(B1703:B$2002,INDEX(MATCH("ЗАГ",B1703:B$2002&amp;"",),))),0))</f>
        <v>0</v>
      </c>
      <c r="R1702" s="7">
        <f>IFERROR(IF(F1702&gt;0,IF(IFERROR((Смета!H1252*1),0)&gt;0,ROUND(F1702*G1702,2),0),0),0)</f>
        <v>0</v>
      </c>
      <c r="S1702" s="7">
        <f>IFERROR(IF(F1702&gt;0,IF(IFERROR((Смета!G1684*1),0)&gt;0,ROUND(F1702*G1702,2),0),0),0)</f>
        <v>0</v>
      </c>
    </row>
    <row r="1703" hidden="1">
      <c r="B1703">
        <f>IFERROR(IF(F1703&gt;0,MAX(B$26:B1702)+1,IF(AND(D1703&gt;0,C1703=0),"ЗАГ",0)),0)</f>
        <v>0</v>
      </c>
      <c r="C1703">
        <f>IF(Смета!B1685&gt;0,Смета!B1685,0)</f>
        <v>0</v>
      </c>
      <c r="D1703">
        <f>IF(Смета!C1685&gt;0,Смета!C1685,0)</f>
        <v>0</v>
      </c>
      <c r="E1703" s="7">
        <f>IF(Смета!D1685&gt;0,Смета!D1685,0)</f>
        <v>0</v>
      </c>
      <c r="F1703" s="7">
        <f>IFERROR(IF(Дата_КС2=S$3,Смета!Q1685,0)+IF(Дата_КС2=S$4,Смета!T1685,0)+IF(Дата_КС2=S$5,Смета!W1685,0)+IF(Дата_КС2=S$6,Смета!Z1685,0)+IF(Дата_КС2=S$7,Смета!AC1685,0)+IF(Дата_КС2=S$8,Смета!AF1685,0)+IF(Дата_КС2=S$9,Смета!AI1685,0)+IF(Дата_КС2=S$10,Смета!AL1685,0)+IF(Дата_КС2=S$11,Смета!AO1685,0)+IF(Дата_КС2=S$12,Смета!AR1685,0)+IF(Дата_КС2=S$13,Смета!AU1685,0)+IF(Дата_КС2=S$14,Смета!AX1685,0),0)</f>
        <v>0</v>
      </c>
      <c r="G1703" s="7">
        <f>IF(Смета!E1685&gt;0,Смета!E1685,0)</f>
        <v>0</v>
      </c>
      <c r="H1703" s="7">
        <f>ROUND(F1703*G1703,2)</f>
        <v>0</v>
      </c>
      <c r="I1703">
        <f>IF(J1703=1,1,K1703)</f>
        <v>0</v>
      </c>
      <c r="K1703">
        <f>IF(AND(B1703&gt;0,B1703&lt;&gt;"ЗАГ"),1,IF(C1703=0,SUM(B1704:INDEX(B1704:B$2002,INDEX(MATCH("ЗАГ",B1704:B$2002&amp;"",),))),0))</f>
        <v>0</v>
      </c>
      <c r="R1703" s="7">
        <f>IFERROR(IF(F1703&gt;0,IF(IFERROR((Смета!H1253*1),0)&gt;0,ROUND(F1703*G1703,2),0),0),0)</f>
        <v>0</v>
      </c>
      <c r="S1703" s="7">
        <f>IFERROR(IF(F1703&gt;0,IF(IFERROR((Смета!G1685*1),0)&gt;0,ROUND(F1703*G1703,2),0),0),0)</f>
        <v>0</v>
      </c>
    </row>
    <row r="1704" hidden="1">
      <c r="B1704">
        <f>IFERROR(IF(F1704&gt;0,MAX(B$26:B1703)+1,IF(AND(D1704&gt;0,C1704=0),"ЗАГ",0)),0)</f>
        <v>0</v>
      </c>
      <c r="C1704">
        <f>IF(Смета!B1686&gt;0,Смета!B1686,0)</f>
        <v>0</v>
      </c>
      <c r="D1704">
        <f>IF(Смета!C1686&gt;0,Смета!C1686,0)</f>
        <v>0</v>
      </c>
      <c r="E1704" s="7">
        <f>IF(Смета!D1686&gt;0,Смета!D1686,0)</f>
        <v>0</v>
      </c>
      <c r="F1704" s="7">
        <f>IFERROR(IF(Дата_КС2=S$3,Смета!Q1686,0)+IF(Дата_КС2=S$4,Смета!T1686,0)+IF(Дата_КС2=S$5,Смета!W1686,0)+IF(Дата_КС2=S$6,Смета!Z1686,0)+IF(Дата_КС2=S$7,Смета!AC1686,0)+IF(Дата_КС2=S$8,Смета!AF1686,0)+IF(Дата_КС2=S$9,Смета!AI1686,0)+IF(Дата_КС2=S$10,Смета!AL1686,0)+IF(Дата_КС2=S$11,Смета!AO1686,0)+IF(Дата_КС2=S$12,Смета!AR1686,0)+IF(Дата_КС2=S$13,Смета!AU1686,0)+IF(Дата_КС2=S$14,Смета!AX1686,0),0)</f>
        <v>0</v>
      </c>
      <c r="G1704" s="7">
        <f>IF(Смета!E1686&gt;0,Смета!E1686,0)</f>
        <v>0</v>
      </c>
      <c r="H1704" s="7">
        <f>ROUND(F1704*G1704,2)</f>
        <v>0</v>
      </c>
      <c r="I1704">
        <f>IF(J1704=1,1,K1704)</f>
        <v>0</v>
      </c>
      <c r="K1704">
        <f>IF(AND(B1704&gt;0,B1704&lt;&gt;"ЗАГ"),1,IF(C1704=0,SUM(B1705:INDEX(B1705:B$2002,INDEX(MATCH("ЗАГ",B1705:B$2002&amp;"",),))),0))</f>
        <v>0</v>
      </c>
      <c r="R1704" s="7">
        <f>IFERROR(IF(F1704&gt;0,IF(IFERROR((Смета!H1254*1),0)&gt;0,ROUND(F1704*G1704,2),0),0),0)</f>
        <v>0</v>
      </c>
      <c r="S1704" s="7">
        <f>IFERROR(IF(F1704&gt;0,IF(IFERROR((Смета!G1686*1),0)&gt;0,ROUND(F1704*G1704,2),0),0),0)</f>
        <v>0</v>
      </c>
    </row>
    <row r="1705" hidden="1">
      <c r="B1705">
        <f>IFERROR(IF(F1705&gt;0,MAX(B$26:B1704)+1,IF(AND(D1705&gt;0,C1705=0),"ЗАГ",0)),0)</f>
        <v>0</v>
      </c>
      <c r="C1705">
        <f>IF(Смета!B1687&gt;0,Смета!B1687,0)</f>
        <v>0</v>
      </c>
      <c r="D1705">
        <f>IF(Смета!C1687&gt;0,Смета!C1687,0)</f>
        <v>0</v>
      </c>
      <c r="E1705" s="7">
        <f>IF(Смета!D1687&gt;0,Смета!D1687,0)</f>
        <v>0</v>
      </c>
      <c r="F1705" s="7">
        <f>IFERROR(IF(Дата_КС2=S$3,Смета!Q1687,0)+IF(Дата_КС2=S$4,Смета!T1687,0)+IF(Дата_КС2=S$5,Смета!W1687,0)+IF(Дата_КС2=S$6,Смета!Z1687,0)+IF(Дата_КС2=S$7,Смета!AC1687,0)+IF(Дата_КС2=S$8,Смета!AF1687,0)+IF(Дата_КС2=S$9,Смета!AI1687,0)+IF(Дата_КС2=S$10,Смета!AL1687,0)+IF(Дата_КС2=S$11,Смета!AO1687,0)+IF(Дата_КС2=S$12,Смета!AR1687,0)+IF(Дата_КС2=S$13,Смета!AU1687,0)+IF(Дата_КС2=S$14,Смета!AX1687,0),0)</f>
        <v>0</v>
      </c>
      <c r="G1705" s="7">
        <f>IF(Смета!E1687&gt;0,Смета!E1687,0)</f>
        <v>0</v>
      </c>
      <c r="H1705" s="7">
        <f>ROUND(F1705*G1705,2)</f>
        <v>0</v>
      </c>
      <c r="I1705">
        <f>IF(J1705=1,1,K1705)</f>
        <v>0</v>
      </c>
      <c r="K1705">
        <f>IF(AND(B1705&gt;0,B1705&lt;&gt;"ЗАГ"),1,IF(C1705=0,SUM(B1706:INDEX(B1706:B$2002,INDEX(MATCH("ЗАГ",B1706:B$2002&amp;"",),))),0))</f>
        <v>0</v>
      </c>
      <c r="R1705" s="7">
        <f>IFERROR(IF(F1705&gt;0,IF(IFERROR((Смета!H1255*1),0)&gt;0,ROUND(F1705*G1705,2),0),0),0)</f>
        <v>0</v>
      </c>
      <c r="S1705" s="7">
        <f>IFERROR(IF(F1705&gt;0,IF(IFERROR((Смета!G1687*1),0)&gt;0,ROUND(F1705*G1705,2),0),0),0)</f>
        <v>0</v>
      </c>
    </row>
    <row r="1706" hidden="1">
      <c r="B1706">
        <f>IFERROR(IF(F1706&gt;0,MAX(B$26:B1705)+1,IF(AND(D1706&gt;0,C1706=0),"ЗАГ",0)),0)</f>
        <v>0</v>
      </c>
      <c r="C1706">
        <f>IF(Смета!B1688&gt;0,Смета!B1688,0)</f>
        <v>0</v>
      </c>
      <c r="D1706">
        <f>IF(Смета!C1688&gt;0,Смета!C1688,0)</f>
        <v>0</v>
      </c>
      <c r="E1706" s="7">
        <f>IF(Смета!D1688&gt;0,Смета!D1688,0)</f>
        <v>0</v>
      </c>
      <c r="F1706" s="7">
        <f>IFERROR(IF(Дата_КС2=S$3,Смета!Q1688,0)+IF(Дата_КС2=S$4,Смета!T1688,0)+IF(Дата_КС2=S$5,Смета!W1688,0)+IF(Дата_КС2=S$6,Смета!Z1688,0)+IF(Дата_КС2=S$7,Смета!AC1688,0)+IF(Дата_КС2=S$8,Смета!AF1688,0)+IF(Дата_КС2=S$9,Смета!AI1688,0)+IF(Дата_КС2=S$10,Смета!AL1688,0)+IF(Дата_КС2=S$11,Смета!AO1688,0)+IF(Дата_КС2=S$12,Смета!AR1688,0)+IF(Дата_КС2=S$13,Смета!AU1688,0)+IF(Дата_КС2=S$14,Смета!AX1688,0),0)</f>
        <v>0</v>
      </c>
      <c r="G1706" s="7">
        <f>IF(Смета!E1688&gt;0,Смета!E1688,0)</f>
        <v>0</v>
      </c>
      <c r="H1706" s="7">
        <f>ROUND(F1706*G1706,2)</f>
        <v>0</v>
      </c>
      <c r="I1706">
        <f>IF(J1706=1,1,K1706)</f>
        <v>0</v>
      </c>
      <c r="K1706">
        <f>IF(AND(B1706&gt;0,B1706&lt;&gt;"ЗАГ"),1,IF(C1706=0,SUM(B1707:INDEX(B1707:B$2002,INDEX(MATCH("ЗАГ",B1707:B$2002&amp;"",),))),0))</f>
        <v>0</v>
      </c>
      <c r="R1706" s="7">
        <f>IFERROR(IF(F1706&gt;0,IF(IFERROR((Смета!H1256*1),0)&gt;0,ROUND(F1706*G1706,2),0),0),0)</f>
        <v>0</v>
      </c>
      <c r="S1706" s="7">
        <f>IFERROR(IF(F1706&gt;0,IF(IFERROR((Смета!G1688*1),0)&gt;0,ROUND(F1706*G1706,2),0),0),0)</f>
        <v>0</v>
      </c>
    </row>
    <row r="1707" hidden="1">
      <c r="B1707">
        <f>IFERROR(IF(F1707&gt;0,MAX(B$26:B1706)+1,IF(AND(D1707&gt;0,C1707=0),"ЗАГ",0)),0)</f>
        <v>0</v>
      </c>
      <c r="C1707">
        <f>IF(Смета!B1689&gt;0,Смета!B1689,0)</f>
        <v>0</v>
      </c>
      <c r="D1707">
        <f>IF(Смета!C1689&gt;0,Смета!C1689,0)</f>
        <v>0</v>
      </c>
      <c r="E1707" s="7">
        <f>IF(Смета!D1689&gt;0,Смета!D1689,0)</f>
        <v>0</v>
      </c>
      <c r="F1707" s="7">
        <f>IFERROR(IF(Дата_КС2=S$3,Смета!Q1689,0)+IF(Дата_КС2=S$4,Смета!T1689,0)+IF(Дата_КС2=S$5,Смета!W1689,0)+IF(Дата_КС2=S$6,Смета!Z1689,0)+IF(Дата_КС2=S$7,Смета!AC1689,0)+IF(Дата_КС2=S$8,Смета!AF1689,0)+IF(Дата_КС2=S$9,Смета!AI1689,0)+IF(Дата_КС2=S$10,Смета!AL1689,0)+IF(Дата_КС2=S$11,Смета!AO1689,0)+IF(Дата_КС2=S$12,Смета!AR1689,0)+IF(Дата_КС2=S$13,Смета!AU1689,0)+IF(Дата_КС2=S$14,Смета!AX1689,0),0)</f>
        <v>0</v>
      </c>
      <c r="G1707" s="7">
        <f>IF(Смета!E1689&gt;0,Смета!E1689,0)</f>
        <v>0</v>
      </c>
      <c r="H1707" s="7">
        <f>ROUND(F1707*G1707,2)</f>
        <v>0</v>
      </c>
      <c r="I1707">
        <f>IF(J1707=1,1,K1707)</f>
        <v>0</v>
      </c>
      <c r="K1707">
        <f>IF(AND(B1707&gt;0,B1707&lt;&gt;"ЗАГ"),1,IF(C1707=0,SUM(B1708:INDEX(B1708:B$2002,INDEX(MATCH("ЗАГ",B1708:B$2002&amp;"",),))),0))</f>
        <v>0</v>
      </c>
      <c r="R1707" s="7">
        <f>IFERROR(IF(F1707&gt;0,IF(IFERROR((Смета!H1257*1),0)&gt;0,ROUND(F1707*G1707,2),0),0),0)</f>
        <v>0</v>
      </c>
      <c r="S1707" s="7">
        <f>IFERROR(IF(F1707&gt;0,IF(IFERROR((Смета!G1689*1),0)&gt;0,ROUND(F1707*G1707,2),0),0),0)</f>
        <v>0</v>
      </c>
    </row>
    <row r="1708" hidden="1">
      <c r="B1708">
        <f>IFERROR(IF(F1708&gt;0,MAX(B$26:B1707)+1,IF(AND(D1708&gt;0,C1708=0),"ЗАГ",0)),0)</f>
        <v>0</v>
      </c>
      <c r="C1708">
        <f>IF(Смета!B1690&gt;0,Смета!B1690,0)</f>
        <v>0</v>
      </c>
      <c r="D1708">
        <f>IF(Смета!C1690&gt;0,Смета!C1690,0)</f>
        <v>0</v>
      </c>
      <c r="E1708" s="7">
        <f>IF(Смета!D1690&gt;0,Смета!D1690,0)</f>
        <v>0</v>
      </c>
      <c r="F1708" s="7">
        <f>IFERROR(IF(Дата_КС2=S$3,Смета!Q1690,0)+IF(Дата_КС2=S$4,Смета!T1690,0)+IF(Дата_КС2=S$5,Смета!W1690,0)+IF(Дата_КС2=S$6,Смета!Z1690,0)+IF(Дата_КС2=S$7,Смета!AC1690,0)+IF(Дата_КС2=S$8,Смета!AF1690,0)+IF(Дата_КС2=S$9,Смета!AI1690,0)+IF(Дата_КС2=S$10,Смета!AL1690,0)+IF(Дата_КС2=S$11,Смета!AO1690,0)+IF(Дата_КС2=S$12,Смета!AR1690,0)+IF(Дата_КС2=S$13,Смета!AU1690,0)+IF(Дата_КС2=S$14,Смета!AX1690,0),0)</f>
        <v>0</v>
      </c>
      <c r="G1708" s="7">
        <f>IF(Смета!E1690&gt;0,Смета!E1690,0)</f>
        <v>0</v>
      </c>
      <c r="H1708" s="7">
        <f>ROUND(F1708*G1708,2)</f>
        <v>0</v>
      </c>
      <c r="I1708">
        <f>IF(J1708=1,1,K1708)</f>
        <v>0</v>
      </c>
      <c r="K1708">
        <f>IF(AND(B1708&gt;0,B1708&lt;&gt;"ЗАГ"),1,IF(C1708=0,SUM(B1709:INDEX(B1709:B$2002,INDEX(MATCH("ЗАГ",B1709:B$2002&amp;"",),))),0))</f>
        <v>0</v>
      </c>
      <c r="R1708" s="7">
        <f>IFERROR(IF(F1708&gt;0,IF(IFERROR((Смета!H1258*1),0)&gt;0,ROUND(F1708*G1708,2),0),0),0)</f>
        <v>0</v>
      </c>
      <c r="S1708" s="7">
        <f>IFERROR(IF(F1708&gt;0,IF(IFERROR((Смета!G1690*1),0)&gt;0,ROUND(F1708*G1708,2),0),0),0)</f>
        <v>0</v>
      </c>
    </row>
    <row r="1709" hidden="1">
      <c r="B1709">
        <f>IFERROR(IF(F1709&gt;0,MAX(B$26:B1708)+1,IF(AND(D1709&gt;0,C1709=0),"ЗАГ",0)),0)</f>
        <v>0</v>
      </c>
      <c r="C1709">
        <f>IF(Смета!B1691&gt;0,Смета!B1691,0)</f>
        <v>0</v>
      </c>
      <c r="D1709">
        <f>IF(Смета!C1691&gt;0,Смета!C1691,0)</f>
        <v>0</v>
      </c>
      <c r="E1709" s="7">
        <f>IF(Смета!D1691&gt;0,Смета!D1691,0)</f>
        <v>0</v>
      </c>
      <c r="F1709" s="7">
        <f>IFERROR(IF(Дата_КС2=S$3,Смета!Q1691,0)+IF(Дата_КС2=S$4,Смета!T1691,0)+IF(Дата_КС2=S$5,Смета!W1691,0)+IF(Дата_КС2=S$6,Смета!Z1691,0)+IF(Дата_КС2=S$7,Смета!AC1691,0)+IF(Дата_КС2=S$8,Смета!AF1691,0)+IF(Дата_КС2=S$9,Смета!AI1691,0)+IF(Дата_КС2=S$10,Смета!AL1691,0)+IF(Дата_КС2=S$11,Смета!AO1691,0)+IF(Дата_КС2=S$12,Смета!AR1691,0)+IF(Дата_КС2=S$13,Смета!AU1691,0)+IF(Дата_КС2=S$14,Смета!AX1691,0),0)</f>
        <v>0</v>
      </c>
      <c r="G1709" s="7">
        <f>IF(Смета!E1691&gt;0,Смета!E1691,0)</f>
        <v>0</v>
      </c>
      <c r="H1709" s="7">
        <f>ROUND(F1709*G1709,2)</f>
        <v>0</v>
      </c>
      <c r="I1709">
        <f>IF(J1709=1,1,K1709)</f>
        <v>0</v>
      </c>
      <c r="K1709">
        <f>IF(AND(B1709&gt;0,B1709&lt;&gt;"ЗАГ"),1,IF(C1709=0,SUM(B1710:INDEX(B1710:B$2002,INDEX(MATCH("ЗАГ",B1710:B$2002&amp;"",),))),0))</f>
        <v>0</v>
      </c>
      <c r="R1709" s="7">
        <f>IFERROR(IF(F1709&gt;0,IF(IFERROR((Смета!H1259*1),0)&gt;0,ROUND(F1709*G1709,2),0),0),0)</f>
        <v>0</v>
      </c>
      <c r="S1709" s="7">
        <f>IFERROR(IF(F1709&gt;0,IF(IFERROR((Смета!G1691*1),0)&gt;0,ROUND(F1709*G1709,2),0),0),0)</f>
        <v>0</v>
      </c>
    </row>
    <row r="1710" hidden="1">
      <c r="B1710">
        <f>IFERROR(IF(F1710&gt;0,MAX(B$26:B1709)+1,IF(AND(D1710&gt;0,C1710=0),"ЗАГ",0)),0)</f>
        <v>0</v>
      </c>
      <c r="C1710">
        <f>IF(Смета!B1692&gt;0,Смета!B1692,0)</f>
        <v>0</v>
      </c>
      <c r="D1710">
        <f>IF(Смета!C1692&gt;0,Смета!C1692,0)</f>
        <v>0</v>
      </c>
      <c r="E1710" s="7">
        <f>IF(Смета!D1692&gt;0,Смета!D1692,0)</f>
        <v>0</v>
      </c>
      <c r="F1710" s="7">
        <f>IFERROR(IF(Дата_КС2=S$3,Смета!Q1692,0)+IF(Дата_КС2=S$4,Смета!T1692,0)+IF(Дата_КС2=S$5,Смета!W1692,0)+IF(Дата_КС2=S$6,Смета!Z1692,0)+IF(Дата_КС2=S$7,Смета!AC1692,0)+IF(Дата_КС2=S$8,Смета!AF1692,0)+IF(Дата_КС2=S$9,Смета!AI1692,0)+IF(Дата_КС2=S$10,Смета!AL1692,0)+IF(Дата_КС2=S$11,Смета!AO1692,0)+IF(Дата_КС2=S$12,Смета!AR1692,0)+IF(Дата_КС2=S$13,Смета!AU1692,0)+IF(Дата_КС2=S$14,Смета!AX1692,0),0)</f>
        <v>0</v>
      </c>
      <c r="G1710" s="7">
        <f>IF(Смета!E1692&gt;0,Смета!E1692,0)</f>
        <v>0</v>
      </c>
      <c r="H1710" s="7">
        <f>ROUND(F1710*G1710,2)</f>
        <v>0</v>
      </c>
      <c r="I1710">
        <f>IF(J1710=1,1,K1710)</f>
        <v>0</v>
      </c>
      <c r="K1710">
        <f>IF(AND(B1710&gt;0,B1710&lt;&gt;"ЗАГ"),1,IF(C1710=0,SUM(B1711:INDEX(B1711:B$2002,INDEX(MATCH("ЗАГ",B1711:B$2002&amp;"",),))),0))</f>
        <v>0</v>
      </c>
      <c r="R1710" s="7">
        <f>IFERROR(IF(F1710&gt;0,IF(IFERROR((Смета!H1260*1),0)&gt;0,ROUND(F1710*G1710,2),0),0),0)</f>
        <v>0</v>
      </c>
      <c r="S1710" s="7">
        <f>IFERROR(IF(F1710&gt;0,IF(IFERROR((Смета!G1692*1),0)&gt;0,ROUND(F1710*G1710,2),0),0),0)</f>
        <v>0</v>
      </c>
    </row>
    <row r="1711" hidden="1">
      <c r="B1711">
        <f>IFERROR(IF(F1711&gt;0,MAX(B$26:B1710)+1,IF(AND(D1711&gt;0,C1711=0),"ЗАГ",0)),0)</f>
        <v>0</v>
      </c>
      <c r="C1711">
        <f>IF(Смета!B1693&gt;0,Смета!B1693,0)</f>
        <v>0</v>
      </c>
      <c r="D1711">
        <f>IF(Смета!C1693&gt;0,Смета!C1693,0)</f>
        <v>0</v>
      </c>
      <c r="E1711" s="7">
        <f>IF(Смета!D1693&gt;0,Смета!D1693,0)</f>
        <v>0</v>
      </c>
      <c r="F1711" s="7">
        <f>IFERROR(IF(Дата_КС2=S$3,Смета!Q1693,0)+IF(Дата_КС2=S$4,Смета!T1693,0)+IF(Дата_КС2=S$5,Смета!W1693,0)+IF(Дата_КС2=S$6,Смета!Z1693,0)+IF(Дата_КС2=S$7,Смета!AC1693,0)+IF(Дата_КС2=S$8,Смета!AF1693,0)+IF(Дата_КС2=S$9,Смета!AI1693,0)+IF(Дата_КС2=S$10,Смета!AL1693,0)+IF(Дата_КС2=S$11,Смета!AO1693,0)+IF(Дата_КС2=S$12,Смета!AR1693,0)+IF(Дата_КС2=S$13,Смета!AU1693,0)+IF(Дата_КС2=S$14,Смета!AX1693,0),0)</f>
        <v>0</v>
      </c>
      <c r="G1711" s="7">
        <f>IF(Смета!E1693&gt;0,Смета!E1693,0)</f>
        <v>0</v>
      </c>
      <c r="H1711" s="7">
        <f>ROUND(F1711*G1711,2)</f>
        <v>0</v>
      </c>
      <c r="I1711">
        <f>IF(J1711=1,1,K1711)</f>
        <v>0</v>
      </c>
      <c r="K1711">
        <f>IF(AND(B1711&gt;0,B1711&lt;&gt;"ЗАГ"),1,IF(C1711=0,SUM(B1712:INDEX(B1712:B$2002,INDEX(MATCH("ЗАГ",B1712:B$2002&amp;"",),))),0))</f>
        <v>0</v>
      </c>
      <c r="R1711" s="7">
        <f>IFERROR(IF(F1711&gt;0,IF(IFERROR((Смета!H1261*1),0)&gt;0,ROUND(F1711*G1711,2),0),0),0)</f>
        <v>0</v>
      </c>
      <c r="S1711" s="7">
        <f>IFERROR(IF(F1711&gt;0,IF(IFERROR((Смета!G1693*1),0)&gt;0,ROUND(F1711*G1711,2),0),0),0)</f>
        <v>0</v>
      </c>
    </row>
    <row r="1712" hidden="1">
      <c r="B1712">
        <f>IFERROR(IF(F1712&gt;0,MAX(B$26:B1711)+1,IF(AND(D1712&gt;0,C1712=0),"ЗАГ",0)),0)</f>
        <v>0</v>
      </c>
      <c r="C1712">
        <f>IF(Смета!B1694&gt;0,Смета!B1694,0)</f>
        <v>0</v>
      </c>
      <c r="D1712">
        <f>IF(Смета!C1694&gt;0,Смета!C1694,0)</f>
        <v>0</v>
      </c>
      <c r="E1712" s="7">
        <f>IF(Смета!D1694&gt;0,Смета!D1694,0)</f>
        <v>0</v>
      </c>
      <c r="F1712" s="7">
        <f>IFERROR(IF(Дата_КС2=S$3,Смета!Q1694,0)+IF(Дата_КС2=S$4,Смета!T1694,0)+IF(Дата_КС2=S$5,Смета!W1694,0)+IF(Дата_КС2=S$6,Смета!Z1694,0)+IF(Дата_КС2=S$7,Смета!AC1694,0)+IF(Дата_КС2=S$8,Смета!AF1694,0)+IF(Дата_КС2=S$9,Смета!AI1694,0)+IF(Дата_КС2=S$10,Смета!AL1694,0)+IF(Дата_КС2=S$11,Смета!AO1694,0)+IF(Дата_КС2=S$12,Смета!AR1694,0)+IF(Дата_КС2=S$13,Смета!AU1694,0)+IF(Дата_КС2=S$14,Смета!AX1694,0),0)</f>
        <v>0</v>
      </c>
      <c r="G1712" s="7">
        <f>IF(Смета!E1694&gt;0,Смета!E1694,0)</f>
        <v>0</v>
      </c>
      <c r="H1712" s="7">
        <f>ROUND(F1712*G1712,2)</f>
        <v>0</v>
      </c>
      <c r="I1712">
        <f>IF(J1712=1,1,K1712)</f>
        <v>0</v>
      </c>
      <c r="K1712">
        <f>IF(AND(B1712&gt;0,B1712&lt;&gt;"ЗАГ"),1,IF(C1712=0,SUM(B1713:INDEX(B1713:B$2002,INDEX(MATCH("ЗАГ",B1713:B$2002&amp;"",),))),0))</f>
        <v>0</v>
      </c>
      <c r="R1712" s="7">
        <f>IFERROR(IF(F1712&gt;0,IF(IFERROR((Смета!H1262*1),0)&gt;0,ROUND(F1712*G1712,2),0),0),0)</f>
        <v>0</v>
      </c>
      <c r="S1712" s="7">
        <f>IFERROR(IF(F1712&gt;0,IF(IFERROR((Смета!G1694*1),0)&gt;0,ROUND(F1712*G1712,2),0),0),0)</f>
        <v>0</v>
      </c>
    </row>
    <row r="1713" hidden="1">
      <c r="B1713">
        <f>IFERROR(IF(F1713&gt;0,MAX(B$26:B1712)+1,IF(AND(D1713&gt;0,C1713=0),"ЗАГ",0)),0)</f>
        <v>0</v>
      </c>
      <c r="C1713">
        <f>IF(Смета!B1695&gt;0,Смета!B1695,0)</f>
        <v>0</v>
      </c>
      <c r="D1713">
        <f>IF(Смета!C1695&gt;0,Смета!C1695,0)</f>
        <v>0</v>
      </c>
      <c r="E1713" s="7">
        <f>IF(Смета!D1695&gt;0,Смета!D1695,0)</f>
        <v>0</v>
      </c>
      <c r="F1713" s="7">
        <f>IFERROR(IF(Дата_КС2=S$3,Смета!Q1695,0)+IF(Дата_КС2=S$4,Смета!T1695,0)+IF(Дата_КС2=S$5,Смета!W1695,0)+IF(Дата_КС2=S$6,Смета!Z1695,0)+IF(Дата_КС2=S$7,Смета!AC1695,0)+IF(Дата_КС2=S$8,Смета!AF1695,0)+IF(Дата_КС2=S$9,Смета!AI1695,0)+IF(Дата_КС2=S$10,Смета!AL1695,0)+IF(Дата_КС2=S$11,Смета!AO1695,0)+IF(Дата_КС2=S$12,Смета!AR1695,0)+IF(Дата_КС2=S$13,Смета!AU1695,0)+IF(Дата_КС2=S$14,Смета!AX1695,0),0)</f>
        <v>0</v>
      </c>
      <c r="G1713" s="7">
        <f>IF(Смета!E1695&gt;0,Смета!E1695,0)</f>
        <v>0</v>
      </c>
      <c r="H1713" s="7">
        <f>ROUND(F1713*G1713,2)</f>
        <v>0</v>
      </c>
      <c r="I1713">
        <f>IF(J1713=1,1,K1713)</f>
        <v>0</v>
      </c>
      <c r="K1713">
        <f>IF(AND(B1713&gt;0,B1713&lt;&gt;"ЗАГ"),1,IF(C1713=0,SUM(B1714:INDEX(B1714:B$2002,INDEX(MATCH("ЗАГ",B1714:B$2002&amp;"",),))),0))</f>
        <v>0</v>
      </c>
      <c r="R1713" s="7">
        <f>IFERROR(IF(F1713&gt;0,IF(IFERROR((Смета!H1263*1),0)&gt;0,ROUND(F1713*G1713,2),0),0),0)</f>
        <v>0</v>
      </c>
      <c r="S1713" s="7">
        <f>IFERROR(IF(F1713&gt;0,IF(IFERROR((Смета!G1695*1),0)&gt;0,ROUND(F1713*G1713,2),0),0),0)</f>
        <v>0</v>
      </c>
    </row>
    <row r="1714" hidden="1">
      <c r="B1714">
        <f>IFERROR(IF(F1714&gt;0,MAX(B$26:B1713)+1,IF(AND(D1714&gt;0,C1714=0),"ЗАГ",0)),0)</f>
        <v>0</v>
      </c>
      <c r="C1714">
        <f>IF(Смета!B1696&gt;0,Смета!B1696,0)</f>
        <v>0</v>
      </c>
      <c r="D1714">
        <f>IF(Смета!C1696&gt;0,Смета!C1696,0)</f>
        <v>0</v>
      </c>
      <c r="E1714" s="7">
        <f>IF(Смета!D1696&gt;0,Смета!D1696,0)</f>
        <v>0</v>
      </c>
      <c r="F1714" s="7">
        <f>IFERROR(IF(Дата_КС2=S$3,Смета!Q1696,0)+IF(Дата_КС2=S$4,Смета!T1696,0)+IF(Дата_КС2=S$5,Смета!W1696,0)+IF(Дата_КС2=S$6,Смета!Z1696,0)+IF(Дата_КС2=S$7,Смета!AC1696,0)+IF(Дата_КС2=S$8,Смета!AF1696,0)+IF(Дата_КС2=S$9,Смета!AI1696,0)+IF(Дата_КС2=S$10,Смета!AL1696,0)+IF(Дата_КС2=S$11,Смета!AO1696,0)+IF(Дата_КС2=S$12,Смета!AR1696,0)+IF(Дата_КС2=S$13,Смета!AU1696,0)+IF(Дата_КС2=S$14,Смета!AX1696,0),0)</f>
        <v>0</v>
      </c>
      <c r="G1714" s="7">
        <f>IF(Смета!E1696&gt;0,Смета!E1696,0)</f>
        <v>0</v>
      </c>
      <c r="H1714" s="7">
        <f>ROUND(F1714*G1714,2)</f>
        <v>0</v>
      </c>
      <c r="I1714">
        <f>IF(J1714=1,1,K1714)</f>
        <v>0</v>
      </c>
      <c r="K1714">
        <f>IF(AND(B1714&gt;0,B1714&lt;&gt;"ЗАГ"),1,IF(C1714=0,SUM(B1715:INDEX(B1715:B$2002,INDEX(MATCH("ЗАГ",B1715:B$2002&amp;"",),))),0))</f>
        <v>0</v>
      </c>
      <c r="R1714" s="7">
        <f>IFERROR(IF(F1714&gt;0,IF(IFERROR((Смета!H1264*1),0)&gt;0,ROUND(F1714*G1714,2),0),0),0)</f>
        <v>0</v>
      </c>
      <c r="S1714" s="7">
        <f>IFERROR(IF(F1714&gt;0,IF(IFERROR((Смета!G1696*1),0)&gt;0,ROUND(F1714*G1714,2),0),0),0)</f>
        <v>0</v>
      </c>
    </row>
    <row r="1715" hidden="1">
      <c r="B1715">
        <f>IFERROR(IF(F1715&gt;0,MAX(B$26:B1714)+1,IF(AND(D1715&gt;0,C1715=0),"ЗАГ",0)),0)</f>
        <v>0</v>
      </c>
      <c r="C1715">
        <f>IF(Смета!B1697&gt;0,Смета!B1697,0)</f>
        <v>0</v>
      </c>
      <c r="D1715">
        <f>IF(Смета!C1697&gt;0,Смета!C1697,0)</f>
        <v>0</v>
      </c>
      <c r="E1715" s="7">
        <f>IF(Смета!D1697&gt;0,Смета!D1697,0)</f>
        <v>0</v>
      </c>
      <c r="F1715" s="7">
        <f>IFERROR(IF(Дата_КС2=S$3,Смета!Q1697,0)+IF(Дата_КС2=S$4,Смета!T1697,0)+IF(Дата_КС2=S$5,Смета!W1697,0)+IF(Дата_КС2=S$6,Смета!Z1697,0)+IF(Дата_КС2=S$7,Смета!AC1697,0)+IF(Дата_КС2=S$8,Смета!AF1697,0)+IF(Дата_КС2=S$9,Смета!AI1697,0)+IF(Дата_КС2=S$10,Смета!AL1697,0)+IF(Дата_КС2=S$11,Смета!AO1697,0)+IF(Дата_КС2=S$12,Смета!AR1697,0)+IF(Дата_КС2=S$13,Смета!AU1697,0)+IF(Дата_КС2=S$14,Смета!AX1697,0),0)</f>
        <v>0</v>
      </c>
      <c r="G1715" s="7">
        <f>IF(Смета!E1697&gt;0,Смета!E1697,0)</f>
        <v>0</v>
      </c>
      <c r="H1715" s="7">
        <f>ROUND(F1715*G1715,2)</f>
        <v>0</v>
      </c>
      <c r="I1715">
        <f>IF(J1715=1,1,K1715)</f>
        <v>0</v>
      </c>
      <c r="K1715">
        <f>IF(AND(B1715&gt;0,B1715&lt;&gt;"ЗАГ"),1,IF(C1715=0,SUM(B1716:INDEX(B1716:B$2002,INDEX(MATCH("ЗАГ",B1716:B$2002&amp;"",),))),0))</f>
        <v>0</v>
      </c>
      <c r="R1715" s="7">
        <f>IFERROR(IF(F1715&gt;0,IF(IFERROR((Смета!H1265*1),0)&gt;0,ROUND(F1715*G1715,2),0),0),0)</f>
        <v>0</v>
      </c>
      <c r="S1715" s="7">
        <f>IFERROR(IF(F1715&gt;0,IF(IFERROR((Смета!G1697*1),0)&gt;0,ROUND(F1715*G1715,2),0),0),0)</f>
        <v>0</v>
      </c>
    </row>
    <row r="1716" hidden="1">
      <c r="B1716">
        <f>IFERROR(IF(F1716&gt;0,MAX(B$26:B1715)+1,IF(AND(D1716&gt;0,C1716=0),"ЗАГ",0)),0)</f>
        <v>0</v>
      </c>
      <c r="C1716">
        <f>IF(Смета!B1698&gt;0,Смета!B1698,0)</f>
        <v>0</v>
      </c>
      <c r="D1716">
        <f>IF(Смета!C1698&gt;0,Смета!C1698,0)</f>
        <v>0</v>
      </c>
      <c r="E1716" s="7">
        <f>IF(Смета!D1698&gt;0,Смета!D1698,0)</f>
        <v>0</v>
      </c>
      <c r="F1716" s="7">
        <f>IFERROR(IF(Дата_КС2=S$3,Смета!Q1698,0)+IF(Дата_КС2=S$4,Смета!T1698,0)+IF(Дата_КС2=S$5,Смета!W1698,0)+IF(Дата_КС2=S$6,Смета!Z1698,0)+IF(Дата_КС2=S$7,Смета!AC1698,0)+IF(Дата_КС2=S$8,Смета!AF1698,0)+IF(Дата_КС2=S$9,Смета!AI1698,0)+IF(Дата_КС2=S$10,Смета!AL1698,0)+IF(Дата_КС2=S$11,Смета!AO1698,0)+IF(Дата_КС2=S$12,Смета!AR1698,0)+IF(Дата_КС2=S$13,Смета!AU1698,0)+IF(Дата_КС2=S$14,Смета!AX1698,0),0)</f>
        <v>0</v>
      </c>
      <c r="G1716" s="7">
        <f>IF(Смета!E1698&gt;0,Смета!E1698,0)</f>
        <v>0</v>
      </c>
      <c r="H1716" s="7">
        <f>ROUND(F1716*G1716,2)</f>
        <v>0</v>
      </c>
      <c r="I1716">
        <f>IF(J1716=1,1,K1716)</f>
        <v>0</v>
      </c>
      <c r="K1716">
        <f>IF(AND(B1716&gt;0,B1716&lt;&gt;"ЗАГ"),1,IF(C1716=0,SUM(B1717:INDEX(B1717:B$2002,INDEX(MATCH("ЗАГ",B1717:B$2002&amp;"",),))),0))</f>
        <v>0</v>
      </c>
      <c r="R1716" s="7">
        <f>IFERROR(IF(F1716&gt;0,IF(IFERROR((Смета!H1266*1),0)&gt;0,ROUND(F1716*G1716,2),0),0),0)</f>
        <v>0</v>
      </c>
      <c r="S1716" s="7">
        <f>IFERROR(IF(F1716&gt;0,IF(IFERROR((Смета!G1698*1),0)&gt;0,ROUND(F1716*G1716,2),0),0),0)</f>
        <v>0</v>
      </c>
    </row>
    <row r="1717" hidden="1">
      <c r="B1717">
        <f>IFERROR(IF(F1717&gt;0,MAX(B$26:B1716)+1,IF(AND(D1717&gt;0,C1717=0),"ЗАГ",0)),0)</f>
        <v>0</v>
      </c>
      <c r="C1717">
        <f>IF(Смета!B1699&gt;0,Смета!B1699,0)</f>
        <v>0</v>
      </c>
      <c r="D1717">
        <f>IF(Смета!C1699&gt;0,Смета!C1699,0)</f>
        <v>0</v>
      </c>
      <c r="E1717" s="7">
        <f>IF(Смета!D1699&gt;0,Смета!D1699,0)</f>
        <v>0</v>
      </c>
      <c r="F1717" s="7">
        <f>IFERROR(IF(Дата_КС2=S$3,Смета!Q1699,0)+IF(Дата_КС2=S$4,Смета!T1699,0)+IF(Дата_КС2=S$5,Смета!W1699,0)+IF(Дата_КС2=S$6,Смета!Z1699,0)+IF(Дата_КС2=S$7,Смета!AC1699,0)+IF(Дата_КС2=S$8,Смета!AF1699,0)+IF(Дата_КС2=S$9,Смета!AI1699,0)+IF(Дата_КС2=S$10,Смета!AL1699,0)+IF(Дата_КС2=S$11,Смета!AO1699,0)+IF(Дата_КС2=S$12,Смета!AR1699,0)+IF(Дата_КС2=S$13,Смета!AU1699,0)+IF(Дата_КС2=S$14,Смета!AX1699,0),0)</f>
        <v>0</v>
      </c>
      <c r="G1717" s="7">
        <f>IF(Смета!E1699&gt;0,Смета!E1699,0)</f>
        <v>0</v>
      </c>
      <c r="H1717" s="7">
        <f>ROUND(F1717*G1717,2)</f>
        <v>0</v>
      </c>
      <c r="I1717">
        <f>IF(J1717=1,1,K1717)</f>
        <v>0</v>
      </c>
      <c r="K1717">
        <f>IF(AND(B1717&gt;0,B1717&lt;&gt;"ЗАГ"),1,IF(C1717=0,SUM(B1718:INDEX(B1718:B$2002,INDEX(MATCH("ЗАГ",B1718:B$2002&amp;"",),))),0))</f>
        <v>0</v>
      </c>
      <c r="R1717" s="7">
        <f>IFERROR(IF(F1717&gt;0,IF(IFERROR((Смета!H1267*1),0)&gt;0,ROUND(F1717*G1717,2),0),0),0)</f>
        <v>0</v>
      </c>
      <c r="S1717" s="7">
        <f>IFERROR(IF(F1717&gt;0,IF(IFERROR((Смета!G1699*1),0)&gt;0,ROUND(F1717*G1717,2),0),0),0)</f>
        <v>0</v>
      </c>
    </row>
    <row r="1718" hidden="1">
      <c r="B1718">
        <f>IFERROR(IF(F1718&gt;0,MAX(B$26:B1717)+1,IF(AND(D1718&gt;0,C1718=0),"ЗАГ",0)),0)</f>
        <v>0</v>
      </c>
      <c r="C1718">
        <f>IF(Смета!B1700&gt;0,Смета!B1700,0)</f>
        <v>0</v>
      </c>
      <c r="D1718">
        <f>IF(Смета!C1700&gt;0,Смета!C1700,0)</f>
        <v>0</v>
      </c>
      <c r="E1718" s="7">
        <f>IF(Смета!D1700&gt;0,Смета!D1700,0)</f>
        <v>0</v>
      </c>
      <c r="F1718" s="7">
        <f>IFERROR(IF(Дата_КС2=S$3,Смета!Q1700,0)+IF(Дата_КС2=S$4,Смета!T1700,0)+IF(Дата_КС2=S$5,Смета!W1700,0)+IF(Дата_КС2=S$6,Смета!Z1700,0)+IF(Дата_КС2=S$7,Смета!AC1700,0)+IF(Дата_КС2=S$8,Смета!AF1700,0)+IF(Дата_КС2=S$9,Смета!AI1700,0)+IF(Дата_КС2=S$10,Смета!AL1700,0)+IF(Дата_КС2=S$11,Смета!AO1700,0)+IF(Дата_КС2=S$12,Смета!AR1700,0)+IF(Дата_КС2=S$13,Смета!AU1700,0)+IF(Дата_КС2=S$14,Смета!AX1700,0),0)</f>
        <v>0</v>
      </c>
      <c r="G1718" s="7">
        <f>IF(Смета!E1700&gt;0,Смета!E1700,0)</f>
        <v>0</v>
      </c>
      <c r="H1718" s="7">
        <f>ROUND(F1718*G1718,2)</f>
        <v>0</v>
      </c>
      <c r="I1718">
        <f>IF(J1718=1,1,K1718)</f>
        <v>0</v>
      </c>
      <c r="K1718">
        <f>IF(AND(B1718&gt;0,B1718&lt;&gt;"ЗАГ"),1,IF(C1718=0,SUM(B1719:INDEX(B1719:B$2002,INDEX(MATCH("ЗАГ",B1719:B$2002&amp;"",),))),0))</f>
        <v>0</v>
      </c>
      <c r="R1718" s="7">
        <f>IFERROR(IF(F1718&gt;0,IF(IFERROR((Смета!H1268*1),0)&gt;0,ROUND(F1718*G1718,2),0),0),0)</f>
        <v>0</v>
      </c>
      <c r="S1718" s="7">
        <f>IFERROR(IF(F1718&gt;0,IF(IFERROR((Смета!G1700*1),0)&gt;0,ROUND(F1718*G1718,2),0),0),0)</f>
        <v>0</v>
      </c>
    </row>
    <row r="1719" hidden="1">
      <c r="B1719">
        <f>IFERROR(IF(F1719&gt;0,MAX(B$26:B1718)+1,IF(AND(D1719&gt;0,C1719=0),"ЗАГ",0)),0)</f>
        <v>0</v>
      </c>
      <c r="C1719">
        <f>IF(Смета!B1701&gt;0,Смета!B1701,0)</f>
        <v>0</v>
      </c>
      <c r="D1719">
        <f>IF(Смета!C1701&gt;0,Смета!C1701,0)</f>
        <v>0</v>
      </c>
      <c r="E1719" s="7">
        <f>IF(Смета!D1701&gt;0,Смета!D1701,0)</f>
        <v>0</v>
      </c>
      <c r="F1719" s="7">
        <f>IFERROR(IF(Дата_КС2=S$3,Смета!Q1701,0)+IF(Дата_КС2=S$4,Смета!T1701,0)+IF(Дата_КС2=S$5,Смета!W1701,0)+IF(Дата_КС2=S$6,Смета!Z1701,0)+IF(Дата_КС2=S$7,Смета!AC1701,0)+IF(Дата_КС2=S$8,Смета!AF1701,0)+IF(Дата_КС2=S$9,Смета!AI1701,0)+IF(Дата_КС2=S$10,Смета!AL1701,0)+IF(Дата_КС2=S$11,Смета!AO1701,0)+IF(Дата_КС2=S$12,Смета!AR1701,0)+IF(Дата_КС2=S$13,Смета!AU1701,0)+IF(Дата_КС2=S$14,Смета!AX1701,0),0)</f>
        <v>0</v>
      </c>
      <c r="G1719" s="7">
        <f>IF(Смета!E1701&gt;0,Смета!E1701,0)</f>
        <v>0</v>
      </c>
      <c r="H1719" s="7">
        <f>ROUND(F1719*G1719,2)</f>
        <v>0</v>
      </c>
      <c r="I1719">
        <f>IF(J1719=1,1,K1719)</f>
        <v>0</v>
      </c>
      <c r="K1719">
        <f>IF(AND(B1719&gt;0,B1719&lt;&gt;"ЗАГ"),1,IF(C1719=0,SUM(B1720:INDEX(B1720:B$2002,INDEX(MATCH("ЗАГ",B1720:B$2002&amp;"",),))),0))</f>
        <v>0</v>
      </c>
      <c r="R1719" s="7">
        <f>IFERROR(IF(F1719&gt;0,IF(IFERROR((Смета!H1269*1),0)&gt;0,ROUND(F1719*G1719,2),0),0),0)</f>
        <v>0</v>
      </c>
      <c r="S1719" s="7">
        <f>IFERROR(IF(F1719&gt;0,IF(IFERROR((Смета!G1701*1),0)&gt;0,ROUND(F1719*G1719,2),0),0),0)</f>
        <v>0</v>
      </c>
    </row>
    <row r="1720" hidden="1">
      <c r="B1720">
        <f>IFERROR(IF(F1720&gt;0,MAX(B$26:B1719)+1,IF(AND(D1720&gt;0,C1720=0),"ЗАГ",0)),0)</f>
        <v>0</v>
      </c>
      <c r="C1720">
        <f>IF(Смета!B1702&gt;0,Смета!B1702,0)</f>
        <v>0</v>
      </c>
      <c r="D1720">
        <f>IF(Смета!C1702&gt;0,Смета!C1702,0)</f>
        <v>0</v>
      </c>
      <c r="E1720" s="7">
        <f>IF(Смета!D1702&gt;0,Смета!D1702,0)</f>
        <v>0</v>
      </c>
      <c r="F1720" s="7">
        <f>IFERROR(IF(Дата_КС2=S$3,Смета!Q1702,0)+IF(Дата_КС2=S$4,Смета!T1702,0)+IF(Дата_КС2=S$5,Смета!W1702,0)+IF(Дата_КС2=S$6,Смета!Z1702,0)+IF(Дата_КС2=S$7,Смета!AC1702,0)+IF(Дата_КС2=S$8,Смета!AF1702,0)+IF(Дата_КС2=S$9,Смета!AI1702,0)+IF(Дата_КС2=S$10,Смета!AL1702,0)+IF(Дата_КС2=S$11,Смета!AO1702,0)+IF(Дата_КС2=S$12,Смета!AR1702,0)+IF(Дата_КС2=S$13,Смета!AU1702,0)+IF(Дата_КС2=S$14,Смета!AX1702,0),0)</f>
        <v>0</v>
      </c>
      <c r="G1720" s="7">
        <f>IF(Смета!E1702&gt;0,Смета!E1702,0)</f>
        <v>0</v>
      </c>
      <c r="H1720" s="7">
        <f>ROUND(F1720*G1720,2)</f>
        <v>0</v>
      </c>
      <c r="I1720">
        <f>IF(J1720=1,1,K1720)</f>
        <v>0</v>
      </c>
      <c r="K1720">
        <f>IF(AND(B1720&gt;0,B1720&lt;&gt;"ЗАГ"),1,IF(C1720=0,SUM(B1721:INDEX(B1721:B$2002,INDEX(MATCH("ЗАГ",B1721:B$2002&amp;"",),))),0))</f>
        <v>0</v>
      </c>
      <c r="R1720" s="7">
        <f>IFERROR(IF(F1720&gt;0,IF(IFERROR((Смета!H1270*1),0)&gt;0,ROUND(F1720*G1720,2),0),0),0)</f>
        <v>0</v>
      </c>
      <c r="S1720" s="7">
        <f>IFERROR(IF(F1720&gt;0,IF(IFERROR((Смета!G1702*1),0)&gt;0,ROUND(F1720*G1720,2),0),0),0)</f>
        <v>0</v>
      </c>
    </row>
    <row r="1721" hidden="1">
      <c r="B1721">
        <f>IFERROR(IF(F1721&gt;0,MAX(B$26:B1720)+1,IF(AND(D1721&gt;0,C1721=0),"ЗАГ",0)),0)</f>
        <v>0</v>
      </c>
      <c r="C1721">
        <f>IF(Смета!B1703&gt;0,Смета!B1703,0)</f>
        <v>0</v>
      </c>
      <c r="D1721">
        <f>IF(Смета!C1703&gt;0,Смета!C1703,0)</f>
        <v>0</v>
      </c>
      <c r="E1721" s="7">
        <f>IF(Смета!D1703&gt;0,Смета!D1703,0)</f>
        <v>0</v>
      </c>
      <c r="F1721" s="7">
        <f>IFERROR(IF(Дата_КС2=S$3,Смета!Q1703,0)+IF(Дата_КС2=S$4,Смета!T1703,0)+IF(Дата_КС2=S$5,Смета!W1703,0)+IF(Дата_КС2=S$6,Смета!Z1703,0)+IF(Дата_КС2=S$7,Смета!AC1703,0)+IF(Дата_КС2=S$8,Смета!AF1703,0)+IF(Дата_КС2=S$9,Смета!AI1703,0)+IF(Дата_КС2=S$10,Смета!AL1703,0)+IF(Дата_КС2=S$11,Смета!AO1703,0)+IF(Дата_КС2=S$12,Смета!AR1703,0)+IF(Дата_КС2=S$13,Смета!AU1703,0)+IF(Дата_КС2=S$14,Смета!AX1703,0),0)</f>
        <v>0</v>
      </c>
      <c r="G1721" s="7">
        <f>IF(Смета!E1703&gt;0,Смета!E1703,0)</f>
        <v>0</v>
      </c>
      <c r="H1721" s="7">
        <f>ROUND(F1721*G1721,2)</f>
        <v>0</v>
      </c>
      <c r="I1721">
        <f>IF(J1721=1,1,K1721)</f>
        <v>0</v>
      </c>
      <c r="K1721">
        <f>IF(AND(B1721&gt;0,B1721&lt;&gt;"ЗАГ"),1,IF(C1721=0,SUM(B1722:INDEX(B1722:B$2002,INDEX(MATCH("ЗАГ",B1722:B$2002&amp;"",),))),0))</f>
        <v>0</v>
      </c>
      <c r="R1721" s="7">
        <f>IFERROR(IF(F1721&gt;0,IF(IFERROR((Смета!H1271*1),0)&gt;0,ROUND(F1721*G1721,2),0),0),0)</f>
        <v>0</v>
      </c>
      <c r="S1721" s="7">
        <f>IFERROR(IF(F1721&gt;0,IF(IFERROR((Смета!G1703*1),0)&gt;0,ROUND(F1721*G1721,2),0),0),0)</f>
        <v>0</v>
      </c>
    </row>
    <row r="1722" hidden="1">
      <c r="B1722">
        <f>IFERROR(IF(F1722&gt;0,MAX(B$26:B1721)+1,IF(AND(D1722&gt;0,C1722=0),"ЗАГ",0)),0)</f>
        <v>0</v>
      </c>
      <c r="C1722">
        <f>IF(Смета!B1704&gt;0,Смета!B1704,0)</f>
        <v>0</v>
      </c>
      <c r="D1722">
        <f>IF(Смета!C1704&gt;0,Смета!C1704,0)</f>
        <v>0</v>
      </c>
      <c r="E1722" s="7">
        <f>IF(Смета!D1704&gt;0,Смета!D1704,0)</f>
        <v>0</v>
      </c>
      <c r="F1722" s="7">
        <f>IFERROR(IF(Дата_КС2=S$3,Смета!Q1704,0)+IF(Дата_КС2=S$4,Смета!T1704,0)+IF(Дата_КС2=S$5,Смета!W1704,0)+IF(Дата_КС2=S$6,Смета!Z1704,0)+IF(Дата_КС2=S$7,Смета!AC1704,0)+IF(Дата_КС2=S$8,Смета!AF1704,0)+IF(Дата_КС2=S$9,Смета!AI1704,0)+IF(Дата_КС2=S$10,Смета!AL1704,0)+IF(Дата_КС2=S$11,Смета!AO1704,0)+IF(Дата_КС2=S$12,Смета!AR1704,0)+IF(Дата_КС2=S$13,Смета!AU1704,0)+IF(Дата_КС2=S$14,Смета!AX1704,0),0)</f>
        <v>0</v>
      </c>
      <c r="G1722" s="7">
        <f>IF(Смета!E1704&gt;0,Смета!E1704,0)</f>
        <v>0</v>
      </c>
      <c r="H1722" s="7">
        <f>ROUND(F1722*G1722,2)</f>
        <v>0</v>
      </c>
      <c r="I1722">
        <f>IF(J1722=1,1,K1722)</f>
        <v>0</v>
      </c>
      <c r="K1722">
        <f>IF(AND(B1722&gt;0,B1722&lt;&gt;"ЗАГ"),1,IF(C1722=0,SUM(B1723:INDEX(B1723:B$2002,INDEX(MATCH("ЗАГ",B1723:B$2002&amp;"",),))),0))</f>
        <v>0</v>
      </c>
      <c r="R1722" s="7">
        <f>IFERROR(IF(F1722&gt;0,IF(IFERROR((Смета!H1272*1),0)&gt;0,ROUND(F1722*G1722,2),0),0),0)</f>
        <v>0</v>
      </c>
      <c r="S1722" s="7">
        <f>IFERROR(IF(F1722&gt;0,IF(IFERROR((Смета!G1704*1),0)&gt;0,ROUND(F1722*G1722,2),0),0),0)</f>
        <v>0</v>
      </c>
    </row>
    <row r="1723" hidden="1">
      <c r="B1723">
        <f>IFERROR(IF(F1723&gt;0,MAX(B$26:B1722)+1,IF(AND(D1723&gt;0,C1723=0),"ЗАГ",0)),0)</f>
        <v>0</v>
      </c>
      <c r="C1723">
        <f>IF(Смета!B1705&gt;0,Смета!B1705,0)</f>
        <v>0</v>
      </c>
      <c r="D1723">
        <f>IF(Смета!C1705&gt;0,Смета!C1705,0)</f>
        <v>0</v>
      </c>
      <c r="E1723" s="7">
        <f>IF(Смета!D1705&gt;0,Смета!D1705,0)</f>
        <v>0</v>
      </c>
      <c r="F1723" s="7">
        <f>IFERROR(IF(Дата_КС2=S$3,Смета!Q1705,0)+IF(Дата_КС2=S$4,Смета!T1705,0)+IF(Дата_КС2=S$5,Смета!W1705,0)+IF(Дата_КС2=S$6,Смета!Z1705,0)+IF(Дата_КС2=S$7,Смета!AC1705,0)+IF(Дата_КС2=S$8,Смета!AF1705,0)+IF(Дата_КС2=S$9,Смета!AI1705,0)+IF(Дата_КС2=S$10,Смета!AL1705,0)+IF(Дата_КС2=S$11,Смета!AO1705,0)+IF(Дата_КС2=S$12,Смета!AR1705,0)+IF(Дата_КС2=S$13,Смета!AU1705,0)+IF(Дата_КС2=S$14,Смета!AX1705,0),0)</f>
        <v>0</v>
      </c>
      <c r="G1723" s="7">
        <f>IF(Смета!E1705&gt;0,Смета!E1705,0)</f>
        <v>0</v>
      </c>
      <c r="H1723" s="7">
        <f>ROUND(F1723*G1723,2)</f>
        <v>0</v>
      </c>
      <c r="I1723">
        <f>IF(J1723=1,1,K1723)</f>
        <v>0</v>
      </c>
      <c r="K1723">
        <f>IF(AND(B1723&gt;0,B1723&lt;&gt;"ЗАГ"),1,IF(C1723=0,SUM(B1724:INDEX(B1724:B$2002,INDEX(MATCH("ЗАГ",B1724:B$2002&amp;"",),))),0))</f>
        <v>0</v>
      </c>
      <c r="R1723" s="7">
        <f>IFERROR(IF(F1723&gt;0,IF(IFERROR((Смета!H1273*1),0)&gt;0,ROUND(F1723*G1723,2),0),0),0)</f>
        <v>0</v>
      </c>
      <c r="S1723" s="7">
        <f>IFERROR(IF(F1723&gt;0,IF(IFERROR((Смета!G1705*1),0)&gt;0,ROUND(F1723*G1723,2),0),0),0)</f>
        <v>0</v>
      </c>
    </row>
    <row r="1724" hidden="1">
      <c r="B1724">
        <f>IFERROR(IF(F1724&gt;0,MAX(B$26:B1723)+1,IF(AND(D1724&gt;0,C1724=0),"ЗАГ",0)),0)</f>
        <v>0</v>
      </c>
      <c r="C1724">
        <f>IF(Смета!B1706&gt;0,Смета!B1706,0)</f>
        <v>0</v>
      </c>
      <c r="D1724">
        <f>IF(Смета!C1706&gt;0,Смета!C1706,0)</f>
        <v>0</v>
      </c>
      <c r="E1724" s="7">
        <f>IF(Смета!D1706&gt;0,Смета!D1706,0)</f>
        <v>0</v>
      </c>
      <c r="F1724" s="7">
        <f>IFERROR(IF(Дата_КС2=S$3,Смета!Q1706,0)+IF(Дата_КС2=S$4,Смета!T1706,0)+IF(Дата_КС2=S$5,Смета!W1706,0)+IF(Дата_КС2=S$6,Смета!Z1706,0)+IF(Дата_КС2=S$7,Смета!AC1706,0)+IF(Дата_КС2=S$8,Смета!AF1706,0)+IF(Дата_КС2=S$9,Смета!AI1706,0)+IF(Дата_КС2=S$10,Смета!AL1706,0)+IF(Дата_КС2=S$11,Смета!AO1706,0)+IF(Дата_КС2=S$12,Смета!AR1706,0)+IF(Дата_КС2=S$13,Смета!AU1706,0)+IF(Дата_КС2=S$14,Смета!AX1706,0),0)</f>
        <v>0</v>
      </c>
      <c r="G1724" s="7">
        <f>IF(Смета!E1706&gt;0,Смета!E1706,0)</f>
        <v>0</v>
      </c>
      <c r="H1724" s="7">
        <f>ROUND(F1724*G1724,2)</f>
        <v>0</v>
      </c>
      <c r="I1724">
        <f>IF(J1724=1,1,K1724)</f>
        <v>0</v>
      </c>
      <c r="K1724">
        <f>IF(AND(B1724&gt;0,B1724&lt;&gt;"ЗАГ"),1,IF(C1724=0,SUM(B1725:INDEX(B1725:B$2002,INDEX(MATCH("ЗАГ",B1725:B$2002&amp;"",),))),0))</f>
        <v>0</v>
      </c>
      <c r="R1724" s="7">
        <f>IFERROR(IF(F1724&gt;0,IF(IFERROR((Смета!H1274*1),0)&gt;0,ROUND(F1724*G1724,2),0),0),0)</f>
        <v>0</v>
      </c>
      <c r="S1724" s="7">
        <f>IFERROR(IF(F1724&gt;0,IF(IFERROR((Смета!G1706*1),0)&gt;0,ROUND(F1724*G1724,2),0),0),0)</f>
        <v>0</v>
      </c>
    </row>
    <row r="1725" hidden="1">
      <c r="B1725">
        <f>IFERROR(IF(F1725&gt;0,MAX(B$26:B1724)+1,IF(AND(D1725&gt;0,C1725=0),"ЗАГ",0)),0)</f>
        <v>0</v>
      </c>
      <c r="C1725">
        <f>IF(Смета!B1707&gt;0,Смета!B1707,0)</f>
        <v>0</v>
      </c>
      <c r="D1725">
        <f>IF(Смета!C1707&gt;0,Смета!C1707,0)</f>
        <v>0</v>
      </c>
      <c r="E1725" s="7">
        <f>IF(Смета!D1707&gt;0,Смета!D1707,0)</f>
        <v>0</v>
      </c>
      <c r="F1725" s="7">
        <f>IFERROR(IF(Дата_КС2=S$3,Смета!Q1707,0)+IF(Дата_КС2=S$4,Смета!T1707,0)+IF(Дата_КС2=S$5,Смета!W1707,0)+IF(Дата_КС2=S$6,Смета!Z1707,0)+IF(Дата_КС2=S$7,Смета!AC1707,0)+IF(Дата_КС2=S$8,Смета!AF1707,0)+IF(Дата_КС2=S$9,Смета!AI1707,0)+IF(Дата_КС2=S$10,Смета!AL1707,0)+IF(Дата_КС2=S$11,Смета!AO1707,0)+IF(Дата_КС2=S$12,Смета!AR1707,0)+IF(Дата_КС2=S$13,Смета!AU1707,0)+IF(Дата_КС2=S$14,Смета!AX1707,0),0)</f>
        <v>0</v>
      </c>
      <c r="G1725" s="7">
        <f>IF(Смета!E1707&gt;0,Смета!E1707,0)</f>
        <v>0</v>
      </c>
      <c r="H1725" s="7">
        <f>ROUND(F1725*G1725,2)</f>
        <v>0</v>
      </c>
      <c r="I1725">
        <f>IF(J1725=1,1,K1725)</f>
        <v>0</v>
      </c>
      <c r="K1725">
        <f>IF(AND(B1725&gt;0,B1725&lt;&gt;"ЗАГ"),1,IF(C1725=0,SUM(B1726:INDEX(B1726:B$2002,INDEX(MATCH("ЗАГ",B1726:B$2002&amp;"",),))),0))</f>
        <v>0</v>
      </c>
      <c r="R1725" s="7">
        <f>IFERROR(IF(F1725&gt;0,IF(IFERROR((Смета!H1275*1),0)&gt;0,ROUND(F1725*G1725,2),0),0),0)</f>
        <v>0</v>
      </c>
      <c r="S1725" s="7">
        <f>IFERROR(IF(F1725&gt;0,IF(IFERROR((Смета!G1707*1),0)&gt;0,ROUND(F1725*G1725,2),0),0),0)</f>
        <v>0</v>
      </c>
    </row>
    <row r="1726" hidden="1">
      <c r="B1726">
        <f>IFERROR(IF(F1726&gt;0,MAX(B$26:B1725)+1,IF(AND(D1726&gt;0,C1726=0),"ЗАГ",0)),0)</f>
        <v>0</v>
      </c>
      <c r="C1726">
        <f>IF(Смета!B1708&gt;0,Смета!B1708,0)</f>
        <v>0</v>
      </c>
      <c r="D1726">
        <f>IF(Смета!C1708&gt;0,Смета!C1708,0)</f>
        <v>0</v>
      </c>
      <c r="E1726" s="7">
        <f>IF(Смета!D1708&gt;0,Смета!D1708,0)</f>
        <v>0</v>
      </c>
      <c r="F1726" s="7">
        <f>IFERROR(IF(Дата_КС2=S$3,Смета!Q1708,0)+IF(Дата_КС2=S$4,Смета!T1708,0)+IF(Дата_КС2=S$5,Смета!W1708,0)+IF(Дата_КС2=S$6,Смета!Z1708,0)+IF(Дата_КС2=S$7,Смета!AC1708,0)+IF(Дата_КС2=S$8,Смета!AF1708,0)+IF(Дата_КС2=S$9,Смета!AI1708,0)+IF(Дата_КС2=S$10,Смета!AL1708,0)+IF(Дата_КС2=S$11,Смета!AO1708,0)+IF(Дата_КС2=S$12,Смета!AR1708,0)+IF(Дата_КС2=S$13,Смета!AU1708,0)+IF(Дата_КС2=S$14,Смета!AX1708,0),0)</f>
        <v>0</v>
      </c>
      <c r="G1726" s="7">
        <f>IF(Смета!E1708&gt;0,Смета!E1708,0)</f>
        <v>0</v>
      </c>
      <c r="H1726" s="7">
        <f>ROUND(F1726*G1726,2)</f>
        <v>0</v>
      </c>
      <c r="I1726">
        <f>IF(J1726=1,1,K1726)</f>
        <v>0</v>
      </c>
      <c r="K1726">
        <f>IF(AND(B1726&gt;0,B1726&lt;&gt;"ЗАГ"),1,IF(C1726=0,SUM(B1727:INDEX(B1727:B$2002,INDEX(MATCH("ЗАГ",B1727:B$2002&amp;"",),))),0))</f>
        <v>0</v>
      </c>
      <c r="R1726" s="7">
        <f>IFERROR(IF(F1726&gt;0,IF(IFERROR((Смета!H1276*1),0)&gt;0,ROUND(F1726*G1726,2),0),0),0)</f>
        <v>0</v>
      </c>
      <c r="S1726" s="7">
        <f>IFERROR(IF(F1726&gt;0,IF(IFERROR((Смета!G1708*1),0)&gt;0,ROUND(F1726*G1726,2),0),0),0)</f>
        <v>0</v>
      </c>
    </row>
    <row r="1727" hidden="1">
      <c r="B1727">
        <f>IFERROR(IF(F1727&gt;0,MAX(B$26:B1726)+1,IF(AND(D1727&gt;0,C1727=0),"ЗАГ",0)),0)</f>
        <v>0</v>
      </c>
      <c r="C1727">
        <f>IF(Смета!B1709&gt;0,Смета!B1709,0)</f>
        <v>0</v>
      </c>
      <c r="D1727">
        <f>IF(Смета!C1709&gt;0,Смета!C1709,0)</f>
        <v>0</v>
      </c>
      <c r="E1727" s="7">
        <f>IF(Смета!D1709&gt;0,Смета!D1709,0)</f>
        <v>0</v>
      </c>
      <c r="F1727" s="7">
        <f>IFERROR(IF(Дата_КС2=S$3,Смета!Q1709,0)+IF(Дата_КС2=S$4,Смета!T1709,0)+IF(Дата_КС2=S$5,Смета!W1709,0)+IF(Дата_КС2=S$6,Смета!Z1709,0)+IF(Дата_КС2=S$7,Смета!AC1709,0)+IF(Дата_КС2=S$8,Смета!AF1709,0)+IF(Дата_КС2=S$9,Смета!AI1709,0)+IF(Дата_КС2=S$10,Смета!AL1709,0)+IF(Дата_КС2=S$11,Смета!AO1709,0)+IF(Дата_КС2=S$12,Смета!AR1709,0)+IF(Дата_КС2=S$13,Смета!AU1709,0)+IF(Дата_КС2=S$14,Смета!AX1709,0),0)</f>
        <v>0</v>
      </c>
      <c r="G1727" s="7">
        <f>IF(Смета!E1709&gt;0,Смета!E1709,0)</f>
        <v>0</v>
      </c>
      <c r="H1727" s="7">
        <f>ROUND(F1727*G1727,2)</f>
        <v>0</v>
      </c>
      <c r="I1727">
        <f>IF(J1727=1,1,K1727)</f>
        <v>0</v>
      </c>
      <c r="K1727">
        <f>IF(AND(B1727&gt;0,B1727&lt;&gt;"ЗАГ"),1,IF(C1727=0,SUM(B1728:INDEX(B1728:B$2002,INDEX(MATCH("ЗАГ",B1728:B$2002&amp;"",),))),0))</f>
        <v>0</v>
      </c>
      <c r="R1727" s="7">
        <f>IFERROR(IF(F1727&gt;0,IF(IFERROR((Смета!H1277*1),0)&gt;0,ROUND(F1727*G1727,2),0),0),0)</f>
        <v>0</v>
      </c>
      <c r="S1727" s="7">
        <f>IFERROR(IF(F1727&gt;0,IF(IFERROR((Смета!G1709*1),0)&gt;0,ROUND(F1727*G1727,2),0),0),0)</f>
        <v>0</v>
      </c>
    </row>
    <row r="1728" hidden="1">
      <c r="B1728">
        <f>IFERROR(IF(F1728&gt;0,MAX(B$26:B1727)+1,IF(AND(D1728&gt;0,C1728=0),"ЗАГ",0)),0)</f>
        <v>0</v>
      </c>
      <c r="C1728">
        <f>IF(Смета!B1710&gt;0,Смета!B1710,0)</f>
        <v>0</v>
      </c>
      <c r="D1728">
        <f>IF(Смета!C1710&gt;0,Смета!C1710,0)</f>
        <v>0</v>
      </c>
      <c r="E1728" s="7">
        <f>IF(Смета!D1710&gt;0,Смета!D1710,0)</f>
        <v>0</v>
      </c>
      <c r="F1728" s="7">
        <f>IFERROR(IF(Дата_КС2=S$3,Смета!Q1710,0)+IF(Дата_КС2=S$4,Смета!T1710,0)+IF(Дата_КС2=S$5,Смета!W1710,0)+IF(Дата_КС2=S$6,Смета!Z1710,0)+IF(Дата_КС2=S$7,Смета!AC1710,0)+IF(Дата_КС2=S$8,Смета!AF1710,0)+IF(Дата_КС2=S$9,Смета!AI1710,0)+IF(Дата_КС2=S$10,Смета!AL1710,0)+IF(Дата_КС2=S$11,Смета!AO1710,0)+IF(Дата_КС2=S$12,Смета!AR1710,0)+IF(Дата_КС2=S$13,Смета!AU1710,0)+IF(Дата_КС2=S$14,Смета!AX1710,0),0)</f>
        <v>0</v>
      </c>
      <c r="G1728" s="7">
        <f>IF(Смета!E1710&gt;0,Смета!E1710,0)</f>
        <v>0</v>
      </c>
      <c r="H1728" s="7">
        <f>ROUND(F1728*G1728,2)</f>
        <v>0</v>
      </c>
      <c r="I1728">
        <f>IF(J1728=1,1,K1728)</f>
        <v>0</v>
      </c>
      <c r="K1728">
        <f>IF(AND(B1728&gt;0,B1728&lt;&gt;"ЗАГ"),1,IF(C1728=0,SUM(B1729:INDEX(B1729:B$2002,INDEX(MATCH("ЗАГ",B1729:B$2002&amp;"",),))),0))</f>
        <v>0</v>
      </c>
      <c r="R1728" s="7">
        <f>IFERROR(IF(F1728&gt;0,IF(IFERROR((Смета!H1278*1),0)&gt;0,ROUND(F1728*G1728,2),0),0),0)</f>
        <v>0</v>
      </c>
      <c r="S1728" s="7">
        <f>IFERROR(IF(F1728&gt;0,IF(IFERROR((Смета!G1710*1),0)&gt;0,ROUND(F1728*G1728,2),0),0),0)</f>
        <v>0</v>
      </c>
    </row>
    <row r="1729" hidden="1">
      <c r="B1729">
        <f>IFERROR(IF(F1729&gt;0,MAX(B$26:B1728)+1,IF(AND(D1729&gt;0,C1729=0),"ЗАГ",0)),0)</f>
        <v>0</v>
      </c>
      <c r="C1729">
        <f>IF(Смета!B1711&gt;0,Смета!B1711,0)</f>
        <v>0</v>
      </c>
      <c r="D1729">
        <f>IF(Смета!C1711&gt;0,Смета!C1711,0)</f>
        <v>0</v>
      </c>
      <c r="E1729" s="7">
        <f>IF(Смета!D1711&gt;0,Смета!D1711,0)</f>
        <v>0</v>
      </c>
      <c r="F1729" s="7">
        <f>IFERROR(IF(Дата_КС2=S$3,Смета!Q1711,0)+IF(Дата_КС2=S$4,Смета!T1711,0)+IF(Дата_КС2=S$5,Смета!W1711,0)+IF(Дата_КС2=S$6,Смета!Z1711,0)+IF(Дата_КС2=S$7,Смета!AC1711,0)+IF(Дата_КС2=S$8,Смета!AF1711,0)+IF(Дата_КС2=S$9,Смета!AI1711,0)+IF(Дата_КС2=S$10,Смета!AL1711,0)+IF(Дата_КС2=S$11,Смета!AO1711,0)+IF(Дата_КС2=S$12,Смета!AR1711,0)+IF(Дата_КС2=S$13,Смета!AU1711,0)+IF(Дата_КС2=S$14,Смета!AX1711,0),0)</f>
        <v>0</v>
      </c>
      <c r="G1729" s="7">
        <f>IF(Смета!E1711&gt;0,Смета!E1711,0)</f>
        <v>0</v>
      </c>
      <c r="H1729" s="7">
        <f>ROUND(F1729*G1729,2)</f>
        <v>0</v>
      </c>
      <c r="I1729">
        <f>IF(J1729=1,1,K1729)</f>
        <v>0</v>
      </c>
      <c r="K1729">
        <f>IF(AND(B1729&gt;0,B1729&lt;&gt;"ЗАГ"),1,IF(C1729=0,SUM(B1730:INDEX(B1730:B$2002,INDEX(MATCH("ЗАГ",B1730:B$2002&amp;"",),))),0))</f>
        <v>0</v>
      </c>
      <c r="R1729" s="7">
        <f>IFERROR(IF(F1729&gt;0,IF(IFERROR((Смета!H1279*1),0)&gt;0,ROUND(F1729*G1729,2),0),0),0)</f>
        <v>0</v>
      </c>
      <c r="S1729" s="7">
        <f>IFERROR(IF(F1729&gt;0,IF(IFERROR((Смета!G1711*1),0)&gt;0,ROUND(F1729*G1729,2),0),0),0)</f>
        <v>0</v>
      </c>
    </row>
    <row r="1730" hidden="1">
      <c r="B1730">
        <f>IFERROR(IF(F1730&gt;0,MAX(B$26:B1729)+1,IF(AND(D1730&gt;0,C1730=0),"ЗАГ",0)),0)</f>
        <v>0</v>
      </c>
      <c r="C1730">
        <f>IF(Смета!B1712&gt;0,Смета!B1712,0)</f>
        <v>0</v>
      </c>
      <c r="D1730">
        <f>IF(Смета!C1712&gt;0,Смета!C1712,0)</f>
        <v>0</v>
      </c>
      <c r="E1730" s="7">
        <f>IF(Смета!D1712&gt;0,Смета!D1712,0)</f>
        <v>0</v>
      </c>
      <c r="F1730" s="7">
        <f>IFERROR(IF(Дата_КС2=S$3,Смета!Q1712,0)+IF(Дата_КС2=S$4,Смета!T1712,0)+IF(Дата_КС2=S$5,Смета!W1712,0)+IF(Дата_КС2=S$6,Смета!Z1712,0)+IF(Дата_КС2=S$7,Смета!AC1712,0)+IF(Дата_КС2=S$8,Смета!AF1712,0)+IF(Дата_КС2=S$9,Смета!AI1712,0)+IF(Дата_КС2=S$10,Смета!AL1712,0)+IF(Дата_КС2=S$11,Смета!AO1712,0)+IF(Дата_КС2=S$12,Смета!AR1712,0)+IF(Дата_КС2=S$13,Смета!AU1712,0)+IF(Дата_КС2=S$14,Смета!AX1712,0),0)</f>
        <v>0</v>
      </c>
      <c r="G1730" s="7">
        <f>IF(Смета!E1712&gt;0,Смета!E1712,0)</f>
        <v>0</v>
      </c>
      <c r="H1730" s="7">
        <f>ROUND(F1730*G1730,2)</f>
        <v>0</v>
      </c>
      <c r="I1730">
        <f>IF(J1730=1,1,K1730)</f>
        <v>0</v>
      </c>
      <c r="K1730">
        <f>IF(AND(B1730&gt;0,B1730&lt;&gt;"ЗАГ"),1,IF(C1730=0,SUM(B1731:INDEX(B1731:B$2002,INDEX(MATCH("ЗАГ",B1731:B$2002&amp;"",),))),0))</f>
        <v>0</v>
      </c>
      <c r="R1730" s="7">
        <f>IFERROR(IF(F1730&gt;0,IF(IFERROR((Смета!H1280*1),0)&gt;0,ROUND(F1730*G1730,2),0),0),0)</f>
        <v>0</v>
      </c>
      <c r="S1730" s="7">
        <f>IFERROR(IF(F1730&gt;0,IF(IFERROR((Смета!G1712*1),0)&gt;0,ROUND(F1730*G1730,2),0),0),0)</f>
        <v>0</v>
      </c>
    </row>
    <row r="1731" hidden="1">
      <c r="B1731">
        <f>IFERROR(IF(F1731&gt;0,MAX(B$26:B1730)+1,IF(AND(D1731&gt;0,C1731=0),"ЗАГ",0)),0)</f>
        <v>0</v>
      </c>
      <c r="C1731">
        <f>IF(Смета!B1713&gt;0,Смета!B1713,0)</f>
        <v>0</v>
      </c>
      <c r="D1731">
        <f>IF(Смета!C1713&gt;0,Смета!C1713,0)</f>
        <v>0</v>
      </c>
      <c r="E1731" s="7">
        <f>IF(Смета!D1713&gt;0,Смета!D1713,0)</f>
        <v>0</v>
      </c>
      <c r="F1731" s="7">
        <f>IFERROR(IF(Дата_КС2=S$3,Смета!Q1713,0)+IF(Дата_КС2=S$4,Смета!T1713,0)+IF(Дата_КС2=S$5,Смета!W1713,0)+IF(Дата_КС2=S$6,Смета!Z1713,0)+IF(Дата_КС2=S$7,Смета!AC1713,0)+IF(Дата_КС2=S$8,Смета!AF1713,0)+IF(Дата_КС2=S$9,Смета!AI1713,0)+IF(Дата_КС2=S$10,Смета!AL1713,0)+IF(Дата_КС2=S$11,Смета!AO1713,0)+IF(Дата_КС2=S$12,Смета!AR1713,0)+IF(Дата_КС2=S$13,Смета!AU1713,0)+IF(Дата_КС2=S$14,Смета!AX1713,0),0)</f>
        <v>0</v>
      </c>
      <c r="G1731" s="7">
        <f>IF(Смета!E1713&gt;0,Смета!E1713,0)</f>
        <v>0</v>
      </c>
      <c r="H1731" s="7">
        <f>ROUND(F1731*G1731,2)</f>
        <v>0</v>
      </c>
      <c r="I1731">
        <f>IF(J1731=1,1,K1731)</f>
        <v>0</v>
      </c>
      <c r="K1731">
        <f>IF(AND(B1731&gt;0,B1731&lt;&gt;"ЗАГ"),1,IF(C1731=0,SUM(B1732:INDEX(B1732:B$2002,INDEX(MATCH("ЗАГ",B1732:B$2002&amp;"",),))),0))</f>
        <v>0</v>
      </c>
      <c r="R1731" s="7">
        <f>IFERROR(IF(F1731&gt;0,IF(IFERROR((Смета!H1281*1),0)&gt;0,ROUND(F1731*G1731,2),0),0),0)</f>
        <v>0</v>
      </c>
      <c r="S1731" s="7">
        <f>IFERROR(IF(F1731&gt;0,IF(IFERROR((Смета!G1713*1),0)&gt;0,ROUND(F1731*G1731,2),0),0),0)</f>
        <v>0</v>
      </c>
    </row>
    <row r="1732" hidden="1">
      <c r="B1732">
        <f>IFERROR(IF(F1732&gt;0,MAX(B$26:B1731)+1,IF(AND(D1732&gt;0,C1732=0),"ЗАГ",0)),0)</f>
        <v>0</v>
      </c>
      <c r="C1732">
        <f>IF(Смета!B1714&gt;0,Смета!B1714,0)</f>
        <v>0</v>
      </c>
      <c r="D1732">
        <f>IF(Смета!C1714&gt;0,Смета!C1714,0)</f>
        <v>0</v>
      </c>
      <c r="E1732" s="7">
        <f>IF(Смета!D1714&gt;0,Смета!D1714,0)</f>
        <v>0</v>
      </c>
      <c r="F1732" s="7">
        <f>IFERROR(IF(Дата_КС2=S$3,Смета!Q1714,0)+IF(Дата_КС2=S$4,Смета!T1714,0)+IF(Дата_КС2=S$5,Смета!W1714,0)+IF(Дата_КС2=S$6,Смета!Z1714,0)+IF(Дата_КС2=S$7,Смета!AC1714,0)+IF(Дата_КС2=S$8,Смета!AF1714,0)+IF(Дата_КС2=S$9,Смета!AI1714,0)+IF(Дата_КС2=S$10,Смета!AL1714,0)+IF(Дата_КС2=S$11,Смета!AO1714,0)+IF(Дата_КС2=S$12,Смета!AR1714,0)+IF(Дата_КС2=S$13,Смета!AU1714,0)+IF(Дата_КС2=S$14,Смета!AX1714,0),0)</f>
        <v>0</v>
      </c>
      <c r="G1732" s="7">
        <f>IF(Смета!E1714&gt;0,Смета!E1714,0)</f>
        <v>0</v>
      </c>
      <c r="H1732" s="7">
        <f>ROUND(F1732*G1732,2)</f>
        <v>0</v>
      </c>
      <c r="I1732">
        <f>IF(J1732=1,1,K1732)</f>
        <v>0</v>
      </c>
      <c r="K1732">
        <f>IF(AND(B1732&gt;0,B1732&lt;&gt;"ЗАГ"),1,IF(C1732=0,SUM(B1733:INDEX(B1733:B$2002,INDEX(MATCH("ЗАГ",B1733:B$2002&amp;"",),))),0))</f>
        <v>0</v>
      </c>
      <c r="R1732" s="7">
        <f>IFERROR(IF(F1732&gt;0,IF(IFERROR((Смета!H1282*1),0)&gt;0,ROUND(F1732*G1732,2),0),0),0)</f>
        <v>0</v>
      </c>
      <c r="S1732" s="7">
        <f>IFERROR(IF(F1732&gt;0,IF(IFERROR((Смета!G1714*1),0)&gt;0,ROUND(F1732*G1732,2),0),0),0)</f>
        <v>0</v>
      </c>
    </row>
    <row r="1733" hidden="1">
      <c r="B1733">
        <f>IFERROR(IF(F1733&gt;0,MAX(B$26:B1732)+1,IF(AND(D1733&gt;0,C1733=0),"ЗАГ",0)),0)</f>
        <v>0</v>
      </c>
      <c r="C1733">
        <f>IF(Смета!B1715&gt;0,Смета!B1715,0)</f>
        <v>0</v>
      </c>
      <c r="D1733">
        <f>IF(Смета!C1715&gt;0,Смета!C1715,0)</f>
        <v>0</v>
      </c>
      <c r="E1733" s="7">
        <f>IF(Смета!D1715&gt;0,Смета!D1715,0)</f>
        <v>0</v>
      </c>
      <c r="F1733" s="7">
        <f>IFERROR(IF(Дата_КС2=S$3,Смета!Q1715,0)+IF(Дата_КС2=S$4,Смета!T1715,0)+IF(Дата_КС2=S$5,Смета!W1715,0)+IF(Дата_КС2=S$6,Смета!Z1715,0)+IF(Дата_КС2=S$7,Смета!AC1715,0)+IF(Дата_КС2=S$8,Смета!AF1715,0)+IF(Дата_КС2=S$9,Смета!AI1715,0)+IF(Дата_КС2=S$10,Смета!AL1715,0)+IF(Дата_КС2=S$11,Смета!AO1715,0)+IF(Дата_КС2=S$12,Смета!AR1715,0)+IF(Дата_КС2=S$13,Смета!AU1715,0)+IF(Дата_КС2=S$14,Смета!AX1715,0),0)</f>
        <v>0</v>
      </c>
      <c r="G1733" s="7">
        <f>IF(Смета!E1715&gt;0,Смета!E1715,0)</f>
        <v>0</v>
      </c>
      <c r="H1733" s="7">
        <f>ROUND(F1733*G1733,2)</f>
        <v>0</v>
      </c>
      <c r="I1733">
        <f>IF(J1733=1,1,K1733)</f>
        <v>0</v>
      </c>
      <c r="K1733">
        <f>IF(AND(B1733&gt;0,B1733&lt;&gt;"ЗАГ"),1,IF(C1733=0,SUM(B1734:INDEX(B1734:B$2002,INDEX(MATCH("ЗАГ",B1734:B$2002&amp;"",),))),0))</f>
        <v>0</v>
      </c>
      <c r="R1733" s="7">
        <f>IFERROR(IF(F1733&gt;0,IF(IFERROR((Смета!H1283*1),0)&gt;0,ROUND(F1733*G1733,2),0),0),0)</f>
        <v>0</v>
      </c>
      <c r="S1733" s="7">
        <f>IFERROR(IF(F1733&gt;0,IF(IFERROR((Смета!G1715*1),0)&gt;0,ROUND(F1733*G1733,2),0),0),0)</f>
        <v>0</v>
      </c>
    </row>
    <row r="1734" hidden="1">
      <c r="B1734">
        <f>IFERROR(IF(F1734&gt;0,MAX(B$26:B1733)+1,IF(AND(D1734&gt;0,C1734=0),"ЗАГ",0)),0)</f>
        <v>0</v>
      </c>
      <c r="C1734">
        <f>IF(Смета!B1716&gt;0,Смета!B1716,0)</f>
        <v>0</v>
      </c>
      <c r="D1734">
        <f>IF(Смета!C1716&gt;0,Смета!C1716,0)</f>
        <v>0</v>
      </c>
      <c r="E1734" s="7">
        <f>IF(Смета!D1716&gt;0,Смета!D1716,0)</f>
        <v>0</v>
      </c>
      <c r="F1734" s="7">
        <f>IFERROR(IF(Дата_КС2=S$3,Смета!Q1716,0)+IF(Дата_КС2=S$4,Смета!T1716,0)+IF(Дата_КС2=S$5,Смета!W1716,0)+IF(Дата_КС2=S$6,Смета!Z1716,0)+IF(Дата_КС2=S$7,Смета!AC1716,0)+IF(Дата_КС2=S$8,Смета!AF1716,0)+IF(Дата_КС2=S$9,Смета!AI1716,0)+IF(Дата_КС2=S$10,Смета!AL1716,0)+IF(Дата_КС2=S$11,Смета!AO1716,0)+IF(Дата_КС2=S$12,Смета!AR1716,0)+IF(Дата_КС2=S$13,Смета!AU1716,0)+IF(Дата_КС2=S$14,Смета!AX1716,0),0)</f>
        <v>0</v>
      </c>
      <c r="G1734" s="7">
        <f>IF(Смета!E1716&gt;0,Смета!E1716,0)</f>
        <v>0</v>
      </c>
      <c r="H1734" s="7">
        <f>ROUND(F1734*G1734,2)</f>
        <v>0</v>
      </c>
      <c r="I1734">
        <f>IF(J1734=1,1,K1734)</f>
        <v>0</v>
      </c>
      <c r="K1734">
        <f>IF(AND(B1734&gt;0,B1734&lt;&gt;"ЗАГ"),1,IF(C1734=0,SUM(B1735:INDEX(B1735:B$2002,INDEX(MATCH("ЗАГ",B1735:B$2002&amp;"",),))),0))</f>
        <v>0</v>
      </c>
      <c r="R1734" s="7">
        <f>IFERROR(IF(F1734&gt;0,IF(IFERROR((Смета!H1284*1),0)&gt;0,ROUND(F1734*G1734,2),0),0),0)</f>
        <v>0</v>
      </c>
      <c r="S1734" s="7">
        <f>IFERROR(IF(F1734&gt;0,IF(IFERROR((Смета!G1716*1),0)&gt;0,ROUND(F1734*G1734,2),0),0),0)</f>
        <v>0</v>
      </c>
    </row>
    <row r="1735" hidden="1">
      <c r="B1735">
        <f>IFERROR(IF(F1735&gt;0,MAX(B$26:B1734)+1,IF(AND(D1735&gt;0,C1735=0),"ЗАГ",0)),0)</f>
        <v>0</v>
      </c>
      <c r="C1735">
        <f>IF(Смета!B1717&gt;0,Смета!B1717,0)</f>
        <v>0</v>
      </c>
      <c r="D1735">
        <f>IF(Смета!C1717&gt;0,Смета!C1717,0)</f>
        <v>0</v>
      </c>
      <c r="E1735" s="7">
        <f>IF(Смета!D1717&gt;0,Смета!D1717,0)</f>
        <v>0</v>
      </c>
      <c r="F1735" s="7">
        <f>IFERROR(IF(Дата_КС2=S$3,Смета!Q1717,0)+IF(Дата_КС2=S$4,Смета!T1717,0)+IF(Дата_КС2=S$5,Смета!W1717,0)+IF(Дата_КС2=S$6,Смета!Z1717,0)+IF(Дата_КС2=S$7,Смета!AC1717,0)+IF(Дата_КС2=S$8,Смета!AF1717,0)+IF(Дата_КС2=S$9,Смета!AI1717,0)+IF(Дата_КС2=S$10,Смета!AL1717,0)+IF(Дата_КС2=S$11,Смета!AO1717,0)+IF(Дата_КС2=S$12,Смета!AR1717,0)+IF(Дата_КС2=S$13,Смета!AU1717,0)+IF(Дата_КС2=S$14,Смета!AX1717,0),0)</f>
        <v>0</v>
      </c>
      <c r="G1735" s="7">
        <f>IF(Смета!E1717&gt;0,Смета!E1717,0)</f>
        <v>0</v>
      </c>
      <c r="H1735" s="7">
        <f>ROUND(F1735*G1735,2)</f>
        <v>0</v>
      </c>
      <c r="I1735">
        <f>IF(J1735=1,1,K1735)</f>
        <v>0</v>
      </c>
      <c r="K1735">
        <f>IF(AND(B1735&gt;0,B1735&lt;&gt;"ЗАГ"),1,IF(C1735=0,SUM(B1736:INDEX(B1736:B$2002,INDEX(MATCH("ЗАГ",B1736:B$2002&amp;"",),))),0))</f>
        <v>0</v>
      </c>
      <c r="R1735" s="7">
        <f>IFERROR(IF(F1735&gt;0,IF(IFERROR((Смета!H1285*1),0)&gt;0,ROUND(F1735*G1735,2),0),0),0)</f>
        <v>0</v>
      </c>
      <c r="S1735" s="7">
        <f>IFERROR(IF(F1735&gt;0,IF(IFERROR((Смета!G1717*1),0)&gt;0,ROUND(F1735*G1735,2),0),0),0)</f>
        <v>0</v>
      </c>
    </row>
    <row r="1736" hidden="1">
      <c r="B1736">
        <f>IFERROR(IF(F1736&gt;0,MAX(B$26:B1735)+1,IF(AND(D1736&gt;0,C1736=0),"ЗАГ",0)),0)</f>
        <v>0</v>
      </c>
      <c r="C1736">
        <f>IF(Смета!B1718&gt;0,Смета!B1718,0)</f>
        <v>0</v>
      </c>
      <c r="D1736">
        <f>IF(Смета!C1718&gt;0,Смета!C1718,0)</f>
        <v>0</v>
      </c>
      <c r="E1736" s="7">
        <f>IF(Смета!D1718&gt;0,Смета!D1718,0)</f>
        <v>0</v>
      </c>
      <c r="F1736" s="7">
        <f>IFERROR(IF(Дата_КС2=S$3,Смета!Q1718,0)+IF(Дата_КС2=S$4,Смета!T1718,0)+IF(Дата_КС2=S$5,Смета!W1718,0)+IF(Дата_КС2=S$6,Смета!Z1718,0)+IF(Дата_КС2=S$7,Смета!AC1718,0)+IF(Дата_КС2=S$8,Смета!AF1718,0)+IF(Дата_КС2=S$9,Смета!AI1718,0)+IF(Дата_КС2=S$10,Смета!AL1718,0)+IF(Дата_КС2=S$11,Смета!AO1718,0)+IF(Дата_КС2=S$12,Смета!AR1718,0)+IF(Дата_КС2=S$13,Смета!AU1718,0)+IF(Дата_КС2=S$14,Смета!AX1718,0),0)</f>
        <v>0</v>
      </c>
      <c r="G1736" s="7">
        <f>IF(Смета!E1718&gt;0,Смета!E1718,0)</f>
        <v>0</v>
      </c>
      <c r="H1736" s="7">
        <f>ROUND(F1736*G1736,2)</f>
        <v>0</v>
      </c>
      <c r="I1736">
        <f>IF(J1736=1,1,K1736)</f>
        <v>0</v>
      </c>
      <c r="K1736">
        <f>IF(AND(B1736&gt;0,B1736&lt;&gt;"ЗАГ"),1,IF(C1736=0,SUM(B1737:INDEX(B1737:B$2002,INDEX(MATCH("ЗАГ",B1737:B$2002&amp;"",),))),0))</f>
        <v>0</v>
      </c>
      <c r="R1736" s="7">
        <f>IFERROR(IF(F1736&gt;0,IF(IFERROR((Смета!H1286*1),0)&gt;0,ROUND(F1736*G1736,2),0),0),0)</f>
        <v>0</v>
      </c>
      <c r="S1736" s="7">
        <f>IFERROR(IF(F1736&gt;0,IF(IFERROR((Смета!G1718*1),0)&gt;0,ROUND(F1736*G1736,2),0),0),0)</f>
        <v>0</v>
      </c>
    </row>
    <row r="1737" hidden="1">
      <c r="B1737">
        <f>IFERROR(IF(F1737&gt;0,MAX(B$26:B1736)+1,IF(AND(D1737&gt;0,C1737=0),"ЗАГ",0)),0)</f>
        <v>0</v>
      </c>
      <c r="C1737">
        <f>IF(Смета!B1719&gt;0,Смета!B1719,0)</f>
        <v>0</v>
      </c>
      <c r="D1737">
        <f>IF(Смета!C1719&gt;0,Смета!C1719,0)</f>
        <v>0</v>
      </c>
      <c r="E1737" s="7">
        <f>IF(Смета!D1719&gt;0,Смета!D1719,0)</f>
        <v>0</v>
      </c>
      <c r="F1737" s="7">
        <f>IFERROR(IF(Дата_КС2=S$3,Смета!Q1719,0)+IF(Дата_КС2=S$4,Смета!T1719,0)+IF(Дата_КС2=S$5,Смета!W1719,0)+IF(Дата_КС2=S$6,Смета!Z1719,0)+IF(Дата_КС2=S$7,Смета!AC1719,0)+IF(Дата_КС2=S$8,Смета!AF1719,0)+IF(Дата_КС2=S$9,Смета!AI1719,0)+IF(Дата_КС2=S$10,Смета!AL1719,0)+IF(Дата_КС2=S$11,Смета!AO1719,0)+IF(Дата_КС2=S$12,Смета!AR1719,0)+IF(Дата_КС2=S$13,Смета!AU1719,0)+IF(Дата_КС2=S$14,Смета!AX1719,0),0)</f>
        <v>0</v>
      </c>
      <c r="G1737" s="7">
        <f>IF(Смета!E1719&gt;0,Смета!E1719,0)</f>
        <v>0</v>
      </c>
      <c r="H1737" s="7">
        <f>ROUND(F1737*G1737,2)</f>
        <v>0</v>
      </c>
      <c r="I1737">
        <f>IF(J1737=1,1,K1737)</f>
        <v>0</v>
      </c>
      <c r="K1737">
        <f>IF(AND(B1737&gt;0,B1737&lt;&gt;"ЗАГ"),1,IF(C1737=0,SUM(B1738:INDEX(B1738:B$2002,INDEX(MATCH("ЗАГ",B1738:B$2002&amp;"",),))),0))</f>
        <v>0</v>
      </c>
      <c r="R1737" s="7">
        <f>IFERROR(IF(F1737&gt;0,IF(IFERROR((Смета!H1287*1),0)&gt;0,ROUND(F1737*G1737,2),0),0),0)</f>
        <v>0</v>
      </c>
      <c r="S1737" s="7">
        <f>IFERROR(IF(F1737&gt;0,IF(IFERROR((Смета!G1719*1),0)&gt;0,ROUND(F1737*G1737,2),0),0),0)</f>
        <v>0</v>
      </c>
    </row>
    <row r="1738" hidden="1">
      <c r="B1738">
        <f>IFERROR(IF(F1738&gt;0,MAX(B$26:B1737)+1,IF(AND(D1738&gt;0,C1738=0),"ЗАГ",0)),0)</f>
        <v>0</v>
      </c>
      <c r="C1738">
        <f>IF(Смета!B1720&gt;0,Смета!B1720,0)</f>
        <v>0</v>
      </c>
      <c r="D1738">
        <f>IF(Смета!C1720&gt;0,Смета!C1720,0)</f>
        <v>0</v>
      </c>
      <c r="E1738" s="7">
        <f>IF(Смета!D1720&gt;0,Смета!D1720,0)</f>
        <v>0</v>
      </c>
      <c r="F1738" s="7">
        <f>IFERROR(IF(Дата_КС2=S$3,Смета!Q1720,0)+IF(Дата_КС2=S$4,Смета!T1720,0)+IF(Дата_КС2=S$5,Смета!W1720,0)+IF(Дата_КС2=S$6,Смета!Z1720,0)+IF(Дата_КС2=S$7,Смета!AC1720,0)+IF(Дата_КС2=S$8,Смета!AF1720,0)+IF(Дата_КС2=S$9,Смета!AI1720,0)+IF(Дата_КС2=S$10,Смета!AL1720,0)+IF(Дата_КС2=S$11,Смета!AO1720,0)+IF(Дата_КС2=S$12,Смета!AR1720,0)+IF(Дата_КС2=S$13,Смета!AU1720,0)+IF(Дата_КС2=S$14,Смета!AX1720,0),0)</f>
        <v>0</v>
      </c>
      <c r="G1738" s="7">
        <f>IF(Смета!E1720&gt;0,Смета!E1720,0)</f>
        <v>0</v>
      </c>
      <c r="H1738" s="7">
        <f>ROUND(F1738*G1738,2)</f>
        <v>0</v>
      </c>
      <c r="I1738">
        <f>IF(J1738=1,1,K1738)</f>
        <v>0</v>
      </c>
      <c r="K1738">
        <f>IF(AND(B1738&gt;0,B1738&lt;&gt;"ЗАГ"),1,IF(C1738=0,SUM(B1739:INDEX(B1739:B$2002,INDEX(MATCH("ЗАГ",B1739:B$2002&amp;"",),))),0))</f>
        <v>0</v>
      </c>
      <c r="R1738" s="7">
        <f>IFERROR(IF(F1738&gt;0,IF(IFERROR((Смета!H1288*1),0)&gt;0,ROUND(F1738*G1738,2),0),0),0)</f>
        <v>0</v>
      </c>
      <c r="S1738" s="7">
        <f>IFERROR(IF(F1738&gt;0,IF(IFERROR((Смета!G1720*1),0)&gt;0,ROUND(F1738*G1738,2),0),0),0)</f>
        <v>0</v>
      </c>
    </row>
    <row r="1739" hidden="1">
      <c r="B1739">
        <f>IFERROR(IF(F1739&gt;0,MAX(B$26:B1738)+1,IF(AND(D1739&gt;0,C1739=0),"ЗАГ",0)),0)</f>
        <v>0</v>
      </c>
      <c r="C1739">
        <f>IF(Смета!B1721&gt;0,Смета!B1721,0)</f>
        <v>0</v>
      </c>
      <c r="D1739">
        <f>IF(Смета!C1721&gt;0,Смета!C1721,0)</f>
        <v>0</v>
      </c>
      <c r="E1739" s="7">
        <f>IF(Смета!D1721&gt;0,Смета!D1721,0)</f>
        <v>0</v>
      </c>
      <c r="F1739" s="7">
        <f>IFERROR(IF(Дата_КС2=S$3,Смета!Q1721,0)+IF(Дата_КС2=S$4,Смета!T1721,0)+IF(Дата_КС2=S$5,Смета!W1721,0)+IF(Дата_КС2=S$6,Смета!Z1721,0)+IF(Дата_КС2=S$7,Смета!AC1721,0)+IF(Дата_КС2=S$8,Смета!AF1721,0)+IF(Дата_КС2=S$9,Смета!AI1721,0)+IF(Дата_КС2=S$10,Смета!AL1721,0)+IF(Дата_КС2=S$11,Смета!AO1721,0)+IF(Дата_КС2=S$12,Смета!AR1721,0)+IF(Дата_КС2=S$13,Смета!AU1721,0)+IF(Дата_КС2=S$14,Смета!AX1721,0),0)</f>
        <v>0</v>
      </c>
      <c r="G1739" s="7">
        <f>IF(Смета!E1721&gt;0,Смета!E1721,0)</f>
        <v>0</v>
      </c>
      <c r="H1739" s="7">
        <f>ROUND(F1739*G1739,2)</f>
        <v>0</v>
      </c>
      <c r="I1739">
        <f>IF(J1739=1,1,K1739)</f>
        <v>0</v>
      </c>
      <c r="K1739">
        <f>IF(AND(B1739&gt;0,B1739&lt;&gt;"ЗАГ"),1,IF(C1739=0,SUM(B1740:INDEX(B1740:B$2002,INDEX(MATCH("ЗАГ",B1740:B$2002&amp;"",),))),0))</f>
        <v>0</v>
      </c>
      <c r="R1739" s="7">
        <f>IFERROR(IF(F1739&gt;0,IF(IFERROR((Смета!H1289*1),0)&gt;0,ROUND(F1739*G1739,2),0),0),0)</f>
        <v>0</v>
      </c>
      <c r="S1739" s="7">
        <f>IFERROR(IF(F1739&gt;0,IF(IFERROR((Смета!G1721*1),0)&gt;0,ROUND(F1739*G1739,2),0),0),0)</f>
        <v>0</v>
      </c>
    </row>
    <row r="1740" hidden="1">
      <c r="B1740">
        <f>IFERROR(IF(F1740&gt;0,MAX(B$26:B1739)+1,IF(AND(D1740&gt;0,C1740=0),"ЗАГ",0)),0)</f>
        <v>0</v>
      </c>
      <c r="C1740">
        <f>IF(Смета!B1722&gt;0,Смета!B1722,0)</f>
        <v>0</v>
      </c>
      <c r="D1740">
        <f>IF(Смета!C1722&gt;0,Смета!C1722,0)</f>
        <v>0</v>
      </c>
      <c r="E1740" s="7">
        <f>IF(Смета!D1722&gt;0,Смета!D1722,0)</f>
        <v>0</v>
      </c>
      <c r="F1740" s="7">
        <f>IFERROR(IF(Дата_КС2=S$3,Смета!Q1722,0)+IF(Дата_КС2=S$4,Смета!T1722,0)+IF(Дата_КС2=S$5,Смета!W1722,0)+IF(Дата_КС2=S$6,Смета!Z1722,0)+IF(Дата_КС2=S$7,Смета!AC1722,0)+IF(Дата_КС2=S$8,Смета!AF1722,0)+IF(Дата_КС2=S$9,Смета!AI1722,0)+IF(Дата_КС2=S$10,Смета!AL1722,0)+IF(Дата_КС2=S$11,Смета!AO1722,0)+IF(Дата_КС2=S$12,Смета!AR1722,0)+IF(Дата_КС2=S$13,Смета!AU1722,0)+IF(Дата_КС2=S$14,Смета!AX1722,0),0)</f>
        <v>0</v>
      </c>
      <c r="G1740" s="7">
        <f>IF(Смета!E1722&gt;0,Смета!E1722,0)</f>
        <v>0</v>
      </c>
      <c r="H1740" s="7">
        <f>ROUND(F1740*G1740,2)</f>
        <v>0</v>
      </c>
      <c r="I1740">
        <f>IF(J1740=1,1,K1740)</f>
        <v>0</v>
      </c>
      <c r="K1740">
        <f>IF(AND(B1740&gt;0,B1740&lt;&gt;"ЗАГ"),1,IF(C1740=0,SUM(B1741:INDEX(B1741:B$2002,INDEX(MATCH("ЗАГ",B1741:B$2002&amp;"",),))),0))</f>
        <v>0</v>
      </c>
      <c r="R1740" s="7">
        <f>IFERROR(IF(F1740&gt;0,IF(IFERROR((Смета!H1290*1),0)&gt;0,ROUND(F1740*G1740,2),0),0),0)</f>
        <v>0</v>
      </c>
      <c r="S1740" s="7">
        <f>IFERROR(IF(F1740&gt;0,IF(IFERROR((Смета!G1722*1),0)&gt;0,ROUND(F1740*G1740,2),0),0),0)</f>
        <v>0</v>
      </c>
    </row>
    <row r="1741" hidden="1">
      <c r="B1741">
        <f>IFERROR(IF(F1741&gt;0,MAX(B$26:B1740)+1,IF(AND(D1741&gt;0,C1741=0),"ЗАГ",0)),0)</f>
        <v>0</v>
      </c>
      <c r="C1741">
        <f>IF(Смета!B1723&gt;0,Смета!B1723,0)</f>
        <v>0</v>
      </c>
      <c r="D1741">
        <f>IF(Смета!C1723&gt;0,Смета!C1723,0)</f>
        <v>0</v>
      </c>
      <c r="E1741" s="7">
        <f>IF(Смета!D1723&gt;0,Смета!D1723,0)</f>
        <v>0</v>
      </c>
      <c r="F1741" s="7">
        <f>IFERROR(IF(Дата_КС2=S$3,Смета!Q1723,0)+IF(Дата_КС2=S$4,Смета!T1723,0)+IF(Дата_КС2=S$5,Смета!W1723,0)+IF(Дата_КС2=S$6,Смета!Z1723,0)+IF(Дата_КС2=S$7,Смета!AC1723,0)+IF(Дата_КС2=S$8,Смета!AF1723,0)+IF(Дата_КС2=S$9,Смета!AI1723,0)+IF(Дата_КС2=S$10,Смета!AL1723,0)+IF(Дата_КС2=S$11,Смета!AO1723,0)+IF(Дата_КС2=S$12,Смета!AR1723,0)+IF(Дата_КС2=S$13,Смета!AU1723,0)+IF(Дата_КС2=S$14,Смета!AX1723,0),0)</f>
        <v>0</v>
      </c>
      <c r="G1741" s="7">
        <f>IF(Смета!E1723&gt;0,Смета!E1723,0)</f>
        <v>0</v>
      </c>
      <c r="H1741" s="7">
        <f>ROUND(F1741*G1741,2)</f>
        <v>0</v>
      </c>
      <c r="I1741">
        <f>IF(J1741=1,1,K1741)</f>
        <v>0</v>
      </c>
      <c r="K1741">
        <f>IF(AND(B1741&gt;0,B1741&lt;&gt;"ЗАГ"),1,IF(C1741=0,SUM(B1742:INDEX(B1742:B$2002,INDEX(MATCH("ЗАГ",B1742:B$2002&amp;"",),))),0))</f>
        <v>0</v>
      </c>
      <c r="R1741" s="7">
        <f>IFERROR(IF(F1741&gt;0,IF(IFERROR((Смета!H1291*1),0)&gt;0,ROUND(F1741*G1741,2),0),0),0)</f>
        <v>0</v>
      </c>
      <c r="S1741" s="7">
        <f>IFERROR(IF(F1741&gt;0,IF(IFERROR((Смета!G1723*1),0)&gt;0,ROUND(F1741*G1741,2),0),0),0)</f>
        <v>0</v>
      </c>
    </row>
    <row r="1742" hidden="1">
      <c r="B1742">
        <f>IFERROR(IF(F1742&gt;0,MAX(B$26:B1741)+1,IF(AND(D1742&gt;0,C1742=0),"ЗАГ",0)),0)</f>
        <v>0</v>
      </c>
      <c r="C1742">
        <f>IF(Смета!B1724&gt;0,Смета!B1724,0)</f>
        <v>0</v>
      </c>
      <c r="D1742">
        <f>IF(Смета!C1724&gt;0,Смета!C1724,0)</f>
        <v>0</v>
      </c>
      <c r="E1742" s="7">
        <f>IF(Смета!D1724&gt;0,Смета!D1724,0)</f>
        <v>0</v>
      </c>
      <c r="F1742" s="7">
        <f>IFERROR(IF(Дата_КС2=S$3,Смета!Q1724,0)+IF(Дата_КС2=S$4,Смета!T1724,0)+IF(Дата_КС2=S$5,Смета!W1724,0)+IF(Дата_КС2=S$6,Смета!Z1724,0)+IF(Дата_КС2=S$7,Смета!AC1724,0)+IF(Дата_КС2=S$8,Смета!AF1724,0)+IF(Дата_КС2=S$9,Смета!AI1724,0)+IF(Дата_КС2=S$10,Смета!AL1724,0)+IF(Дата_КС2=S$11,Смета!AO1724,0)+IF(Дата_КС2=S$12,Смета!AR1724,0)+IF(Дата_КС2=S$13,Смета!AU1724,0)+IF(Дата_КС2=S$14,Смета!AX1724,0),0)</f>
        <v>0</v>
      </c>
      <c r="G1742" s="7">
        <f>IF(Смета!E1724&gt;0,Смета!E1724,0)</f>
        <v>0</v>
      </c>
      <c r="H1742" s="7">
        <f>ROUND(F1742*G1742,2)</f>
        <v>0</v>
      </c>
      <c r="I1742">
        <f>IF(J1742=1,1,K1742)</f>
        <v>0</v>
      </c>
      <c r="K1742">
        <f>IF(AND(B1742&gt;0,B1742&lt;&gt;"ЗАГ"),1,IF(C1742=0,SUM(B1743:INDEX(B1743:B$2002,INDEX(MATCH("ЗАГ",B1743:B$2002&amp;"",),))),0))</f>
        <v>0</v>
      </c>
      <c r="R1742" s="7">
        <f>IFERROR(IF(F1742&gt;0,IF(IFERROR((Смета!H1292*1),0)&gt;0,ROUND(F1742*G1742,2),0),0),0)</f>
        <v>0</v>
      </c>
      <c r="S1742" s="7">
        <f>IFERROR(IF(F1742&gt;0,IF(IFERROR((Смета!G1724*1),0)&gt;0,ROUND(F1742*G1742,2),0),0),0)</f>
        <v>0</v>
      </c>
    </row>
    <row r="1743" hidden="1">
      <c r="B1743">
        <f>IFERROR(IF(F1743&gt;0,MAX(B$26:B1742)+1,IF(AND(D1743&gt;0,C1743=0),"ЗАГ",0)),0)</f>
        <v>0</v>
      </c>
      <c r="C1743">
        <f>IF(Смета!B1725&gt;0,Смета!B1725,0)</f>
        <v>0</v>
      </c>
      <c r="D1743">
        <f>IF(Смета!C1725&gt;0,Смета!C1725,0)</f>
        <v>0</v>
      </c>
      <c r="E1743" s="7">
        <f>IF(Смета!D1725&gt;0,Смета!D1725,0)</f>
        <v>0</v>
      </c>
      <c r="F1743" s="7">
        <f>IFERROR(IF(Дата_КС2=S$3,Смета!Q1725,0)+IF(Дата_КС2=S$4,Смета!T1725,0)+IF(Дата_КС2=S$5,Смета!W1725,0)+IF(Дата_КС2=S$6,Смета!Z1725,0)+IF(Дата_КС2=S$7,Смета!AC1725,0)+IF(Дата_КС2=S$8,Смета!AF1725,0)+IF(Дата_КС2=S$9,Смета!AI1725,0)+IF(Дата_КС2=S$10,Смета!AL1725,0)+IF(Дата_КС2=S$11,Смета!AO1725,0)+IF(Дата_КС2=S$12,Смета!AR1725,0)+IF(Дата_КС2=S$13,Смета!AU1725,0)+IF(Дата_КС2=S$14,Смета!AX1725,0),0)</f>
        <v>0</v>
      </c>
      <c r="G1743" s="7">
        <f>IF(Смета!E1725&gt;0,Смета!E1725,0)</f>
        <v>0</v>
      </c>
      <c r="H1743" s="7">
        <f>ROUND(F1743*G1743,2)</f>
        <v>0</v>
      </c>
      <c r="I1743">
        <f>IF(J1743=1,1,K1743)</f>
        <v>0</v>
      </c>
      <c r="K1743">
        <f>IF(AND(B1743&gt;0,B1743&lt;&gt;"ЗАГ"),1,IF(C1743=0,SUM(B1744:INDEX(B1744:B$2002,INDEX(MATCH("ЗАГ",B1744:B$2002&amp;"",),))),0))</f>
        <v>0</v>
      </c>
      <c r="R1743" s="7">
        <f>IFERROR(IF(F1743&gt;0,IF(IFERROR((Смета!H1293*1),0)&gt;0,ROUND(F1743*G1743,2),0),0),0)</f>
        <v>0</v>
      </c>
      <c r="S1743" s="7">
        <f>IFERROR(IF(F1743&gt;0,IF(IFERROR((Смета!G1725*1),0)&gt;0,ROUND(F1743*G1743,2),0),0),0)</f>
        <v>0</v>
      </c>
    </row>
    <row r="1744" hidden="1">
      <c r="B1744">
        <f>IFERROR(IF(F1744&gt;0,MAX(B$26:B1743)+1,IF(AND(D1744&gt;0,C1744=0),"ЗАГ",0)),0)</f>
        <v>0</v>
      </c>
      <c r="C1744">
        <f>IF(Смета!B1726&gt;0,Смета!B1726,0)</f>
        <v>0</v>
      </c>
      <c r="D1744">
        <f>IF(Смета!C1726&gt;0,Смета!C1726,0)</f>
        <v>0</v>
      </c>
      <c r="E1744" s="7">
        <f>IF(Смета!D1726&gt;0,Смета!D1726,0)</f>
        <v>0</v>
      </c>
      <c r="F1744" s="7">
        <f>IFERROR(IF(Дата_КС2=S$3,Смета!Q1726,0)+IF(Дата_КС2=S$4,Смета!T1726,0)+IF(Дата_КС2=S$5,Смета!W1726,0)+IF(Дата_КС2=S$6,Смета!Z1726,0)+IF(Дата_КС2=S$7,Смета!AC1726,0)+IF(Дата_КС2=S$8,Смета!AF1726,0)+IF(Дата_КС2=S$9,Смета!AI1726,0)+IF(Дата_КС2=S$10,Смета!AL1726,0)+IF(Дата_КС2=S$11,Смета!AO1726,0)+IF(Дата_КС2=S$12,Смета!AR1726,0)+IF(Дата_КС2=S$13,Смета!AU1726,0)+IF(Дата_КС2=S$14,Смета!AX1726,0),0)</f>
        <v>0</v>
      </c>
      <c r="G1744" s="7">
        <f>IF(Смета!E1726&gt;0,Смета!E1726,0)</f>
        <v>0</v>
      </c>
      <c r="H1744" s="7">
        <f>ROUND(F1744*G1744,2)</f>
        <v>0</v>
      </c>
      <c r="I1744">
        <f>IF(J1744=1,1,K1744)</f>
        <v>0</v>
      </c>
      <c r="K1744">
        <f>IF(AND(B1744&gt;0,B1744&lt;&gt;"ЗАГ"),1,IF(C1744=0,SUM(B1745:INDEX(B1745:B$2002,INDEX(MATCH("ЗАГ",B1745:B$2002&amp;"",),))),0))</f>
        <v>0</v>
      </c>
      <c r="R1744" s="7">
        <f>IFERROR(IF(F1744&gt;0,IF(IFERROR((Смета!H1294*1),0)&gt;0,ROUND(F1744*G1744,2),0),0),0)</f>
        <v>0</v>
      </c>
      <c r="S1744" s="7">
        <f>IFERROR(IF(F1744&gt;0,IF(IFERROR((Смета!G1726*1),0)&gt;0,ROUND(F1744*G1744,2),0),0),0)</f>
        <v>0</v>
      </c>
    </row>
    <row r="1745" hidden="1">
      <c r="B1745">
        <f>IFERROR(IF(F1745&gt;0,MAX(B$26:B1744)+1,IF(AND(D1745&gt;0,C1745=0),"ЗАГ",0)),0)</f>
        <v>0</v>
      </c>
      <c r="C1745">
        <f>IF(Смета!B1727&gt;0,Смета!B1727,0)</f>
        <v>0</v>
      </c>
      <c r="D1745">
        <f>IF(Смета!C1727&gt;0,Смета!C1727,0)</f>
        <v>0</v>
      </c>
      <c r="E1745" s="7">
        <f>IF(Смета!D1727&gt;0,Смета!D1727,0)</f>
        <v>0</v>
      </c>
      <c r="F1745" s="7">
        <f>IFERROR(IF(Дата_КС2=S$3,Смета!Q1727,0)+IF(Дата_КС2=S$4,Смета!T1727,0)+IF(Дата_КС2=S$5,Смета!W1727,0)+IF(Дата_КС2=S$6,Смета!Z1727,0)+IF(Дата_КС2=S$7,Смета!AC1727,0)+IF(Дата_КС2=S$8,Смета!AF1727,0)+IF(Дата_КС2=S$9,Смета!AI1727,0)+IF(Дата_КС2=S$10,Смета!AL1727,0)+IF(Дата_КС2=S$11,Смета!AO1727,0)+IF(Дата_КС2=S$12,Смета!AR1727,0)+IF(Дата_КС2=S$13,Смета!AU1727,0)+IF(Дата_КС2=S$14,Смета!AX1727,0),0)</f>
        <v>0</v>
      </c>
      <c r="G1745" s="7">
        <f>IF(Смета!E1727&gt;0,Смета!E1727,0)</f>
        <v>0</v>
      </c>
      <c r="H1745" s="7">
        <f>ROUND(F1745*G1745,2)</f>
        <v>0</v>
      </c>
      <c r="I1745">
        <f>IF(J1745=1,1,K1745)</f>
        <v>0</v>
      </c>
      <c r="K1745">
        <f>IF(AND(B1745&gt;0,B1745&lt;&gt;"ЗАГ"),1,IF(C1745=0,SUM(B1746:INDEX(B1746:B$2002,INDEX(MATCH("ЗАГ",B1746:B$2002&amp;"",),))),0))</f>
        <v>0</v>
      </c>
      <c r="R1745" s="7">
        <f>IFERROR(IF(F1745&gt;0,IF(IFERROR((Смета!H1295*1),0)&gt;0,ROUND(F1745*G1745,2),0),0),0)</f>
        <v>0</v>
      </c>
      <c r="S1745" s="7">
        <f>IFERROR(IF(F1745&gt;0,IF(IFERROR((Смета!G1727*1),0)&gt;0,ROUND(F1745*G1745,2),0),0),0)</f>
        <v>0</v>
      </c>
    </row>
    <row r="1746" hidden="1">
      <c r="B1746">
        <f>IFERROR(IF(F1746&gt;0,MAX(B$26:B1745)+1,IF(AND(D1746&gt;0,C1746=0),"ЗАГ",0)),0)</f>
        <v>0</v>
      </c>
      <c r="C1746">
        <f>IF(Смета!B1728&gt;0,Смета!B1728,0)</f>
        <v>0</v>
      </c>
      <c r="D1746">
        <f>IF(Смета!C1728&gt;0,Смета!C1728,0)</f>
        <v>0</v>
      </c>
      <c r="E1746" s="7">
        <f>IF(Смета!D1728&gt;0,Смета!D1728,0)</f>
        <v>0</v>
      </c>
      <c r="F1746" s="7">
        <f>IFERROR(IF(Дата_КС2=S$3,Смета!Q1728,0)+IF(Дата_КС2=S$4,Смета!T1728,0)+IF(Дата_КС2=S$5,Смета!W1728,0)+IF(Дата_КС2=S$6,Смета!Z1728,0)+IF(Дата_КС2=S$7,Смета!AC1728,0)+IF(Дата_КС2=S$8,Смета!AF1728,0)+IF(Дата_КС2=S$9,Смета!AI1728,0)+IF(Дата_КС2=S$10,Смета!AL1728,0)+IF(Дата_КС2=S$11,Смета!AO1728,0)+IF(Дата_КС2=S$12,Смета!AR1728,0)+IF(Дата_КС2=S$13,Смета!AU1728,0)+IF(Дата_КС2=S$14,Смета!AX1728,0),0)</f>
        <v>0</v>
      </c>
      <c r="G1746" s="7">
        <f>IF(Смета!E1728&gt;0,Смета!E1728,0)</f>
        <v>0</v>
      </c>
      <c r="H1746" s="7">
        <f>ROUND(F1746*G1746,2)</f>
        <v>0</v>
      </c>
      <c r="I1746">
        <f>IF(J1746=1,1,K1746)</f>
        <v>0</v>
      </c>
      <c r="K1746">
        <f>IF(AND(B1746&gt;0,B1746&lt;&gt;"ЗАГ"),1,IF(C1746=0,SUM(B1747:INDEX(B1747:B$2002,INDEX(MATCH("ЗАГ",B1747:B$2002&amp;"",),))),0))</f>
        <v>0</v>
      </c>
      <c r="R1746" s="7">
        <f>IFERROR(IF(F1746&gt;0,IF(IFERROR((Смета!H1296*1),0)&gt;0,ROUND(F1746*G1746,2),0),0),0)</f>
        <v>0</v>
      </c>
      <c r="S1746" s="7">
        <f>IFERROR(IF(F1746&gt;0,IF(IFERROR((Смета!G1728*1),0)&gt;0,ROUND(F1746*G1746,2),0),0),0)</f>
        <v>0</v>
      </c>
    </row>
    <row r="1747" hidden="1">
      <c r="B1747">
        <f>IFERROR(IF(F1747&gt;0,MAX(B$26:B1746)+1,IF(AND(D1747&gt;0,C1747=0),"ЗАГ",0)),0)</f>
        <v>0</v>
      </c>
      <c r="C1747">
        <f>IF(Смета!B1729&gt;0,Смета!B1729,0)</f>
        <v>0</v>
      </c>
      <c r="D1747">
        <f>IF(Смета!C1729&gt;0,Смета!C1729,0)</f>
        <v>0</v>
      </c>
      <c r="E1747" s="7">
        <f>IF(Смета!D1729&gt;0,Смета!D1729,0)</f>
        <v>0</v>
      </c>
      <c r="F1747" s="7">
        <f>IFERROR(IF(Дата_КС2=S$3,Смета!Q1729,0)+IF(Дата_КС2=S$4,Смета!T1729,0)+IF(Дата_КС2=S$5,Смета!W1729,0)+IF(Дата_КС2=S$6,Смета!Z1729,0)+IF(Дата_КС2=S$7,Смета!AC1729,0)+IF(Дата_КС2=S$8,Смета!AF1729,0)+IF(Дата_КС2=S$9,Смета!AI1729,0)+IF(Дата_КС2=S$10,Смета!AL1729,0)+IF(Дата_КС2=S$11,Смета!AO1729,0)+IF(Дата_КС2=S$12,Смета!AR1729,0)+IF(Дата_КС2=S$13,Смета!AU1729,0)+IF(Дата_КС2=S$14,Смета!AX1729,0),0)</f>
        <v>0</v>
      </c>
      <c r="G1747" s="7">
        <f>IF(Смета!E1729&gt;0,Смета!E1729,0)</f>
        <v>0</v>
      </c>
      <c r="H1747" s="7">
        <f>ROUND(F1747*G1747,2)</f>
        <v>0</v>
      </c>
      <c r="I1747">
        <f>IF(J1747=1,1,K1747)</f>
        <v>0</v>
      </c>
      <c r="K1747">
        <f>IF(AND(B1747&gt;0,B1747&lt;&gt;"ЗАГ"),1,IF(C1747=0,SUM(B1748:INDEX(B1748:B$2002,INDEX(MATCH("ЗАГ",B1748:B$2002&amp;"",),))),0))</f>
        <v>0</v>
      </c>
      <c r="R1747" s="7">
        <f>IFERROR(IF(F1747&gt;0,IF(IFERROR((Смета!H1297*1),0)&gt;0,ROUND(F1747*G1747,2),0),0),0)</f>
        <v>0</v>
      </c>
      <c r="S1747" s="7">
        <f>IFERROR(IF(F1747&gt;0,IF(IFERROR((Смета!G1729*1),0)&gt;0,ROUND(F1747*G1747,2),0),0),0)</f>
        <v>0</v>
      </c>
    </row>
    <row r="1748" hidden="1">
      <c r="B1748">
        <f>IFERROR(IF(F1748&gt;0,MAX(B$26:B1747)+1,IF(AND(D1748&gt;0,C1748=0),"ЗАГ",0)),0)</f>
        <v>0</v>
      </c>
      <c r="C1748">
        <f>IF(Смета!B1730&gt;0,Смета!B1730,0)</f>
        <v>0</v>
      </c>
      <c r="D1748">
        <f>IF(Смета!C1730&gt;0,Смета!C1730,0)</f>
        <v>0</v>
      </c>
      <c r="E1748" s="7">
        <f>IF(Смета!D1730&gt;0,Смета!D1730,0)</f>
        <v>0</v>
      </c>
      <c r="F1748" s="7">
        <f>IFERROR(IF(Дата_КС2=S$3,Смета!Q1730,0)+IF(Дата_КС2=S$4,Смета!T1730,0)+IF(Дата_КС2=S$5,Смета!W1730,0)+IF(Дата_КС2=S$6,Смета!Z1730,0)+IF(Дата_КС2=S$7,Смета!AC1730,0)+IF(Дата_КС2=S$8,Смета!AF1730,0)+IF(Дата_КС2=S$9,Смета!AI1730,0)+IF(Дата_КС2=S$10,Смета!AL1730,0)+IF(Дата_КС2=S$11,Смета!AO1730,0)+IF(Дата_КС2=S$12,Смета!AR1730,0)+IF(Дата_КС2=S$13,Смета!AU1730,0)+IF(Дата_КС2=S$14,Смета!AX1730,0),0)</f>
        <v>0</v>
      </c>
      <c r="G1748" s="7">
        <f>IF(Смета!E1730&gt;0,Смета!E1730,0)</f>
        <v>0</v>
      </c>
      <c r="H1748" s="7">
        <f>ROUND(F1748*G1748,2)</f>
        <v>0</v>
      </c>
      <c r="I1748">
        <f>IF(J1748=1,1,K1748)</f>
        <v>0</v>
      </c>
      <c r="K1748">
        <f>IF(AND(B1748&gt;0,B1748&lt;&gt;"ЗАГ"),1,IF(C1748=0,SUM(B1749:INDEX(B1749:B$2002,INDEX(MATCH("ЗАГ",B1749:B$2002&amp;"",),))),0))</f>
        <v>0</v>
      </c>
      <c r="R1748" s="7">
        <f>IFERROR(IF(F1748&gt;0,IF(IFERROR((Смета!H1298*1),0)&gt;0,ROUND(F1748*G1748,2),0),0),0)</f>
        <v>0</v>
      </c>
      <c r="S1748" s="7">
        <f>IFERROR(IF(F1748&gt;0,IF(IFERROR((Смета!G1730*1),0)&gt;0,ROUND(F1748*G1748,2),0),0),0)</f>
        <v>0</v>
      </c>
    </row>
    <row r="1749" hidden="1">
      <c r="B1749">
        <f>IFERROR(IF(F1749&gt;0,MAX(B$26:B1748)+1,IF(AND(D1749&gt;0,C1749=0),"ЗАГ",0)),0)</f>
        <v>0</v>
      </c>
      <c r="C1749">
        <f>IF(Смета!B1731&gt;0,Смета!B1731,0)</f>
        <v>0</v>
      </c>
      <c r="D1749">
        <f>IF(Смета!C1731&gt;0,Смета!C1731,0)</f>
        <v>0</v>
      </c>
      <c r="E1749" s="7">
        <f>IF(Смета!D1731&gt;0,Смета!D1731,0)</f>
        <v>0</v>
      </c>
      <c r="F1749" s="7">
        <f>IFERROR(IF(Дата_КС2=S$3,Смета!Q1731,0)+IF(Дата_КС2=S$4,Смета!T1731,0)+IF(Дата_КС2=S$5,Смета!W1731,0)+IF(Дата_КС2=S$6,Смета!Z1731,0)+IF(Дата_КС2=S$7,Смета!AC1731,0)+IF(Дата_КС2=S$8,Смета!AF1731,0)+IF(Дата_КС2=S$9,Смета!AI1731,0)+IF(Дата_КС2=S$10,Смета!AL1731,0)+IF(Дата_КС2=S$11,Смета!AO1731,0)+IF(Дата_КС2=S$12,Смета!AR1731,0)+IF(Дата_КС2=S$13,Смета!AU1731,0)+IF(Дата_КС2=S$14,Смета!AX1731,0),0)</f>
        <v>0</v>
      </c>
      <c r="G1749" s="7">
        <f>IF(Смета!E1731&gt;0,Смета!E1731,0)</f>
        <v>0</v>
      </c>
      <c r="H1749" s="7">
        <f>ROUND(F1749*G1749,2)</f>
        <v>0</v>
      </c>
      <c r="I1749">
        <f>IF(J1749=1,1,K1749)</f>
        <v>0</v>
      </c>
      <c r="K1749">
        <f>IF(AND(B1749&gt;0,B1749&lt;&gt;"ЗАГ"),1,IF(C1749=0,SUM(B1750:INDEX(B1750:B$2002,INDEX(MATCH("ЗАГ",B1750:B$2002&amp;"",),))),0))</f>
        <v>0</v>
      </c>
      <c r="R1749" s="7">
        <f>IFERROR(IF(F1749&gt;0,IF(IFERROR((Смета!H1299*1),0)&gt;0,ROUND(F1749*G1749,2),0),0),0)</f>
        <v>0</v>
      </c>
      <c r="S1749" s="7">
        <f>IFERROR(IF(F1749&gt;0,IF(IFERROR((Смета!G1731*1),0)&gt;0,ROUND(F1749*G1749,2),0),0),0)</f>
        <v>0</v>
      </c>
    </row>
    <row r="1750" hidden="1">
      <c r="B1750">
        <f>IFERROR(IF(F1750&gt;0,MAX(B$26:B1749)+1,IF(AND(D1750&gt;0,C1750=0),"ЗАГ",0)),0)</f>
        <v>0</v>
      </c>
      <c r="C1750">
        <f>IF(Смета!B1732&gt;0,Смета!B1732,0)</f>
        <v>0</v>
      </c>
      <c r="D1750">
        <f>IF(Смета!C1732&gt;0,Смета!C1732,0)</f>
        <v>0</v>
      </c>
      <c r="E1750" s="7">
        <f>IF(Смета!D1732&gt;0,Смета!D1732,0)</f>
        <v>0</v>
      </c>
      <c r="F1750" s="7">
        <f>IFERROR(IF(Дата_КС2=S$3,Смета!Q1732,0)+IF(Дата_КС2=S$4,Смета!T1732,0)+IF(Дата_КС2=S$5,Смета!W1732,0)+IF(Дата_КС2=S$6,Смета!Z1732,0)+IF(Дата_КС2=S$7,Смета!AC1732,0)+IF(Дата_КС2=S$8,Смета!AF1732,0)+IF(Дата_КС2=S$9,Смета!AI1732,0)+IF(Дата_КС2=S$10,Смета!AL1732,0)+IF(Дата_КС2=S$11,Смета!AO1732,0)+IF(Дата_КС2=S$12,Смета!AR1732,0)+IF(Дата_КС2=S$13,Смета!AU1732,0)+IF(Дата_КС2=S$14,Смета!AX1732,0),0)</f>
        <v>0</v>
      </c>
      <c r="G1750" s="7">
        <f>IF(Смета!E1732&gt;0,Смета!E1732,0)</f>
        <v>0</v>
      </c>
      <c r="H1750" s="7">
        <f>ROUND(F1750*G1750,2)</f>
        <v>0</v>
      </c>
      <c r="I1750">
        <f>IF(J1750=1,1,K1750)</f>
        <v>0</v>
      </c>
      <c r="K1750">
        <f>IF(AND(B1750&gt;0,B1750&lt;&gt;"ЗАГ"),1,IF(C1750=0,SUM(B1751:INDEX(B1751:B$2002,INDEX(MATCH("ЗАГ",B1751:B$2002&amp;"",),))),0))</f>
        <v>0</v>
      </c>
      <c r="R1750" s="7">
        <f>IFERROR(IF(F1750&gt;0,IF(IFERROR((Смета!H1300*1),0)&gt;0,ROUND(F1750*G1750,2),0),0),0)</f>
        <v>0</v>
      </c>
      <c r="S1750" s="7">
        <f>IFERROR(IF(F1750&gt;0,IF(IFERROR((Смета!G1732*1),0)&gt;0,ROUND(F1750*G1750,2),0),0),0)</f>
        <v>0</v>
      </c>
    </row>
    <row r="1751" hidden="1">
      <c r="B1751">
        <f>IFERROR(IF(F1751&gt;0,MAX(B$26:B1750)+1,IF(AND(D1751&gt;0,C1751=0),"ЗАГ",0)),0)</f>
        <v>0</v>
      </c>
      <c r="C1751">
        <f>IF(Смета!B1733&gt;0,Смета!B1733,0)</f>
        <v>0</v>
      </c>
      <c r="D1751">
        <f>IF(Смета!C1733&gt;0,Смета!C1733,0)</f>
        <v>0</v>
      </c>
      <c r="E1751" s="7">
        <f>IF(Смета!D1733&gt;0,Смета!D1733,0)</f>
        <v>0</v>
      </c>
      <c r="F1751" s="7">
        <f>IFERROR(IF(Дата_КС2=S$3,Смета!Q1733,0)+IF(Дата_КС2=S$4,Смета!T1733,0)+IF(Дата_КС2=S$5,Смета!W1733,0)+IF(Дата_КС2=S$6,Смета!Z1733,0)+IF(Дата_КС2=S$7,Смета!AC1733,0)+IF(Дата_КС2=S$8,Смета!AF1733,0)+IF(Дата_КС2=S$9,Смета!AI1733,0)+IF(Дата_КС2=S$10,Смета!AL1733,0)+IF(Дата_КС2=S$11,Смета!AO1733,0)+IF(Дата_КС2=S$12,Смета!AR1733,0)+IF(Дата_КС2=S$13,Смета!AU1733,0)+IF(Дата_КС2=S$14,Смета!AX1733,0),0)</f>
        <v>0</v>
      </c>
      <c r="G1751" s="7">
        <f>IF(Смета!E1733&gt;0,Смета!E1733,0)</f>
        <v>0</v>
      </c>
      <c r="H1751" s="7">
        <f>ROUND(F1751*G1751,2)</f>
        <v>0</v>
      </c>
      <c r="I1751">
        <f>IF(J1751=1,1,K1751)</f>
        <v>0</v>
      </c>
      <c r="K1751">
        <f>IF(AND(B1751&gt;0,B1751&lt;&gt;"ЗАГ"),1,IF(C1751=0,SUM(B1752:INDEX(B1752:B$2002,INDEX(MATCH("ЗАГ",B1752:B$2002&amp;"",),))),0))</f>
        <v>0</v>
      </c>
      <c r="R1751" s="7">
        <f>IFERROR(IF(F1751&gt;0,IF(IFERROR((Смета!H1301*1),0)&gt;0,ROUND(F1751*G1751,2),0),0),0)</f>
        <v>0</v>
      </c>
      <c r="S1751" s="7">
        <f>IFERROR(IF(F1751&gt;0,IF(IFERROR((Смета!G1733*1),0)&gt;0,ROUND(F1751*G1751,2),0),0),0)</f>
        <v>0</v>
      </c>
    </row>
    <row r="1752" hidden="1">
      <c r="B1752">
        <f>IFERROR(IF(F1752&gt;0,MAX(B$26:B1751)+1,IF(AND(D1752&gt;0,C1752=0),"ЗАГ",0)),0)</f>
        <v>0</v>
      </c>
      <c r="C1752">
        <f>IF(Смета!B1734&gt;0,Смета!B1734,0)</f>
        <v>0</v>
      </c>
      <c r="D1752">
        <f>IF(Смета!C1734&gt;0,Смета!C1734,0)</f>
        <v>0</v>
      </c>
      <c r="E1752" s="7">
        <f>IF(Смета!D1734&gt;0,Смета!D1734,0)</f>
        <v>0</v>
      </c>
      <c r="F1752" s="7">
        <f>IFERROR(IF(Дата_КС2=S$3,Смета!Q1734,0)+IF(Дата_КС2=S$4,Смета!T1734,0)+IF(Дата_КС2=S$5,Смета!W1734,0)+IF(Дата_КС2=S$6,Смета!Z1734,0)+IF(Дата_КС2=S$7,Смета!AC1734,0)+IF(Дата_КС2=S$8,Смета!AF1734,0)+IF(Дата_КС2=S$9,Смета!AI1734,0)+IF(Дата_КС2=S$10,Смета!AL1734,0)+IF(Дата_КС2=S$11,Смета!AO1734,0)+IF(Дата_КС2=S$12,Смета!AR1734,0)+IF(Дата_КС2=S$13,Смета!AU1734,0)+IF(Дата_КС2=S$14,Смета!AX1734,0),0)</f>
        <v>0</v>
      </c>
      <c r="G1752" s="7">
        <f>IF(Смета!E1734&gt;0,Смета!E1734,0)</f>
        <v>0</v>
      </c>
      <c r="H1752" s="7">
        <f>ROUND(F1752*G1752,2)</f>
        <v>0</v>
      </c>
      <c r="I1752">
        <f>IF(J1752=1,1,K1752)</f>
        <v>0</v>
      </c>
      <c r="K1752">
        <f>IF(AND(B1752&gt;0,B1752&lt;&gt;"ЗАГ"),1,IF(C1752=0,SUM(B1753:INDEX(B1753:B$2002,INDEX(MATCH("ЗАГ",B1753:B$2002&amp;"",),))),0))</f>
        <v>0</v>
      </c>
      <c r="R1752" s="7">
        <f>IFERROR(IF(F1752&gt;0,IF(IFERROR((Смета!H1302*1),0)&gt;0,ROUND(F1752*G1752,2),0),0),0)</f>
        <v>0</v>
      </c>
      <c r="S1752" s="7">
        <f>IFERROR(IF(F1752&gt;0,IF(IFERROR((Смета!G1734*1),0)&gt;0,ROUND(F1752*G1752,2),0),0),0)</f>
        <v>0</v>
      </c>
    </row>
    <row r="1753" hidden="1">
      <c r="B1753">
        <f>IFERROR(IF(F1753&gt;0,MAX(B$26:B1752)+1,IF(AND(D1753&gt;0,C1753=0),"ЗАГ",0)),0)</f>
        <v>0</v>
      </c>
      <c r="C1753">
        <f>IF(Смета!B1735&gt;0,Смета!B1735,0)</f>
        <v>0</v>
      </c>
      <c r="D1753">
        <f>IF(Смета!C1735&gt;0,Смета!C1735,0)</f>
        <v>0</v>
      </c>
      <c r="E1753" s="7">
        <f>IF(Смета!D1735&gt;0,Смета!D1735,0)</f>
        <v>0</v>
      </c>
      <c r="F1753" s="7">
        <f>IFERROR(IF(Дата_КС2=S$3,Смета!Q1735,0)+IF(Дата_КС2=S$4,Смета!T1735,0)+IF(Дата_КС2=S$5,Смета!W1735,0)+IF(Дата_КС2=S$6,Смета!Z1735,0)+IF(Дата_КС2=S$7,Смета!AC1735,0)+IF(Дата_КС2=S$8,Смета!AF1735,0)+IF(Дата_КС2=S$9,Смета!AI1735,0)+IF(Дата_КС2=S$10,Смета!AL1735,0)+IF(Дата_КС2=S$11,Смета!AO1735,0)+IF(Дата_КС2=S$12,Смета!AR1735,0)+IF(Дата_КС2=S$13,Смета!AU1735,0)+IF(Дата_КС2=S$14,Смета!AX1735,0),0)</f>
        <v>0</v>
      </c>
      <c r="G1753" s="7">
        <f>IF(Смета!E1735&gt;0,Смета!E1735,0)</f>
        <v>0</v>
      </c>
      <c r="H1753" s="7">
        <f>ROUND(F1753*G1753,2)</f>
        <v>0</v>
      </c>
      <c r="I1753">
        <f>IF(J1753=1,1,K1753)</f>
        <v>0</v>
      </c>
      <c r="K1753">
        <f>IF(AND(B1753&gt;0,B1753&lt;&gt;"ЗАГ"),1,IF(C1753=0,SUM(B1754:INDEX(B1754:B$2002,INDEX(MATCH("ЗАГ",B1754:B$2002&amp;"",),))),0))</f>
        <v>0</v>
      </c>
      <c r="R1753" s="7">
        <f>IFERROR(IF(F1753&gt;0,IF(IFERROR((Смета!H1303*1),0)&gt;0,ROUND(F1753*G1753,2),0),0),0)</f>
        <v>0</v>
      </c>
      <c r="S1753" s="7">
        <f>IFERROR(IF(F1753&gt;0,IF(IFERROR((Смета!G1735*1),0)&gt;0,ROUND(F1753*G1753,2),0),0),0)</f>
        <v>0</v>
      </c>
    </row>
    <row r="1754" hidden="1">
      <c r="B1754">
        <f>IFERROR(IF(F1754&gt;0,MAX(B$26:B1753)+1,IF(AND(D1754&gt;0,C1754=0),"ЗАГ",0)),0)</f>
        <v>0</v>
      </c>
      <c r="C1754">
        <f>IF(Смета!B1736&gt;0,Смета!B1736,0)</f>
        <v>0</v>
      </c>
      <c r="D1754">
        <f>IF(Смета!C1736&gt;0,Смета!C1736,0)</f>
        <v>0</v>
      </c>
      <c r="E1754" s="7">
        <f>IF(Смета!D1736&gt;0,Смета!D1736,0)</f>
        <v>0</v>
      </c>
      <c r="F1754" s="7">
        <f>IFERROR(IF(Дата_КС2=S$3,Смета!Q1736,0)+IF(Дата_КС2=S$4,Смета!T1736,0)+IF(Дата_КС2=S$5,Смета!W1736,0)+IF(Дата_КС2=S$6,Смета!Z1736,0)+IF(Дата_КС2=S$7,Смета!AC1736,0)+IF(Дата_КС2=S$8,Смета!AF1736,0)+IF(Дата_КС2=S$9,Смета!AI1736,0)+IF(Дата_КС2=S$10,Смета!AL1736,0)+IF(Дата_КС2=S$11,Смета!AO1736,0)+IF(Дата_КС2=S$12,Смета!AR1736,0)+IF(Дата_КС2=S$13,Смета!AU1736,0)+IF(Дата_КС2=S$14,Смета!AX1736,0),0)</f>
        <v>0</v>
      </c>
      <c r="G1754" s="7">
        <f>IF(Смета!E1736&gt;0,Смета!E1736,0)</f>
        <v>0</v>
      </c>
      <c r="H1754" s="7">
        <f>ROUND(F1754*G1754,2)</f>
        <v>0</v>
      </c>
      <c r="I1754">
        <f>IF(J1754=1,1,K1754)</f>
        <v>0</v>
      </c>
      <c r="K1754">
        <f>IF(AND(B1754&gt;0,B1754&lt;&gt;"ЗАГ"),1,IF(C1754=0,SUM(B1755:INDEX(B1755:B$2002,INDEX(MATCH("ЗАГ",B1755:B$2002&amp;"",),))),0))</f>
        <v>0</v>
      </c>
      <c r="R1754" s="7">
        <f>IFERROR(IF(F1754&gt;0,IF(IFERROR((Смета!H1304*1),0)&gt;0,ROUND(F1754*G1754,2),0),0),0)</f>
        <v>0</v>
      </c>
      <c r="S1754" s="7">
        <f>IFERROR(IF(F1754&gt;0,IF(IFERROR((Смета!G1736*1),0)&gt;0,ROUND(F1754*G1754,2),0),0),0)</f>
        <v>0</v>
      </c>
    </row>
    <row r="1755" hidden="1">
      <c r="B1755">
        <f>IFERROR(IF(F1755&gt;0,MAX(B$26:B1754)+1,IF(AND(D1755&gt;0,C1755=0),"ЗАГ",0)),0)</f>
        <v>0</v>
      </c>
      <c r="C1755">
        <f>IF(Смета!B1737&gt;0,Смета!B1737,0)</f>
        <v>0</v>
      </c>
      <c r="D1755">
        <f>IF(Смета!C1737&gt;0,Смета!C1737,0)</f>
        <v>0</v>
      </c>
      <c r="E1755" s="7">
        <f>IF(Смета!D1737&gt;0,Смета!D1737,0)</f>
        <v>0</v>
      </c>
      <c r="F1755" s="7">
        <f>IFERROR(IF(Дата_КС2=S$3,Смета!Q1737,0)+IF(Дата_КС2=S$4,Смета!T1737,0)+IF(Дата_КС2=S$5,Смета!W1737,0)+IF(Дата_КС2=S$6,Смета!Z1737,0)+IF(Дата_КС2=S$7,Смета!AC1737,0)+IF(Дата_КС2=S$8,Смета!AF1737,0)+IF(Дата_КС2=S$9,Смета!AI1737,0)+IF(Дата_КС2=S$10,Смета!AL1737,0)+IF(Дата_КС2=S$11,Смета!AO1737,0)+IF(Дата_КС2=S$12,Смета!AR1737,0)+IF(Дата_КС2=S$13,Смета!AU1737,0)+IF(Дата_КС2=S$14,Смета!AX1737,0),0)</f>
        <v>0</v>
      </c>
      <c r="G1755" s="7">
        <f>IF(Смета!E1737&gt;0,Смета!E1737,0)</f>
        <v>0</v>
      </c>
      <c r="H1755" s="7">
        <f>ROUND(F1755*G1755,2)</f>
        <v>0</v>
      </c>
      <c r="I1755">
        <f>IF(J1755=1,1,K1755)</f>
        <v>0</v>
      </c>
      <c r="K1755">
        <f>IF(AND(B1755&gt;0,B1755&lt;&gt;"ЗАГ"),1,IF(C1755=0,SUM(B1756:INDEX(B1756:B$2002,INDEX(MATCH("ЗАГ",B1756:B$2002&amp;"",),))),0))</f>
        <v>0</v>
      </c>
      <c r="R1755" s="7">
        <f>IFERROR(IF(F1755&gt;0,IF(IFERROR((Смета!H1305*1),0)&gt;0,ROUND(F1755*G1755,2),0),0),0)</f>
        <v>0</v>
      </c>
      <c r="S1755" s="7">
        <f>IFERROR(IF(F1755&gt;0,IF(IFERROR((Смета!G1737*1),0)&gt;0,ROUND(F1755*G1755,2),0),0),0)</f>
        <v>0</v>
      </c>
    </row>
    <row r="1756" hidden="1">
      <c r="B1756">
        <f>IFERROR(IF(F1756&gt;0,MAX(B$26:B1755)+1,IF(AND(D1756&gt;0,C1756=0),"ЗАГ",0)),0)</f>
        <v>0</v>
      </c>
      <c r="C1756">
        <f>IF(Смета!B1738&gt;0,Смета!B1738,0)</f>
        <v>0</v>
      </c>
      <c r="D1756">
        <f>IF(Смета!C1738&gt;0,Смета!C1738,0)</f>
        <v>0</v>
      </c>
      <c r="E1756" s="7">
        <f>IF(Смета!D1738&gt;0,Смета!D1738,0)</f>
        <v>0</v>
      </c>
      <c r="F1756" s="7">
        <f>IFERROR(IF(Дата_КС2=S$3,Смета!Q1738,0)+IF(Дата_КС2=S$4,Смета!T1738,0)+IF(Дата_КС2=S$5,Смета!W1738,0)+IF(Дата_КС2=S$6,Смета!Z1738,0)+IF(Дата_КС2=S$7,Смета!AC1738,0)+IF(Дата_КС2=S$8,Смета!AF1738,0)+IF(Дата_КС2=S$9,Смета!AI1738,0)+IF(Дата_КС2=S$10,Смета!AL1738,0)+IF(Дата_КС2=S$11,Смета!AO1738,0)+IF(Дата_КС2=S$12,Смета!AR1738,0)+IF(Дата_КС2=S$13,Смета!AU1738,0)+IF(Дата_КС2=S$14,Смета!AX1738,0),0)</f>
        <v>0</v>
      </c>
      <c r="G1756" s="7">
        <f>IF(Смета!E1738&gt;0,Смета!E1738,0)</f>
        <v>0</v>
      </c>
      <c r="H1756" s="7">
        <f>ROUND(F1756*G1756,2)</f>
        <v>0</v>
      </c>
      <c r="I1756">
        <f>IF(J1756=1,1,K1756)</f>
        <v>0</v>
      </c>
      <c r="K1756">
        <f>IF(AND(B1756&gt;0,B1756&lt;&gt;"ЗАГ"),1,IF(C1756=0,SUM(B1757:INDEX(B1757:B$2002,INDEX(MATCH("ЗАГ",B1757:B$2002&amp;"",),))),0))</f>
        <v>0</v>
      </c>
      <c r="R1756" s="7">
        <f>IFERROR(IF(F1756&gt;0,IF(IFERROR((Смета!H1306*1),0)&gt;0,ROUND(F1756*G1756,2),0),0),0)</f>
        <v>0</v>
      </c>
      <c r="S1756" s="7">
        <f>IFERROR(IF(F1756&gt;0,IF(IFERROR((Смета!G1738*1),0)&gt;0,ROUND(F1756*G1756,2),0),0),0)</f>
        <v>0</v>
      </c>
    </row>
    <row r="1757" hidden="1">
      <c r="B1757">
        <f>IFERROR(IF(F1757&gt;0,MAX(B$26:B1756)+1,IF(AND(D1757&gt;0,C1757=0),"ЗАГ",0)),0)</f>
        <v>0</v>
      </c>
      <c r="C1757">
        <f>IF(Смета!B1739&gt;0,Смета!B1739,0)</f>
        <v>0</v>
      </c>
      <c r="D1757">
        <f>IF(Смета!C1739&gt;0,Смета!C1739,0)</f>
        <v>0</v>
      </c>
      <c r="E1757" s="7">
        <f>IF(Смета!D1739&gt;0,Смета!D1739,0)</f>
        <v>0</v>
      </c>
      <c r="F1757" s="7">
        <f>IFERROR(IF(Дата_КС2=S$3,Смета!Q1739,0)+IF(Дата_КС2=S$4,Смета!T1739,0)+IF(Дата_КС2=S$5,Смета!W1739,0)+IF(Дата_КС2=S$6,Смета!Z1739,0)+IF(Дата_КС2=S$7,Смета!AC1739,0)+IF(Дата_КС2=S$8,Смета!AF1739,0)+IF(Дата_КС2=S$9,Смета!AI1739,0)+IF(Дата_КС2=S$10,Смета!AL1739,0)+IF(Дата_КС2=S$11,Смета!AO1739,0)+IF(Дата_КС2=S$12,Смета!AR1739,0)+IF(Дата_КС2=S$13,Смета!AU1739,0)+IF(Дата_КС2=S$14,Смета!AX1739,0),0)</f>
        <v>0</v>
      </c>
      <c r="G1757" s="7">
        <f>IF(Смета!E1739&gt;0,Смета!E1739,0)</f>
        <v>0</v>
      </c>
      <c r="H1757" s="7">
        <f>ROUND(F1757*G1757,2)</f>
        <v>0</v>
      </c>
      <c r="I1757">
        <f>IF(J1757=1,1,K1757)</f>
        <v>0</v>
      </c>
      <c r="K1757">
        <f>IF(AND(B1757&gt;0,B1757&lt;&gt;"ЗАГ"),1,IF(C1757=0,SUM(B1758:INDEX(B1758:B$2002,INDEX(MATCH("ЗАГ",B1758:B$2002&amp;"",),))),0))</f>
        <v>0</v>
      </c>
      <c r="R1757" s="7">
        <f>IFERROR(IF(F1757&gt;0,IF(IFERROR((Смета!H1307*1),0)&gt;0,ROUND(F1757*G1757,2),0),0),0)</f>
        <v>0</v>
      </c>
      <c r="S1757" s="7">
        <f>IFERROR(IF(F1757&gt;0,IF(IFERROR((Смета!G1739*1),0)&gt;0,ROUND(F1757*G1757,2),0),0),0)</f>
        <v>0</v>
      </c>
    </row>
    <row r="1758" hidden="1">
      <c r="B1758">
        <f>IFERROR(IF(F1758&gt;0,MAX(B$26:B1757)+1,IF(AND(D1758&gt;0,C1758=0),"ЗАГ",0)),0)</f>
        <v>0</v>
      </c>
      <c r="C1758">
        <f>IF(Смета!B1740&gt;0,Смета!B1740,0)</f>
        <v>0</v>
      </c>
      <c r="D1758">
        <f>IF(Смета!C1740&gt;0,Смета!C1740,0)</f>
        <v>0</v>
      </c>
      <c r="E1758" s="7">
        <f>IF(Смета!D1740&gt;0,Смета!D1740,0)</f>
        <v>0</v>
      </c>
      <c r="F1758" s="7">
        <f>IFERROR(IF(Дата_КС2=S$3,Смета!Q1740,0)+IF(Дата_КС2=S$4,Смета!T1740,0)+IF(Дата_КС2=S$5,Смета!W1740,0)+IF(Дата_КС2=S$6,Смета!Z1740,0)+IF(Дата_КС2=S$7,Смета!AC1740,0)+IF(Дата_КС2=S$8,Смета!AF1740,0)+IF(Дата_КС2=S$9,Смета!AI1740,0)+IF(Дата_КС2=S$10,Смета!AL1740,0)+IF(Дата_КС2=S$11,Смета!AO1740,0)+IF(Дата_КС2=S$12,Смета!AR1740,0)+IF(Дата_КС2=S$13,Смета!AU1740,0)+IF(Дата_КС2=S$14,Смета!AX1740,0),0)</f>
        <v>0</v>
      </c>
      <c r="G1758" s="7">
        <f>IF(Смета!E1740&gt;0,Смета!E1740,0)</f>
        <v>0</v>
      </c>
      <c r="H1758" s="7">
        <f>ROUND(F1758*G1758,2)</f>
        <v>0</v>
      </c>
      <c r="I1758">
        <f>IF(J1758=1,1,K1758)</f>
        <v>0</v>
      </c>
      <c r="K1758">
        <f>IF(AND(B1758&gt;0,B1758&lt;&gt;"ЗАГ"),1,IF(C1758=0,SUM(B1759:INDEX(B1759:B$2002,INDEX(MATCH("ЗАГ",B1759:B$2002&amp;"",),))),0))</f>
        <v>0</v>
      </c>
      <c r="R1758" s="7">
        <f>IFERROR(IF(F1758&gt;0,IF(IFERROR((Смета!H1308*1),0)&gt;0,ROUND(F1758*G1758,2),0),0),0)</f>
        <v>0</v>
      </c>
      <c r="S1758" s="7">
        <f>IFERROR(IF(F1758&gt;0,IF(IFERROR((Смета!G1740*1),0)&gt;0,ROUND(F1758*G1758,2),0),0),0)</f>
        <v>0</v>
      </c>
    </row>
    <row r="1759" hidden="1">
      <c r="B1759">
        <f>IFERROR(IF(F1759&gt;0,MAX(B$26:B1758)+1,IF(AND(D1759&gt;0,C1759=0),"ЗАГ",0)),0)</f>
        <v>0</v>
      </c>
      <c r="C1759">
        <f>IF(Смета!B1741&gt;0,Смета!B1741,0)</f>
        <v>0</v>
      </c>
      <c r="D1759">
        <f>IF(Смета!C1741&gt;0,Смета!C1741,0)</f>
        <v>0</v>
      </c>
      <c r="E1759" s="7">
        <f>IF(Смета!D1741&gt;0,Смета!D1741,0)</f>
        <v>0</v>
      </c>
      <c r="F1759" s="7">
        <f>IFERROR(IF(Дата_КС2=S$3,Смета!Q1741,0)+IF(Дата_КС2=S$4,Смета!T1741,0)+IF(Дата_КС2=S$5,Смета!W1741,0)+IF(Дата_КС2=S$6,Смета!Z1741,0)+IF(Дата_КС2=S$7,Смета!AC1741,0)+IF(Дата_КС2=S$8,Смета!AF1741,0)+IF(Дата_КС2=S$9,Смета!AI1741,0)+IF(Дата_КС2=S$10,Смета!AL1741,0)+IF(Дата_КС2=S$11,Смета!AO1741,0)+IF(Дата_КС2=S$12,Смета!AR1741,0)+IF(Дата_КС2=S$13,Смета!AU1741,0)+IF(Дата_КС2=S$14,Смета!AX1741,0),0)</f>
        <v>0</v>
      </c>
      <c r="G1759" s="7">
        <f>IF(Смета!E1741&gt;0,Смета!E1741,0)</f>
        <v>0</v>
      </c>
      <c r="H1759" s="7">
        <f>ROUND(F1759*G1759,2)</f>
        <v>0</v>
      </c>
      <c r="I1759">
        <f>IF(J1759=1,1,K1759)</f>
        <v>0</v>
      </c>
      <c r="K1759">
        <f>IF(AND(B1759&gt;0,B1759&lt;&gt;"ЗАГ"),1,IF(C1759=0,SUM(B1760:INDEX(B1760:B$2002,INDEX(MATCH("ЗАГ",B1760:B$2002&amp;"",),))),0))</f>
        <v>0</v>
      </c>
      <c r="R1759" s="7">
        <f>IFERROR(IF(F1759&gt;0,IF(IFERROR((Смета!H1309*1),0)&gt;0,ROUND(F1759*G1759,2),0),0),0)</f>
        <v>0</v>
      </c>
      <c r="S1759" s="7">
        <f>IFERROR(IF(F1759&gt;0,IF(IFERROR((Смета!G1741*1),0)&gt;0,ROUND(F1759*G1759,2),0),0),0)</f>
        <v>0</v>
      </c>
    </row>
    <row r="1760" hidden="1">
      <c r="B1760">
        <f>IFERROR(IF(F1760&gt;0,MAX(B$26:B1759)+1,IF(AND(D1760&gt;0,C1760=0),"ЗАГ",0)),0)</f>
        <v>0</v>
      </c>
      <c r="C1760">
        <f>IF(Смета!B1742&gt;0,Смета!B1742,0)</f>
        <v>0</v>
      </c>
      <c r="D1760">
        <f>IF(Смета!C1742&gt;0,Смета!C1742,0)</f>
        <v>0</v>
      </c>
      <c r="E1760" s="7">
        <f>IF(Смета!D1742&gt;0,Смета!D1742,0)</f>
        <v>0</v>
      </c>
      <c r="F1760" s="7">
        <f>IFERROR(IF(Дата_КС2=S$3,Смета!Q1742,0)+IF(Дата_КС2=S$4,Смета!T1742,0)+IF(Дата_КС2=S$5,Смета!W1742,0)+IF(Дата_КС2=S$6,Смета!Z1742,0)+IF(Дата_КС2=S$7,Смета!AC1742,0)+IF(Дата_КС2=S$8,Смета!AF1742,0)+IF(Дата_КС2=S$9,Смета!AI1742,0)+IF(Дата_КС2=S$10,Смета!AL1742,0)+IF(Дата_КС2=S$11,Смета!AO1742,0)+IF(Дата_КС2=S$12,Смета!AR1742,0)+IF(Дата_КС2=S$13,Смета!AU1742,0)+IF(Дата_КС2=S$14,Смета!AX1742,0),0)</f>
        <v>0</v>
      </c>
      <c r="G1760" s="7">
        <f>IF(Смета!E1742&gt;0,Смета!E1742,0)</f>
        <v>0</v>
      </c>
      <c r="H1760" s="7">
        <f>ROUND(F1760*G1760,2)</f>
        <v>0</v>
      </c>
      <c r="I1760">
        <f>IF(J1760=1,1,K1760)</f>
        <v>0</v>
      </c>
      <c r="K1760">
        <f>IF(AND(B1760&gt;0,B1760&lt;&gt;"ЗАГ"),1,IF(C1760=0,SUM(B1761:INDEX(B1761:B$2002,INDEX(MATCH("ЗАГ",B1761:B$2002&amp;"",),))),0))</f>
        <v>0</v>
      </c>
      <c r="R1760" s="7">
        <f>IFERROR(IF(F1760&gt;0,IF(IFERROR((Смета!H1310*1),0)&gt;0,ROUND(F1760*G1760,2),0),0),0)</f>
        <v>0</v>
      </c>
      <c r="S1760" s="7">
        <f>IFERROR(IF(F1760&gt;0,IF(IFERROR((Смета!G1742*1),0)&gt;0,ROUND(F1760*G1760,2),0),0),0)</f>
        <v>0</v>
      </c>
    </row>
    <row r="1761" hidden="1">
      <c r="B1761">
        <f>IFERROR(IF(F1761&gt;0,MAX(B$26:B1760)+1,IF(AND(D1761&gt;0,C1761=0),"ЗАГ",0)),0)</f>
        <v>0</v>
      </c>
      <c r="C1761">
        <f>IF(Смета!B1743&gt;0,Смета!B1743,0)</f>
        <v>0</v>
      </c>
      <c r="D1761">
        <f>IF(Смета!C1743&gt;0,Смета!C1743,0)</f>
        <v>0</v>
      </c>
      <c r="E1761" s="7">
        <f>IF(Смета!D1743&gt;0,Смета!D1743,0)</f>
        <v>0</v>
      </c>
      <c r="F1761" s="7">
        <f>IFERROR(IF(Дата_КС2=S$3,Смета!Q1743,0)+IF(Дата_КС2=S$4,Смета!T1743,0)+IF(Дата_КС2=S$5,Смета!W1743,0)+IF(Дата_КС2=S$6,Смета!Z1743,0)+IF(Дата_КС2=S$7,Смета!AC1743,0)+IF(Дата_КС2=S$8,Смета!AF1743,0)+IF(Дата_КС2=S$9,Смета!AI1743,0)+IF(Дата_КС2=S$10,Смета!AL1743,0)+IF(Дата_КС2=S$11,Смета!AO1743,0)+IF(Дата_КС2=S$12,Смета!AR1743,0)+IF(Дата_КС2=S$13,Смета!AU1743,0)+IF(Дата_КС2=S$14,Смета!AX1743,0),0)</f>
        <v>0</v>
      </c>
      <c r="G1761" s="7">
        <f>IF(Смета!E1743&gt;0,Смета!E1743,0)</f>
        <v>0</v>
      </c>
      <c r="H1761" s="7">
        <f>ROUND(F1761*G1761,2)</f>
        <v>0</v>
      </c>
      <c r="I1761">
        <f>IF(J1761=1,1,K1761)</f>
        <v>0</v>
      </c>
      <c r="K1761">
        <f>IF(AND(B1761&gt;0,B1761&lt;&gt;"ЗАГ"),1,IF(C1761=0,SUM(B1762:INDEX(B1762:B$2002,INDEX(MATCH("ЗАГ",B1762:B$2002&amp;"",),))),0))</f>
        <v>0</v>
      </c>
      <c r="R1761" s="7">
        <f>IFERROR(IF(F1761&gt;0,IF(IFERROR((Смета!H1311*1),0)&gt;0,ROUND(F1761*G1761,2),0),0),0)</f>
        <v>0</v>
      </c>
      <c r="S1761" s="7">
        <f>IFERROR(IF(F1761&gt;0,IF(IFERROR((Смета!G1743*1),0)&gt;0,ROUND(F1761*G1761,2),0),0),0)</f>
        <v>0</v>
      </c>
    </row>
    <row r="1762" hidden="1">
      <c r="B1762">
        <f>IFERROR(IF(F1762&gt;0,MAX(B$26:B1761)+1,IF(AND(D1762&gt;0,C1762=0),"ЗАГ",0)),0)</f>
        <v>0</v>
      </c>
      <c r="C1762">
        <f>IF(Смета!B1744&gt;0,Смета!B1744,0)</f>
        <v>0</v>
      </c>
      <c r="D1762">
        <f>IF(Смета!C1744&gt;0,Смета!C1744,0)</f>
        <v>0</v>
      </c>
      <c r="E1762" s="7">
        <f>IF(Смета!D1744&gt;0,Смета!D1744,0)</f>
        <v>0</v>
      </c>
      <c r="F1762" s="7">
        <f>IFERROR(IF(Дата_КС2=S$3,Смета!Q1744,0)+IF(Дата_КС2=S$4,Смета!T1744,0)+IF(Дата_КС2=S$5,Смета!W1744,0)+IF(Дата_КС2=S$6,Смета!Z1744,0)+IF(Дата_КС2=S$7,Смета!AC1744,0)+IF(Дата_КС2=S$8,Смета!AF1744,0)+IF(Дата_КС2=S$9,Смета!AI1744,0)+IF(Дата_КС2=S$10,Смета!AL1744,0)+IF(Дата_КС2=S$11,Смета!AO1744,0)+IF(Дата_КС2=S$12,Смета!AR1744,0)+IF(Дата_КС2=S$13,Смета!AU1744,0)+IF(Дата_КС2=S$14,Смета!AX1744,0),0)</f>
        <v>0</v>
      </c>
      <c r="G1762" s="7">
        <f>IF(Смета!E1744&gt;0,Смета!E1744,0)</f>
        <v>0</v>
      </c>
      <c r="H1762" s="7">
        <f>ROUND(F1762*G1762,2)</f>
        <v>0</v>
      </c>
      <c r="I1762">
        <f>IF(J1762=1,1,K1762)</f>
        <v>0</v>
      </c>
      <c r="K1762">
        <f>IF(AND(B1762&gt;0,B1762&lt;&gt;"ЗАГ"),1,IF(C1762=0,SUM(B1763:INDEX(B1763:B$2002,INDEX(MATCH("ЗАГ",B1763:B$2002&amp;"",),))),0))</f>
        <v>0</v>
      </c>
      <c r="R1762" s="7">
        <f>IFERROR(IF(F1762&gt;0,IF(IFERROR((Смета!H1312*1),0)&gt;0,ROUND(F1762*G1762,2),0),0),0)</f>
        <v>0</v>
      </c>
      <c r="S1762" s="7">
        <f>IFERROR(IF(F1762&gt;0,IF(IFERROR((Смета!G1744*1),0)&gt;0,ROUND(F1762*G1762,2),0),0),0)</f>
        <v>0</v>
      </c>
    </row>
    <row r="1763" hidden="1">
      <c r="B1763">
        <f>IFERROR(IF(F1763&gt;0,MAX(B$26:B1762)+1,IF(AND(D1763&gt;0,C1763=0),"ЗАГ",0)),0)</f>
        <v>0</v>
      </c>
      <c r="C1763">
        <f>IF(Смета!B1745&gt;0,Смета!B1745,0)</f>
        <v>0</v>
      </c>
      <c r="D1763">
        <f>IF(Смета!C1745&gt;0,Смета!C1745,0)</f>
        <v>0</v>
      </c>
      <c r="E1763" s="7">
        <f>IF(Смета!D1745&gt;0,Смета!D1745,0)</f>
        <v>0</v>
      </c>
      <c r="F1763" s="7">
        <f>IFERROR(IF(Дата_КС2=S$3,Смета!Q1745,0)+IF(Дата_КС2=S$4,Смета!T1745,0)+IF(Дата_КС2=S$5,Смета!W1745,0)+IF(Дата_КС2=S$6,Смета!Z1745,0)+IF(Дата_КС2=S$7,Смета!AC1745,0)+IF(Дата_КС2=S$8,Смета!AF1745,0)+IF(Дата_КС2=S$9,Смета!AI1745,0)+IF(Дата_КС2=S$10,Смета!AL1745,0)+IF(Дата_КС2=S$11,Смета!AO1745,0)+IF(Дата_КС2=S$12,Смета!AR1745,0)+IF(Дата_КС2=S$13,Смета!AU1745,0)+IF(Дата_КС2=S$14,Смета!AX1745,0),0)</f>
        <v>0</v>
      </c>
      <c r="G1763" s="7">
        <f>IF(Смета!E1745&gt;0,Смета!E1745,0)</f>
        <v>0</v>
      </c>
      <c r="H1763" s="7">
        <f>ROUND(F1763*G1763,2)</f>
        <v>0</v>
      </c>
      <c r="I1763">
        <f>IF(J1763=1,1,K1763)</f>
        <v>0</v>
      </c>
      <c r="K1763">
        <f>IF(AND(B1763&gt;0,B1763&lt;&gt;"ЗАГ"),1,IF(C1763=0,SUM(B1764:INDEX(B1764:B$2002,INDEX(MATCH("ЗАГ",B1764:B$2002&amp;"",),))),0))</f>
        <v>0</v>
      </c>
      <c r="R1763" s="7">
        <f>IFERROR(IF(F1763&gt;0,IF(IFERROR((Смета!H1313*1),0)&gt;0,ROUND(F1763*G1763,2),0),0),0)</f>
        <v>0</v>
      </c>
      <c r="S1763" s="7">
        <f>IFERROR(IF(F1763&gt;0,IF(IFERROR((Смета!G1745*1),0)&gt;0,ROUND(F1763*G1763,2),0),0),0)</f>
        <v>0</v>
      </c>
    </row>
    <row r="1764" hidden="1">
      <c r="B1764">
        <f>IFERROR(IF(F1764&gt;0,MAX(B$26:B1763)+1,IF(AND(D1764&gt;0,C1764=0),"ЗАГ",0)),0)</f>
        <v>0</v>
      </c>
      <c r="C1764">
        <f>IF(Смета!B1746&gt;0,Смета!B1746,0)</f>
        <v>0</v>
      </c>
      <c r="D1764">
        <f>IF(Смета!C1746&gt;0,Смета!C1746,0)</f>
        <v>0</v>
      </c>
      <c r="E1764" s="7">
        <f>IF(Смета!D1746&gt;0,Смета!D1746,0)</f>
        <v>0</v>
      </c>
      <c r="F1764" s="7">
        <f>IFERROR(IF(Дата_КС2=S$3,Смета!Q1746,0)+IF(Дата_КС2=S$4,Смета!T1746,0)+IF(Дата_КС2=S$5,Смета!W1746,0)+IF(Дата_КС2=S$6,Смета!Z1746,0)+IF(Дата_КС2=S$7,Смета!AC1746,0)+IF(Дата_КС2=S$8,Смета!AF1746,0)+IF(Дата_КС2=S$9,Смета!AI1746,0)+IF(Дата_КС2=S$10,Смета!AL1746,0)+IF(Дата_КС2=S$11,Смета!AO1746,0)+IF(Дата_КС2=S$12,Смета!AR1746,0)+IF(Дата_КС2=S$13,Смета!AU1746,0)+IF(Дата_КС2=S$14,Смета!AX1746,0),0)</f>
        <v>0</v>
      </c>
      <c r="G1764" s="7">
        <f>IF(Смета!E1746&gt;0,Смета!E1746,0)</f>
        <v>0</v>
      </c>
      <c r="H1764" s="7">
        <f>ROUND(F1764*G1764,2)</f>
        <v>0</v>
      </c>
      <c r="I1764">
        <f>IF(J1764=1,1,K1764)</f>
        <v>0</v>
      </c>
      <c r="K1764">
        <f>IF(AND(B1764&gt;0,B1764&lt;&gt;"ЗАГ"),1,IF(C1764=0,SUM(B1765:INDEX(B1765:B$2002,INDEX(MATCH("ЗАГ",B1765:B$2002&amp;"",),))),0))</f>
        <v>0</v>
      </c>
      <c r="R1764" s="7">
        <f>IFERROR(IF(F1764&gt;0,IF(IFERROR((Смета!H1314*1),0)&gt;0,ROUND(F1764*G1764,2),0),0),0)</f>
        <v>0</v>
      </c>
      <c r="S1764" s="7">
        <f>IFERROR(IF(F1764&gt;0,IF(IFERROR((Смета!G1746*1),0)&gt;0,ROUND(F1764*G1764,2),0),0),0)</f>
        <v>0</v>
      </c>
    </row>
    <row r="1765" hidden="1">
      <c r="B1765">
        <f>IFERROR(IF(F1765&gt;0,MAX(B$26:B1764)+1,IF(AND(D1765&gt;0,C1765=0),"ЗАГ",0)),0)</f>
        <v>0</v>
      </c>
      <c r="C1765">
        <f>IF(Смета!B1747&gt;0,Смета!B1747,0)</f>
        <v>0</v>
      </c>
      <c r="D1765">
        <f>IF(Смета!C1747&gt;0,Смета!C1747,0)</f>
        <v>0</v>
      </c>
      <c r="E1765" s="7">
        <f>IF(Смета!D1747&gt;0,Смета!D1747,0)</f>
        <v>0</v>
      </c>
      <c r="F1765" s="7">
        <f>IFERROR(IF(Дата_КС2=S$3,Смета!Q1747,0)+IF(Дата_КС2=S$4,Смета!T1747,0)+IF(Дата_КС2=S$5,Смета!W1747,0)+IF(Дата_КС2=S$6,Смета!Z1747,0)+IF(Дата_КС2=S$7,Смета!AC1747,0)+IF(Дата_КС2=S$8,Смета!AF1747,0)+IF(Дата_КС2=S$9,Смета!AI1747,0)+IF(Дата_КС2=S$10,Смета!AL1747,0)+IF(Дата_КС2=S$11,Смета!AO1747,0)+IF(Дата_КС2=S$12,Смета!AR1747,0)+IF(Дата_КС2=S$13,Смета!AU1747,0)+IF(Дата_КС2=S$14,Смета!AX1747,0),0)</f>
        <v>0</v>
      </c>
      <c r="G1765" s="7">
        <f>IF(Смета!E1747&gt;0,Смета!E1747,0)</f>
        <v>0</v>
      </c>
      <c r="H1765" s="7">
        <f>ROUND(F1765*G1765,2)</f>
        <v>0</v>
      </c>
      <c r="I1765">
        <f>IF(J1765=1,1,K1765)</f>
        <v>0</v>
      </c>
      <c r="K1765">
        <f>IF(AND(B1765&gt;0,B1765&lt;&gt;"ЗАГ"),1,IF(C1765=0,SUM(B1766:INDEX(B1766:B$2002,INDEX(MATCH("ЗАГ",B1766:B$2002&amp;"",),))),0))</f>
        <v>0</v>
      </c>
      <c r="R1765" s="7">
        <f>IFERROR(IF(F1765&gt;0,IF(IFERROR((Смета!H1315*1),0)&gt;0,ROUND(F1765*G1765,2),0),0),0)</f>
        <v>0</v>
      </c>
      <c r="S1765" s="7">
        <f>IFERROR(IF(F1765&gt;0,IF(IFERROR((Смета!G1747*1),0)&gt;0,ROUND(F1765*G1765,2),0),0),0)</f>
        <v>0</v>
      </c>
    </row>
    <row r="1766" hidden="1">
      <c r="B1766">
        <f>IFERROR(IF(F1766&gt;0,MAX(B$26:B1765)+1,IF(AND(D1766&gt;0,C1766=0),"ЗАГ",0)),0)</f>
        <v>0</v>
      </c>
      <c r="C1766">
        <f>IF(Смета!B1748&gt;0,Смета!B1748,0)</f>
        <v>0</v>
      </c>
      <c r="D1766">
        <f>IF(Смета!C1748&gt;0,Смета!C1748,0)</f>
        <v>0</v>
      </c>
      <c r="E1766" s="7">
        <f>IF(Смета!D1748&gt;0,Смета!D1748,0)</f>
        <v>0</v>
      </c>
      <c r="F1766" s="7">
        <f>IFERROR(IF(Дата_КС2=S$3,Смета!Q1748,0)+IF(Дата_КС2=S$4,Смета!T1748,0)+IF(Дата_КС2=S$5,Смета!W1748,0)+IF(Дата_КС2=S$6,Смета!Z1748,0)+IF(Дата_КС2=S$7,Смета!AC1748,0)+IF(Дата_КС2=S$8,Смета!AF1748,0)+IF(Дата_КС2=S$9,Смета!AI1748,0)+IF(Дата_КС2=S$10,Смета!AL1748,0)+IF(Дата_КС2=S$11,Смета!AO1748,0)+IF(Дата_КС2=S$12,Смета!AR1748,0)+IF(Дата_КС2=S$13,Смета!AU1748,0)+IF(Дата_КС2=S$14,Смета!AX1748,0),0)</f>
        <v>0</v>
      </c>
      <c r="G1766" s="7">
        <f>IF(Смета!E1748&gt;0,Смета!E1748,0)</f>
        <v>0</v>
      </c>
      <c r="H1766" s="7">
        <f>ROUND(F1766*G1766,2)</f>
        <v>0</v>
      </c>
      <c r="I1766">
        <f>IF(J1766=1,1,K1766)</f>
        <v>0</v>
      </c>
      <c r="K1766">
        <f>IF(AND(B1766&gt;0,B1766&lt;&gt;"ЗАГ"),1,IF(C1766=0,SUM(B1767:INDEX(B1767:B$2002,INDEX(MATCH("ЗАГ",B1767:B$2002&amp;"",),))),0))</f>
        <v>0</v>
      </c>
      <c r="R1766" s="7">
        <f>IFERROR(IF(F1766&gt;0,IF(IFERROR((Смета!H1316*1),0)&gt;0,ROUND(F1766*G1766,2),0),0),0)</f>
        <v>0</v>
      </c>
      <c r="S1766" s="7">
        <f>IFERROR(IF(F1766&gt;0,IF(IFERROR((Смета!G1748*1),0)&gt;0,ROUND(F1766*G1766,2),0),0),0)</f>
        <v>0</v>
      </c>
    </row>
    <row r="1767" hidden="1">
      <c r="B1767">
        <f>IFERROR(IF(F1767&gt;0,MAX(B$26:B1766)+1,IF(AND(D1767&gt;0,C1767=0),"ЗАГ",0)),0)</f>
        <v>0</v>
      </c>
      <c r="C1767">
        <f>IF(Смета!B1749&gt;0,Смета!B1749,0)</f>
        <v>0</v>
      </c>
      <c r="D1767">
        <f>IF(Смета!C1749&gt;0,Смета!C1749,0)</f>
        <v>0</v>
      </c>
      <c r="E1767" s="7">
        <f>IF(Смета!D1749&gt;0,Смета!D1749,0)</f>
        <v>0</v>
      </c>
      <c r="F1767" s="7">
        <f>IFERROR(IF(Дата_КС2=S$3,Смета!Q1749,0)+IF(Дата_КС2=S$4,Смета!T1749,0)+IF(Дата_КС2=S$5,Смета!W1749,0)+IF(Дата_КС2=S$6,Смета!Z1749,0)+IF(Дата_КС2=S$7,Смета!AC1749,0)+IF(Дата_КС2=S$8,Смета!AF1749,0)+IF(Дата_КС2=S$9,Смета!AI1749,0)+IF(Дата_КС2=S$10,Смета!AL1749,0)+IF(Дата_КС2=S$11,Смета!AO1749,0)+IF(Дата_КС2=S$12,Смета!AR1749,0)+IF(Дата_КС2=S$13,Смета!AU1749,0)+IF(Дата_КС2=S$14,Смета!AX1749,0),0)</f>
        <v>0</v>
      </c>
      <c r="G1767" s="7">
        <f>IF(Смета!E1749&gt;0,Смета!E1749,0)</f>
        <v>0</v>
      </c>
      <c r="H1767" s="7">
        <f>ROUND(F1767*G1767,2)</f>
        <v>0</v>
      </c>
      <c r="I1767">
        <f>IF(J1767=1,1,K1767)</f>
        <v>0</v>
      </c>
      <c r="K1767">
        <f>IF(AND(B1767&gt;0,B1767&lt;&gt;"ЗАГ"),1,IF(C1767=0,SUM(B1768:INDEX(B1768:B$2002,INDEX(MATCH("ЗАГ",B1768:B$2002&amp;"",),))),0))</f>
        <v>0</v>
      </c>
      <c r="R1767" s="7">
        <f>IFERROR(IF(F1767&gt;0,IF(IFERROR((Смета!H1317*1),0)&gt;0,ROUND(F1767*G1767,2),0),0),0)</f>
        <v>0</v>
      </c>
      <c r="S1767" s="7">
        <f>IFERROR(IF(F1767&gt;0,IF(IFERROR((Смета!G1749*1),0)&gt;0,ROUND(F1767*G1767,2),0),0),0)</f>
        <v>0</v>
      </c>
    </row>
    <row r="1768" hidden="1">
      <c r="B1768">
        <f>IFERROR(IF(F1768&gt;0,MAX(B$26:B1767)+1,IF(AND(D1768&gt;0,C1768=0),"ЗАГ",0)),0)</f>
        <v>0</v>
      </c>
      <c r="C1768">
        <f>IF(Смета!B1750&gt;0,Смета!B1750,0)</f>
        <v>0</v>
      </c>
      <c r="D1768">
        <f>IF(Смета!C1750&gt;0,Смета!C1750,0)</f>
        <v>0</v>
      </c>
      <c r="E1768" s="7">
        <f>IF(Смета!D1750&gt;0,Смета!D1750,0)</f>
        <v>0</v>
      </c>
      <c r="F1768" s="7">
        <f>IFERROR(IF(Дата_КС2=S$3,Смета!Q1750,0)+IF(Дата_КС2=S$4,Смета!T1750,0)+IF(Дата_КС2=S$5,Смета!W1750,0)+IF(Дата_КС2=S$6,Смета!Z1750,0)+IF(Дата_КС2=S$7,Смета!AC1750,0)+IF(Дата_КС2=S$8,Смета!AF1750,0)+IF(Дата_КС2=S$9,Смета!AI1750,0)+IF(Дата_КС2=S$10,Смета!AL1750,0)+IF(Дата_КС2=S$11,Смета!AO1750,0)+IF(Дата_КС2=S$12,Смета!AR1750,0)+IF(Дата_КС2=S$13,Смета!AU1750,0)+IF(Дата_КС2=S$14,Смета!AX1750,0),0)</f>
        <v>0</v>
      </c>
      <c r="G1768" s="7">
        <f>IF(Смета!E1750&gt;0,Смета!E1750,0)</f>
        <v>0</v>
      </c>
      <c r="H1768" s="7">
        <f>ROUND(F1768*G1768,2)</f>
        <v>0</v>
      </c>
      <c r="I1768">
        <f>IF(J1768=1,1,K1768)</f>
        <v>0</v>
      </c>
      <c r="K1768">
        <f>IF(AND(B1768&gt;0,B1768&lt;&gt;"ЗАГ"),1,IF(C1768=0,SUM(B1769:INDEX(B1769:B$2002,INDEX(MATCH("ЗАГ",B1769:B$2002&amp;"",),))),0))</f>
        <v>0</v>
      </c>
      <c r="R1768" s="7">
        <f>IFERROR(IF(F1768&gt;0,IF(IFERROR((Смета!H1318*1),0)&gt;0,ROUND(F1768*G1768,2),0),0),0)</f>
        <v>0</v>
      </c>
      <c r="S1768" s="7">
        <f>IFERROR(IF(F1768&gt;0,IF(IFERROR((Смета!G1750*1),0)&gt;0,ROUND(F1768*G1768,2),0),0),0)</f>
        <v>0</v>
      </c>
    </row>
    <row r="1769" hidden="1">
      <c r="B1769">
        <f>IFERROR(IF(F1769&gt;0,MAX(B$26:B1768)+1,IF(AND(D1769&gt;0,C1769=0),"ЗАГ",0)),0)</f>
        <v>0</v>
      </c>
      <c r="C1769">
        <f>IF(Смета!B1751&gt;0,Смета!B1751,0)</f>
        <v>0</v>
      </c>
      <c r="D1769">
        <f>IF(Смета!C1751&gt;0,Смета!C1751,0)</f>
        <v>0</v>
      </c>
      <c r="E1769" s="7">
        <f>IF(Смета!D1751&gt;0,Смета!D1751,0)</f>
        <v>0</v>
      </c>
      <c r="F1769" s="7">
        <f>IFERROR(IF(Дата_КС2=S$3,Смета!Q1751,0)+IF(Дата_КС2=S$4,Смета!T1751,0)+IF(Дата_КС2=S$5,Смета!W1751,0)+IF(Дата_КС2=S$6,Смета!Z1751,0)+IF(Дата_КС2=S$7,Смета!AC1751,0)+IF(Дата_КС2=S$8,Смета!AF1751,0)+IF(Дата_КС2=S$9,Смета!AI1751,0)+IF(Дата_КС2=S$10,Смета!AL1751,0)+IF(Дата_КС2=S$11,Смета!AO1751,0)+IF(Дата_КС2=S$12,Смета!AR1751,0)+IF(Дата_КС2=S$13,Смета!AU1751,0)+IF(Дата_КС2=S$14,Смета!AX1751,0),0)</f>
        <v>0</v>
      </c>
      <c r="G1769" s="7">
        <f>IF(Смета!E1751&gt;0,Смета!E1751,0)</f>
        <v>0</v>
      </c>
      <c r="H1769" s="7">
        <f>ROUND(F1769*G1769,2)</f>
        <v>0</v>
      </c>
      <c r="I1769">
        <f>IF(J1769=1,1,K1769)</f>
        <v>0</v>
      </c>
      <c r="K1769">
        <f>IF(AND(B1769&gt;0,B1769&lt;&gt;"ЗАГ"),1,IF(C1769=0,SUM(B1770:INDEX(B1770:B$2002,INDEX(MATCH("ЗАГ",B1770:B$2002&amp;"",),))),0))</f>
        <v>0</v>
      </c>
      <c r="R1769" s="7">
        <f>IFERROR(IF(F1769&gt;0,IF(IFERROR((Смета!H1319*1),0)&gt;0,ROUND(F1769*G1769,2),0),0),0)</f>
        <v>0</v>
      </c>
      <c r="S1769" s="7">
        <f>IFERROR(IF(F1769&gt;0,IF(IFERROR((Смета!G1751*1),0)&gt;0,ROUND(F1769*G1769,2),0),0),0)</f>
        <v>0</v>
      </c>
    </row>
    <row r="1770" hidden="1">
      <c r="B1770">
        <f>IFERROR(IF(F1770&gt;0,MAX(B$26:B1769)+1,IF(AND(D1770&gt;0,C1770=0),"ЗАГ",0)),0)</f>
        <v>0</v>
      </c>
      <c r="C1770">
        <f>IF(Смета!B1752&gt;0,Смета!B1752,0)</f>
        <v>0</v>
      </c>
      <c r="D1770">
        <f>IF(Смета!C1752&gt;0,Смета!C1752,0)</f>
        <v>0</v>
      </c>
      <c r="E1770" s="7">
        <f>IF(Смета!D1752&gt;0,Смета!D1752,0)</f>
        <v>0</v>
      </c>
      <c r="F1770" s="7">
        <f>IFERROR(IF(Дата_КС2=S$3,Смета!Q1752,0)+IF(Дата_КС2=S$4,Смета!T1752,0)+IF(Дата_КС2=S$5,Смета!W1752,0)+IF(Дата_КС2=S$6,Смета!Z1752,0)+IF(Дата_КС2=S$7,Смета!AC1752,0)+IF(Дата_КС2=S$8,Смета!AF1752,0)+IF(Дата_КС2=S$9,Смета!AI1752,0)+IF(Дата_КС2=S$10,Смета!AL1752,0)+IF(Дата_КС2=S$11,Смета!AO1752,0)+IF(Дата_КС2=S$12,Смета!AR1752,0)+IF(Дата_КС2=S$13,Смета!AU1752,0)+IF(Дата_КС2=S$14,Смета!AX1752,0),0)</f>
        <v>0</v>
      </c>
      <c r="G1770" s="7">
        <f>IF(Смета!E1752&gt;0,Смета!E1752,0)</f>
        <v>0</v>
      </c>
      <c r="H1770" s="7">
        <f>ROUND(F1770*G1770,2)</f>
        <v>0</v>
      </c>
      <c r="I1770">
        <f>IF(J1770=1,1,K1770)</f>
        <v>0</v>
      </c>
      <c r="K1770">
        <f>IF(AND(B1770&gt;0,B1770&lt;&gt;"ЗАГ"),1,IF(C1770=0,SUM(B1771:INDEX(B1771:B$2002,INDEX(MATCH("ЗАГ",B1771:B$2002&amp;"",),))),0))</f>
        <v>0</v>
      </c>
      <c r="R1770" s="7">
        <f>IFERROR(IF(F1770&gt;0,IF(IFERROR((Смета!H1320*1),0)&gt;0,ROUND(F1770*G1770,2),0),0),0)</f>
        <v>0</v>
      </c>
      <c r="S1770" s="7">
        <f>IFERROR(IF(F1770&gt;0,IF(IFERROR((Смета!G1752*1),0)&gt;0,ROUND(F1770*G1770,2),0),0),0)</f>
        <v>0</v>
      </c>
    </row>
    <row r="1771" hidden="1">
      <c r="B1771">
        <f>IFERROR(IF(F1771&gt;0,MAX(B$26:B1770)+1,IF(AND(D1771&gt;0,C1771=0),"ЗАГ",0)),0)</f>
        <v>0</v>
      </c>
      <c r="C1771">
        <f>IF(Смета!B1753&gt;0,Смета!B1753,0)</f>
        <v>0</v>
      </c>
      <c r="D1771">
        <f>IF(Смета!C1753&gt;0,Смета!C1753,0)</f>
        <v>0</v>
      </c>
      <c r="E1771" s="7">
        <f>IF(Смета!D1753&gt;0,Смета!D1753,0)</f>
        <v>0</v>
      </c>
      <c r="F1771" s="7">
        <f>IFERROR(IF(Дата_КС2=S$3,Смета!Q1753,0)+IF(Дата_КС2=S$4,Смета!T1753,0)+IF(Дата_КС2=S$5,Смета!W1753,0)+IF(Дата_КС2=S$6,Смета!Z1753,0)+IF(Дата_КС2=S$7,Смета!AC1753,0)+IF(Дата_КС2=S$8,Смета!AF1753,0)+IF(Дата_КС2=S$9,Смета!AI1753,0)+IF(Дата_КС2=S$10,Смета!AL1753,0)+IF(Дата_КС2=S$11,Смета!AO1753,0)+IF(Дата_КС2=S$12,Смета!AR1753,0)+IF(Дата_КС2=S$13,Смета!AU1753,0)+IF(Дата_КС2=S$14,Смета!AX1753,0),0)</f>
        <v>0</v>
      </c>
      <c r="G1771" s="7">
        <f>IF(Смета!E1753&gt;0,Смета!E1753,0)</f>
        <v>0</v>
      </c>
      <c r="H1771" s="7">
        <f>ROUND(F1771*G1771,2)</f>
        <v>0</v>
      </c>
      <c r="I1771">
        <f>IF(J1771=1,1,K1771)</f>
        <v>0</v>
      </c>
      <c r="K1771">
        <f>IF(AND(B1771&gt;0,B1771&lt;&gt;"ЗАГ"),1,IF(C1771=0,SUM(B1772:INDEX(B1772:B$2002,INDEX(MATCH("ЗАГ",B1772:B$2002&amp;"",),))),0))</f>
        <v>0</v>
      </c>
      <c r="R1771" s="7">
        <f>IFERROR(IF(F1771&gt;0,IF(IFERROR((Смета!H1321*1),0)&gt;0,ROUND(F1771*G1771,2),0),0),0)</f>
        <v>0</v>
      </c>
      <c r="S1771" s="7">
        <f>IFERROR(IF(F1771&gt;0,IF(IFERROR((Смета!G1753*1),0)&gt;0,ROUND(F1771*G1771,2),0),0),0)</f>
        <v>0</v>
      </c>
    </row>
    <row r="1772" hidden="1">
      <c r="B1772">
        <f>IFERROR(IF(F1772&gt;0,MAX(B$26:B1771)+1,IF(AND(D1772&gt;0,C1772=0),"ЗАГ",0)),0)</f>
        <v>0</v>
      </c>
      <c r="C1772">
        <f>IF(Смета!B1754&gt;0,Смета!B1754,0)</f>
        <v>0</v>
      </c>
      <c r="D1772">
        <f>IF(Смета!C1754&gt;0,Смета!C1754,0)</f>
        <v>0</v>
      </c>
      <c r="E1772" s="7">
        <f>IF(Смета!D1754&gt;0,Смета!D1754,0)</f>
        <v>0</v>
      </c>
      <c r="F1772" s="7">
        <f>IFERROR(IF(Дата_КС2=S$3,Смета!Q1754,0)+IF(Дата_КС2=S$4,Смета!T1754,0)+IF(Дата_КС2=S$5,Смета!W1754,0)+IF(Дата_КС2=S$6,Смета!Z1754,0)+IF(Дата_КС2=S$7,Смета!AC1754,0)+IF(Дата_КС2=S$8,Смета!AF1754,0)+IF(Дата_КС2=S$9,Смета!AI1754,0)+IF(Дата_КС2=S$10,Смета!AL1754,0)+IF(Дата_КС2=S$11,Смета!AO1754,0)+IF(Дата_КС2=S$12,Смета!AR1754,0)+IF(Дата_КС2=S$13,Смета!AU1754,0)+IF(Дата_КС2=S$14,Смета!AX1754,0),0)</f>
        <v>0</v>
      </c>
      <c r="G1772" s="7">
        <f>IF(Смета!E1754&gt;0,Смета!E1754,0)</f>
        <v>0</v>
      </c>
      <c r="H1772" s="7">
        <f>ROUND(F1772*G1772,2)</f>
        <v>0</v>
      </c>
      <c r="I1772">
        <f>IF(J1772=1,1,K1772)</f>
        <v>0</v>
      </c>
      <c r="K1772">
        <f>IF(AND(B1772&gt;0,B1772&lt;&gt;"ЗАГ"),1,IF(C1772=0,SUM(B1773:INDEX(B1773:B$2002,INDEX(MATCH("ЗАГ",B1773:B$2002&amp;"",),))),0))</f>
        <v>0</v>
      </c>
      <c r="R1772" s="7">
        <f>IFERROR(IF(F1772&gt;0,IF(IFERROR((Смета!H1322*1),0)&gt;0,ROUND(F1772*G1772,2),0),0),0)</f>
        <v>0</v>
      </c>
      <c r="S1772" s="7">
        <f>IFERROR(IF(F1772&gt;0,IF(IFERROR((Смета!G1754*1),0)&gt;0,ROUND(F1772*G1772,2),0),0),0)</f>
        <v>0</v>
      </c>
    </row>
    <row r="1773" hidden="1">
      <c r="B1773">
        <f>IFERROR(IF(F1773&gt;0,MAX(B$26:B1772)+1,IF(AND(D1773&gt;0,C1773=0),"ЗАГ",0)),0)</f>
        <v>0</v>
      </c>
      <c r="C1773">
        <f>IF(Смета!B1755&gt;0,Смета!B1755,0)</f>
        <v>0</v>
      </c>
      <c r="D1773">
        <f>IF(Смета!C1755&gt;0,Смета!C1755,0)</f>
        <v>0</v>
      </c>
      <c r="E1773" s="7">
        <f>IF(Смета!D1755&gt;0,Смета!D1755,0)</f>
        <v>0</v>
      </c>
      <c r="F1773" s="7">
        <f>IFERROR(IF(Дата_КС2=S$3,Смета!Q1755,0)+IF(Дата_КС2=S$4,Смета!T1755,0)+IF(Дата_КС2=S$5,Смета!W1755,0)+IF(Дата_КС2=S$6,Смета!Z1755,0)+IF(Дата_КС2=S$7,Смета!AC1755,0)+IF(Дата_КС2=S$8,Смета!AF1755,0)+IF(Дата_КС2=S$9,Смета!AI1755,0)+IF(Дата_КС2=S$10,Смета!AL1755,0)+IF(Дата_КС2=S$11,Смета!AO1755,0)+IF(Дата_КС2=S$12,Смета!AR1755,0)+IF(Дата_КС2=S$13,Смета!AU1755,0)+IF(Дата_КС2=S$14,Смета!AX1755,0),0)</f>
        <v>0</v>
      </c>
      <c r="G1773" s="7">
        <f>IF(Смета!E1755&gt;0,Смета!E1755,0)</f>
        <v>0</v>
      </c>
      <c r="H1773" s="7">
        <f>ROUND(F1773*G1773,2)</f>
        <v>0</v>
      </c>
      <c r="I1773">
        <f>IF(J1773=1,1,K1773)</f>
        <v>0</v>
      </c>
      <c r="K1773">
        <f>IF(AND(B1773&gt;0,B1773&lt;&gt;"ЗАГ"),1,IF(C1773=0,SUM(B1774:INDEX(B1774:B$2002,INDEX(MATCH("ЗАГ",B1774:B$2002&amp;"",),))),0))</f>
        <v>0</v>
      </c>
      <c r="R1773" s="7">
        <f>IFERROR(IF(F1773&gt;0,IF(IFERROR((Смета!H1323*1),0)&gt;0,ROUND(F1773*G1773,2),0),0),0)</f>
        <v>0</v>
      </c>
      <c r="S1773" s="7">
        <f>IFERROR(IF(F1773&gt;0,IF(IFERROR((Смета!G1755*1),0)&gt;0,ROUND(F1773*G1773,2),0),0),0)</f>
        <v>0</v>
      </c>
    </row>
    <row r="1774" hidden="1">
      <c r="B1774">
        <f>IFERROR(IF(F1774&gt;0,MAX(B$26:B1773)+1,IF(AND(D1774&gt;0,C1774=0),"ЗАГ",0)),0)</f>
        <v>0</v>
      </c>
      <c r="C1774">
        <f>IF(Смета!B1756&gt;0,Смета!B1756,0)</f>
        <v>0</v>
      </c>
      <c r="D1774">
        <f>IF(Смета!C1756&gt;0,Смета!C1756,0)</f>
        <v>0</v>
      </c>
      <c r="E1774" s="7">
        <f>IF(Смета!D1756&gt;0,Смета!D1756,0)</f>
        <v>0</v>
      </c>
      <c r="F1774" s="7">
        <f>IFERROR(IF(Дата_КС2=S$3,Смета!Q1756,0)+IF(Дата_КС2=S$4,Смета!T1756,0)+IF(Дата_КС2=S$5,Смета!W1756,0)+IF(Дата_КС2=S$6,Смета!Z1756,0)+IF(Дата_КС2=S$7,Смета!AC1756,0)+IF(Дата_КС2=S$8,Смета!AF1756,0)+IF(Дата_КС2=S$9,Смета!AI1756,0)+IF(Дата_КС2=S$10,Смета!AL1756,0)+IF(Дата_КС2=S$11,Смета!AO1756,0)+IF(Дата_КС2=S$12,Смета!AR1756,0)+IF(Дата_КС2=S$13,Смета!AU1756,0)+IF(Дата_КС2=S$14,Смета!AX1756,0),0)</f>
        <v>0</v>
      </c>
      <c r="G1774" s="7">
        <f>IF(Смета!E1756&gt;0,Смета!E1756,0)</f>
        <v>0</v>
      </c>
      <c r="H1774" s="7">
        <f>ROUND(F1774*G1774,2)</f>
        <v>0</v>
      </c>
      <c r="I1774">
        <f>IF(J1774=1,1,K1774)</f>
        <v>0</v>
      </c>
      <c r="K1774">
        <f>IF(AND(B1774&gt;0,B1774&lt;&gt;"ЗАГ"),1,IF(C1774=0,SUM(B1775:INDEX(B1775:B$2002,INDEX(MATCH("ЗАГ",B1775:B$2002&amp;"",),))),0))</f>
        <v>0</v>
      </c>
      <c r="R1774" s="7">
        <f>IFERROR(IF(F1774&gt;0,IF(IFERROR((Смета!H1324*1),0)&gt;0,ROUND(F1774*G1774,2),0),0),0)</f>
        <v>0</v>
      </c>
      <c r="S1774" s="7">
        <f>IFERROR(IF(F1774&gt;0,IF(IFERROR((Смета!G1756*1),0)&gt;0,ROUND(F1774*G1774,2),0),0),0)</f>
        <v>0</v>
      </c>
    </row>
    <row r="1775" hidden="1">
      <c r="B1775">
        <f>IFERROR(IF(F1775&gt;0,MAX(B$26:B1774)+1,IF(AND(D1775&gt;0,C1775=0),"ЗАГ",0)),0)</f>
        <v>0</v>
      </c>
      <c r="C1775">
        <f>IF(Смета!B1757&gt;0,Смета!B1757,0)</f>
        <v>0</v>
      </c>
      <c r="D1775">
        <f>IF(Смета!C1757&gt;0,Смета!C1757,0)</f>
        <v>0</v>
      </c>
      <c r="E1775" s="7">
        <f>IF(Смета!D1757&gt;0,Смета!D1757,0)</f>
        <v>0</v>
      </c>
      <c r="F1775" s="7">
        <f>IFERROR(IF(Дата_КС2=S$3,Смета!Q1757,0)+IF(Дата_КС2=S$4,Смета!T1757,0)+IF(Дата_КС2=S$5,Смета!W1757,0)+IF(Дата_КС2=S$6,Смета!Z1757,0)+IF(Дата_КС2=S$7,Смета!AC1757,0)+IF(Дата_КС2=S$8,Смета!AF1757,0)+IF(Дата_КС2=S$9,Смета!AI1757,0)+IF(Дата_КС2=S$10,Смета!AL1757,0)+IF(Дата_КС2=S$11,Смета!AO1757,0)+IF(Дата_КС2=S$12,Смета!AR1757,0)+IF(Дата_КС2=S$13,Смета!AU1757,0)+IF(Дата_КС2=S$14,Смета!AX1757,0),0)</f>
        <v>0</v>
      </c>
      <c r="G1775" s="7">
        <f>IF(Смета!E1757&gt;0,Смета!E1757,0)</f>
        <v>0</v>
      </c>
      <c r="H1775" s="7">
        <f>ROUND(F1775*G1775,2)</f>
        <v>0</v>
      </c>
      <c r="I1775">
        <f>IF(J1775=1,1,K1775)</f>
        <v>0</v>
      </c>
      <c r="K1775">
        <f>IF(AND(B1775&gt;0,B1775&lt;&gt;"ЗАГ"),1,IF(C1775=0,SUM(B1776:INDEX(B1776:B$2002,INDEX(MATCH("ЗАГ",B1776:B$2002&amp;"",),))),0))</f>
        <v>0</v>
      </c>
      <c r="R1775" s="7">
        <f>IFERROR(IF(F1775&gt;0,IF(IFERROR((Смета!H1325*1),0)&gt;0,ROUND(F1775*G1775,2),0),0),0)</f>
        <v>0</v>
      </c>
      <c r="S1775" s="7">
        <f>IFERROR(IF(F1775&gt;0,IF(IFERROR((Смета!G1757*1),0)&gt;0,ROUND(F1775*G1775,2),0),0),0)</f>
        <v>0</v>
      </c>
    </row>
    <row r="1776" hidden="1">
      <c r="B1776">
        <f>IFERROR(IF(F1776&gt;0,MAX(B$26:B1775)+1,IF(AND(D1776&gt;0,C1776=0),"ЗАГ",0)),0)</f>
        <v>0</v>
      </c>
      <c r="C1776">
        <f>IF(Смета!B1758&gt;0,Смета!B1758,0)</f>
        <v>0</v>
      </c>
      <c r="D1776">
        <f>IF(Смета!C1758&gt;0,Смета!C1758,0)</f>
        <v>0</v>
      </c>
      <c r="E1776" s="7">
        <f>IF(Смета!D1758&gt;0,Смета!D1758,0)</f>
        <v>0</v>
      </c>
      <c r="F1776" s="7">
        <f>IFERROR(IF(Дата_КС2=S$3,Смета!Q1758,0)+IF(Дата_КС2=S$4,Смета!T1758,0)+IF(Дата_КС2=S$5,Смета!W1758,0)+IF(Дата_КС2=S$6,Смета!Z1758,0)+IF(Дата_КС2=S$7,Смета!AC1758,0)+IF(Дата_КС2=S$8,Смета!AF1758,0)+IF(Дата_КС2=S$9,Смета!AI1758,0)+IF(Дата_КС2=S$10,Смета!AL1758,0)+IF(Дата_КС2=S$11,Смета!AO1758,0)+IF(Дата_КС2=S$12,Смета!AR1758,0)+IF(Дата_КС2=S$13,Смета!AU1758,0)+IF(Дата_КС2=S$14,Смета!AX1758,0),0)</f>
        <v>0</v>
      </c>
      <c r="G1776" s="7">
        <f>IF(Смета!E1758&gt;0,Смета!E1758,0)</f>
        <v>0</v>
      </c>
      <c r="H1776" s="7">
        <f>ROUND(F1776*G1776,2)</f>
        <v>0</v>
      </c>
      <c r="I1776">
        <f>IF(J1776=1,1,K1776)</f>
        <v>0</v>
      </c>
      <c r="K1776">
        <f>IF(AND(B1776&gt;0,B1776&lt;&gt;"ЗАГ"),1,IF(C1776=0,SUM(B1777:INDEX(B1777:B$2002,INDEX(MATCH("ЗАГ",B1777:B$2002&amp;"",),))),0))</f>
        <v>0</v>
      </c>
      <c r="R1776" s="7">
        <f>IFERROR(IF(F1776&gt;0,IF(IFERROR((Смета!H1326*1),0)&gt;0,ROUND(F1776*G1776,2),0),0),0)</f>
        <v>0</v>
      </c>
      <c r="S1776" s="7">
        <f>IFERROR(IF(F1776&gt;0,IF(IFERROR((Смета!G1758*1),0)&gt;0,ROUND(F1776*G1776,2),0),0),0)</f>
        <v>0</v>
      </c>
    </row>
    <row r="1777" hidden="1">
      <c r="B1777">
        <f>IFERROR(IF(F1777&gt;0,MAX(B$26:B1776)+1,IF(AND(D1777&gt;0,C1777=0),"ЗАГ",0)),0)</f>
        <v>0</v>
      </c>
      <c r="C1777">
        <f>IF(Смета!B1759&gt;0,Смета!B1759,0)</f>
        <v>0</v>
      </c>
      <c r="D1777">
        <f>IF(Смета!C1759&gt;0,Смета!C1759,0)</f>
        <v>0</v>
      </c>
      <c r="E1777" s="7">
        <f>IF(Смета!D1759&gt;0,Смета!D1759,0)</f>
        <v>0</v>
      </c>
      <c r="F1777" s="7">
        <f>IFERROR(IF(Дата_КС2=S$3,Смета!Q1759,0)+IF(Дата_КС2=S$4,Смета!T1759,0)+IF(Дата_КС2=S$5,Смета!W1759,0)+IF(Дата_КС2=S$6,Смета!Z1759,0)+IF(Дата_КС2=S$7,Смета!AC1759,0)+IF(Дата_КС2=S$8,Смета!AF1759,0)+IF(Дата_КС2=S$9,Смета!AI1759,0)+IF(Дата_КС2=S$10,Смета!AL1759,0)+IF(Дата_КС2=S$11,Смета!AO1759,0)+IF(Дата_КС2=S$12,Смета!AR1759,0)+IF(Дата_КС2=S$13,Смета!AU1759,0)+IF(Дата_КС2=S$14,Смета!AX1759,0),0)</f>
        <v>0</v>
      </c>
      <c r="G1777" s="7">
        <f>IF(Смета!E1759&gt;0,Смета!E1759,0)</f>
        <v>0</v>
      </c>
      <c r="H1777" s="7">
        <f>ROUND(F1777*G1777,2)</f>
        <v>0</v>
      </c>
      <c r="I1777">
        <f>IF(J1777=1,1,K1777)</f>
        <v>0</v>
      </c>
      <c r="K1777">
        <f>IF(AND(B1777&gt;0,B1777&lt;&gt;"ЗАГ"),1,IF(C1777=0,SUM(B1778:INDEX(B1778:B$2002,INDEX(MATCH("ЗАГ",B1778:B$2002&amp;"",),))),0))</f>
        <v>0</v>
      </c>
      <c r="R1777" s="7">
        <f>IFERROR(IF(F1777&gt;0,IF(IFERROR((Смета!H1327*1),0)&gt;0,ROUND(F1777*G1777,2),0),0),0)</f>
        <v>0</v>
      </c>
      <c r="S1777" s="7">
        <f>IFERROR(IF(F1777&gt;0,IF(IFERROR((Смета!G1759*1),0)&gt;0,ROUND(F1777*G1777,2),0),0),0)</f>
        <v>0</v>
      </c>
    </row>
    <row r="1778" hidden="1">
      <c r="B1778">
        <f>IFERROR(IF(F1778&gt;0,MAX(B$26:B1777)+1,IF(AND(D1778&gt;0,C1778=0),"ЗАГ",0)),0)</f>
        <v>0</v>
      </c>
      <c r="C1778">
        <f>IF(Смета!B1760&gt;0,Смета!B1760,0)</f>
        <v>0</v>
      </c>
      <c r="D1778">
        <f>IF(Смета!C1760&gt;0,Смета!C1760,0)</f>
        <v>0</v>
      </c>
      <c r="E1778" s="7">
        <f>IF(Смета!D1760&gt;0,Смета!D1760,0)</f>
        <v>0</v>
      </c>
      <c r="F1778" s="7">
        <f>IFERROR(IF(Дата_КС2=S$3,Смета!Q1760,0)+IF(Дата_КС2=S$4,Смета!T1760,0)+IF(Дата_КС2=S$5,Смета!W1760,0)+IF(Дата_КС2=S$6,Смета!Z1760,0)+IF(Дата_КС2=S$7,Смета!AC1760,0)+IF(Дата_КС2=S$8,Смета!AF1760,0)+IF(Дата_КС2=S$9,Смета!AI1760,0)+IF(Дата_КС2=S$10,Смета!AL1760,0)+IF(Дата_КС2=S$11,Смета!AO1760,0)+IF(Дата_КС2=S$12,Смета!AR1760,0)+IF(Дата_КС2=S$13,Смета!AU1760,0)+IF(Дата_КС2=S$14,Смета!AX1760,0),0)</f>
        <v>0</v>
      </c>
      <c r="G1778" s="7">
        <f>IF(Смета!E1760&gt;0,Смета!E1760,0)</f>
        <v>0</v>
      </c>
      <c r="H1778" s="7">
        <f>ROUND(F1778*G1778,2)</f>
        <v>0</v>
      </c>
      <c r="I1778">
        <f>IF(J1778=1,1,K1778)</f>
        <v>0</v>
      </c>
      <c r="K1778">
        <f>IF(AND(B1778&gt;0,B1778&lt;&gt;"ЗАГ"),1,IF(C1778=0,SUM(B1779:INDEX(B1779:B$2002,INDEX(MATCH("ЗАГ",B1779:B$2002&amp;"",),))),0))</f>
        <v>0</v>
      </c>
      <c r="R1778" s="7">
        <f>IFERROR(IF(F1778&gt;0,IF(IFERROR((Смета!H1328*1),0)&gt;0,ROUND(F1778*G1778,2),0),0),0)</f>
        <v>0</v>
      </c>
      <c r="S1778" s="7">
        <f>IFERROR(IF(F1778&gt;0,IF(IFERROR((Смета!G1760*1),0)&gt;0,ROUND(F1778*G1778,2),0),0),0)</f>
        <v>0</v>
      </c>
    </row>
    <row r="1779" hidden="1">
      <c r="B1779">
        <f>IFERROR(IF(F1779&gt;0,MAX(B$26:B1778)+1,IF(AND(D1779&gt;0,C1779=0),"ЗАГ",0)),0)</f>
        <v>0</v>
      </c>
      <c r="C1779">
        <f>IF(Смета!B1761&gt;0,Смета!B1761,0)</f>
        <v>0</v>
      </c>
      <c r="D1779">
        <f>IF(Смета!C1761&gt;0,Смета!C1761,0)</f>
        <v>0</v>
      </c>
      <c r="E1779" s="7">
        <f>IF(Смета!D1761&gt;0,Смета!D1761,0)</f>
        <v>0</v>
      </c>
      <c r="F1779" s="7">
        <f>IFERROR(IF(Дата_КС2=S$3,Смета!Q1761,0)+IF(Дата_КС2=S$4,Смета!T1761,0)+IF(Дата_КС2=S$5,Смета!W1761,0)+IF(Дата_КС2=S$6,Смета!Z1761,0)+IF(Дата_КС2=S$7,Смета!AC1761,0)+IF(Дата_КС2=S$8,Смета!AF1761,0)+IF(Дата_КС2=S$9,Смета!AI1761,0)+IF(Дата_КС2=S$10,Смета!AL1761,0)+IF(Дата_КС2=S$11,Смета!AO1761,0)+IF(Дата_КС2=S$12,Смета!AR1761,0)+IF(Дата_КС2=S$13,Смета!AU1761,0)+IF(Дата_КС2=S$14,Смета!AX1761,0),0)</f>
        <v>0</v>
      </c>
      <c r="G1779" s="7">
        <f>IF(Смета!E1761&gt;0,Смета!E1761,0)</f>
        <v>0</v>
      </c>
      <c r="H1779" s="7">
        <f>ROUND(F1779*G1779,2)</f>
        <v>0</v>
      </c>
      <c r="I1779">
        <f>IF(J1779=1,1,K1779)</f>
        <v>0</v>
      </c>
      <c r="K1779">
        <f>IF(AND(B1779&gt;0,B1779&lt;&gt;"ЗАГ"),1,IF(C1779=0,SUM(B1780:INDEX(B1780:B$2002,INDEX(MATCH("ЗАГ",B1780:B$2002&amp;"",),))),0))</f>
        <v>0</v>
      </c>
      <c r="R1779" s="7">
        <f>IFERROR(IF(F1779&gt;0,IF(IFERROR((Смета!H1329*1),0)&gt;0,ROUND(F1779*G1779,2),0),0),0)</f>
        <v>0</v>
      </c>
      <c r="S1779" s="7">
        <f>IFERROR(IF(F1779&gt;0,IF(IFERROR((Смета!G1761*1),0)&gt;0,ROUND(F1779*G1779,2),0),0),0)</f>
        <v>0</v>
      </c>
    </row>
    <row r="1780" hidden="1">
      <c r="B1780">
        <f>IFERROR(IF(F1780&gt;0,MAX(B$26:B1779)+1,IF(AND(D1780&gt;0,C1780=0),"ЗАГ",0)),0)</f>
        <v>0</v>
      </c>
      <c r="C1780">
        <f>IF(Смета!B1762&gt;0,Смета!B1762,0)</f>
        <v>0</v>
      </c>
      <c r="D1780">
        <f>IF(Смета!C1762&gt;0,Смета!C1762,0)</f>
        <v>0</v>
      </c>
      <c r="E1780" s="7">
        <f>IF(Смета!D1762&gt;0,Смета!D1762,0)</f>
        <v>0</v>
      </c>
      <c r="F1780" s="7">
        <f>IFERROR(IF(Дата_КС2=S$3,Смета!Q1762,0)+IF(Дата_КС2=S$4,Смета!T1762,0)+IF(Дата_КС2=S$5,Смета!W1762,0)+IF(Дата_КС2=S$6,Смета!Z1762,0)+IF(Дата_КС2=S$7,Смета!AC1762,0)+IF(Дата_КС2=S$8,Смета!AF1762,0)+IF(Дата_КС2=S$9,Смета!AI1762,0)+IF(Дата_КС2=S$10,Смета!AL1762,0)+IF(Дата_КС2=S$11,Смета!AO1762,0)+IF(Дата_КС2=S$12,Смета!AR1762,0)+IF(Дата_КС2=S$13,Смета!AU1762,0)+IF(Дата_КС2=S$14,Смета!AX1762,0),0)</f>
        <v>0</v>
      </c>
      <c r="G1780" s="7">
        <f>IF(Смета!E1762&gt;0,Смета!E1762,0)</f>
        <v>0</v>
      </c>
      <c r="H1780" s="7">
        <f>ROUND(F1780*G1780,2)</f>
        <v>0</v>
      </c>
      <c r="I1780">
        <f>IF(J1780=1,1,K1780)</f>
        <v>0</v>
      </c>
      <c r="K1780">
        <f>IF(AND(B1780&gt;0,B1780&lt;&gt;"ЗАГ"),1,IF(C1780=0,SUM(B1781:INDEX(B1781:B$2002,INDEX(MATCH("ЗАГ",B1781:B$2002&amp;"",),))),0))</f>
        <v>0</v>
      </c>
      <c r="R1780" s="7">
        <f>IFERROR(IF(F1780&gt;0,IF(IFERROR((Смета!H1330*1),0)&gt;0,ROUND(F1780*G1780,2),0),0),0)</f>
        <v>0</v>
      </c>
      <c r="S1780" s="7">
        <f>IFERROR(IF(F1780&gt;0,IF(IFERROR((Смета!G1762*1),0)&gt;0,ROUND(F1780*G1780,2),0),0),0)</f>
        <v>0</v>
      </c>
    </row>
    <row r="1781" hidden="1">
      <c r="B1781">
        <f>IFERROR(IF(F1781&gt;0,MAX(B$26:B1780)+1,IF(AND(D1781&gt;0,C1781=0),"ЗАГ",0)),0)</f>
        <v>0</v>
      </c>
      <c r="C1781">
        <f>IF(Смета!B1763&gt;0,Смета!B1763,0)</f>
        <v>0</v>
      </c>
      <c r="D1781">
        <f>IF(Смета!C1763&gt;0,Смета!C1763,0)</f>
        <v>0</v>
      </c>
      <c r="E1781" s="7">
        <f>IF(Смета!D1763&gt;0,Смета!D1763,0)</f>
        <v>0</v>
      </c>
      <c r="F1781" s="7">
        <f>IFERROR(IF(Дата_КС2=S$3,Смета!Q1763,0)+IF(Дата_КС2=S$4,Смета!T1763,0)+IF(Дата_КС2=S$5,Смета!W1763,0)+IF(Дата_КС2=S$6,Смета!Z1763,0)+IF(Дата_КС2=S$7,Смета!AC1763,0)+IF(Дата_КС2=S$8,Смета!AF1763,0)+IF(Дата_КС2=S$9,Смета!AI1763,0)+IF(Дата_КС2=S$10,Смета!AL1763,0)+IF(Дата_КС2=S$11,Смета!AO1763,0)+IF(Дата_КС2=S$12,Смета!AR1763,0)+IF(Дата_КС2=S$13,Смета!AU1763,0)+IF(Дата_КС2=S$14,Смета!AX1763,0),0)</f>
        <v>0</v>
      </c>
      <c r="G1781" s="7">
        <f>IF(Смета!E1763&gt;0,Смета!E1763,0)</f>
        <v>0</v>
      </c>
      <c r="H1781" s="7">
        <f>ROUND(F1781*G1781,2)</f>
        <v>0</v>
      </c>
      <c r="I1781">
        <f>IF(J1781=1,1,K1781)</f>
        <v>0</v>
      </c>
      <c r="K1781">
        <f>IF(AND(B1781&gt;0,B1781&lt;&gt;"ЗАГ"),1,IF(C1781=0,SUM(B1782:INDEX(B1782:B$2002,INDEX(MATCH("ЗАГ",B1782:B$2002&amp;"",),))),0))</f>
        <v>0</v>
      </c>
      <c r="R1781" s="7">
        <f>IFERROR(IF(F1781&gt;0,IF(IFERROR((Смета!H1331*1),0)&gt;0,ROUND(F1781*G1781,2),0),0),0)</f>
        <v>0</v>
      </c>
      <c r="S1781" s="7">
        <f>IFERROR(IF(F1781&gt;0,IF(IFERROR((Смета!G1763*1),0)&gt;0,ROUND(F1781*G1781,2),0),0),0)</f>
        <v>0</v>
      </c>
    </row>
    <row r="1782" hidden="1">
      <c r="B1782">
        <f>IFERROR(IF(F1782&gt;0,MAX(B$26:B1781)+1,IF(AND(D1782&gt;0,C1782=0),"ЗАГ",0)),0)</f>
        <v>0</v>
      </c>
      <c r="C1782">
        <f>IF(Смета!B1764&gt;0,Смета!B1764,0)</f>
        <v>0</v>
      </c>
      <c r="D1782">
        <f>IF(Смета!C1764&gt;0,Смета!C1764,0)</f>
        <v>0</v>
      </c>
      <c r="E1782" s="7">
        <f>IF(Смета!D1764&gt;0,Смета!D1764,0)</f>
        <v>0</v>
      </c>
      <c r="F1782" s="7">
        <f>IFERROR(IF(Дата_КС2=S$3,Смета!Q1764,0)+IF(Дата_КС2=S$4,Смета!T1764,0)+IF(Дата_КС2=S$5,Смета!W1764,0)+IF(Дата_КС2=S$6,Смета!Z1764,0)+IF(Дата_КС2=S$7,Смета!AC1764,0)+IF(Дата_КС2=S$8,Смета!AF1764,0)+IF(Дата_КС2=S$9,Смета!AI1764,0)+IF(Дата_КС2=S$10,Смета!AL1764,0)+IF(Дата_КС2=S$11,Смета!AO1764,0)+IF(Дата_КС2=S$12,Смета!AR1764,0)+IF(Дата_КС2=S$13,Смета!AU1764,0)+IF(Дата_КС2=S$14,Смета!AX1764,0),0)</f>
        <v>0</v>
      </c>
      <c r="G1782" s="7">
        <f>IF(Смета!E1764&gt;0,Смета!E1764,0)</f>
        <v>0</v>
      </c>
      <c r="H1782" s="7">
        <f>ROUND(F1782*G1782,2)</f>
        <v>0</v>
      </c>
      <c r="I1782">
        <f>IF(J1782=1,1,K1782)</f>
        <v>0</v>
      </c>
      <c r="K1782">
        <f>IF(AND(B1782&gt;0,B1782&lt;&gt;"ЗАГ"),1,IF(C1782=0,SUM(B1783:INDEX(B1783:B$2002,INDEX(MATCH("ЗАГ",B1783:B$2002&amp;"",),))),0))</f>
        <v>0</v>
      </c>
      <c r="R1782" s="7">
        <f>IFERROR(IF(F1782&gt;0,IF(IFERROR((Смета!H1332*1),0)&gt;0,ROUND(F1782*G1782,2),0),0),0)</f>
        <v>0</v>
      </c>
      <c r="S1782" s="7">
        <f>IFERROR(IF(F1782&gt;0,IF(IFERROR((Смета!G1764*1),0)&gt;0,ROUND(F1782*G1782,2),0),0),0)</f>
        <v>0</v>
      </c>
    </row>
    <row r="1783" hidden="1">
      <c r="B1783">
        <f>IFERROR(IF(F1783&gt;0,MAX(B$26:B1782)+1,IF(AND(D1783&gt;0,C1783=0),"ЗАГ",0)),0)</f>
        <v>0</v>
      </c>
      <c r="C1783">
        <f>IF(Смета!B1765&gt;0,Смета!B1765,0)</f>
        <v>0</v>
      </c>
      <c r="D1783">
        <f>IF(Смета!C1765&gt;0,Смета!C1765,0)</f>
        <v>0</v>
      </c>
      <c r="E1783" s="7">
        <f>IF(Смета!D1765&gt;0,Смета!D1765,0)</f>
        <v>0</v>
      </c>
      <c r="F1783" s="7">
        <f>IFERROR(IF(Дата_КС2=S$3,Смета!Q1765,0)+IF(Дата_КС2=S$4,Смета!T1765,0)+IF(Дата_КС2=S$5,Смета!W1765,0)+IF(Дата_КС2=S$6,Смета!Z1765,0)+IF(Дата_КС2=S$7,Смета!AC1765,0)+IF(Дата_КС2=S$8,Смета!AF1765,0)+IF(Дата_КС2=S$9,Смета!AI1765,0)+IF(Дата_КС2=S$10,Смета!AL1765,0)+IF(Дата_КС2=S$11,Смета!AO1765,0)+IF(Дата_КС2=S$12,Смета!AR1765,0)+IF(Дата_КС2=S$13,Смета!AU1765,0)+IF(Дата_КС2=S$14,Смета!AX1765,0),0)</f>
        <v>0</v>
      </c>
      <c r="G1783" s="7">
        <f>IF(Смета!E1765&gt;0,Смета!E1765,0)</f>
        <v>0</v>
      </c>
      <c r="H1783" s="7">
        <f>ROUND(F1783*G1783,2)</f>
        <v>0</v>
      </c>
      <c r="I1783">
        <f>IF(J1783=1,1,K1783)</f>
        <v>0</v>
      </c>
      <c r="K1783">
        <f>IF(AND(B1783&gt;0,B1783&lt;&gt;"ЗАГ"),1,IF(C1783=0,SUM(B1784:INDEX(B1784:B$2002,INDEX(MATCH("ЗАГ",B1784:B$2002&amp;"",),))),0))</f>
        <v>0</v>
      </c>
      <c r="R1783" s="7">
        <f>IFERROR(IF(F1783&gt;0,IF(IFERROR((Смета!H1333*1),0)&gt;0,ROUND(F1783*G1783,2),0),0),0)</f>
        <v>0</v>
      </c>
      <c r="S1783" s="7">
        <f>IFERROR(IF(F1783&gt;0,IF(IFERROR((Смета!G1765*1),0)&gt;0,ROUND(F1783*G1783,2),0),0),0)</f>
        <v>0</v>
      </c>
    </row>
    <row r="1784" hidden="1">
      <c r="B1784">
        <f>IFERROR(IF(F1784&gt;0,MAX(B$26:B1783)+1,IF(AND(D1784&gt;0,C1784=0),"ЗАГ",0)),0)</f>
        <v>0</v>
      </c>
      <c r="C1784">
        <f>IF(Смета!B1766&gt;0,Смета!B1766,0)</f>
        <v>0</v>
      </c>
      <c r="D1784">
        <f>IF(Смета!C1766&gt;0,Смета!C1766,0)</f>
        <v>0</v>
      </c>
      <c r="E1784" s="7">
        <f>IF(Смета!D1766&gt;0,Смета!D1766,0)</f>
        <v>0</v>
      </c>
      <c r="F1784" s="7">
        <f>IFERROR(IF(Дата_КС2=S$3,Смета!Q1766,0)+IF(Дата_КС2=S$4,Смета!T1766,0)+IF(Дата_КС2=S$5,Смета!W1766,0)+IF(Дата_КС2=S$6,Смета!Z1766,0)+IF(Дата_КС2=S$7,Смета!AC1766,0)+IF(Дата_КС2=S$8,Смета!AF1766,0)+IF(Дата_КС2=S$9,Смета!AI1766,0)+IF(Дата_КС2=S$10,Смета!AL1766,0)+IF(Дата_КС2=S$11,Смета!AO1766,0)+IF(Дата_КС2=S$12,Смета!AR1766,0)+IF(Дата_КС2=S$13,Смета!AU1766,0)+IF(Дата_КС2=S$14,Смета!AX1766,0),0)</f>
        <v>0</v>
      </c>
      <c r="G1784" s="7">
        <f>IF(Смета!E1766&gt;0,Смета!E1766,0)</f>
        <v>0</v>
      </c>
      <c r="H1784" s="7">
        <f>ROUND(F1784*G1784,2)</f>
        <v>0</v>
      </c>
      <c r="I1784">
        <f>IF(J1784=1,1,K1784)</f>
        <v>0</v>
      </c>
      <c r="K1784">
        <f>IF(AND(B1784&gt;0,B1784&lt;&gt;"ЗАГ"),1,IF(C1784=0,SUM(B1785:INDEX(B1785:B$2002,INDEX(MATCH("ЗАГ",B1785:B$2002&amp;"",),))),0))</f>
        <v>0</v>
      </c>
      <c r="R1784" s="7">
        <f>IFERROR(IF(F1784&gt;0,IF(IFERROR((Смета!H1334*1),0)&gt;0,ROUND(F1784*G1784,2),0),0),0)</f>
        <v>0</v>
      </c>
      <c r="S1784" s="7">
        <f>IFERROR(IF(F1784&gt;0,IF(IFERROR((Смета!G1766*1),0)&gt;0,ROUND(F1784*G1784,2),0),0),0)</f>
        <v>0</v>
      </c>
    </row>
    <row r="1785" hidden="1">
      <c r="B1785">
        <f>IFERROR(IF(F1785&gt;0,MAX(B$26:B1784)+1,IF(AND(D1785&gt;0,C1785=0),"ЗАГ",0)),0)</f>
        <v>0</v>
      </c>
      <c r="C1785">
        <f>IF(Смета!B1767&gt;0,Смета!B1767,0)</f>
        <v>0</v>
      </c>
      <c r="D1785">
        <f>IF(Смета!C1767&gt;0,Смета!C1767,0)</f>
        <v>0</v>
      </c>
      <c r="E1785" s="7">
        <f>IF(Смета!D1767&gt;0,Смета!D1767,0)</f>
        <v>0</v>
      </c>
      <c r="F1785" s="7">
        <f>IFERROR(IF(Дата_КС2=S$3,Смета!Q1767,0)+IF(Дата_КС2=S$4,Смета!T1767,0)+IF(Дата_КС2=S$5,Смета!W1767,0)+IF(Дата_КС2=S$6,Смета!Z1767,0)+IF(Дата_КС2=S$7,Смета!AC1767,0)+IF(Дата_КС2=S$8,Смета!AF1767,0)+IF(Дата_КС2=S$9,Смета!AI1767,0)+IF(Дата_КС2=S$10,Смета!AL1767,0)+IF(Дата_КС2=S$11,Смета!AO1767,0)+IF(Дата_КС2=S$12,Смета!AR1767,0)+IF(Дата_КС2=S$13,Смета!AU1767,0)+IF(Дата_КС2=S$14,Смета!AX1767,0),0)</f>
        <v>0</v>
      </c>
      <c r="G1785" s="7">
        <f>IF(Смета!E1767&gt;0,Смета!E1767,0)</f>
        <v>0</v>
      </c>
      <c r="H1785" s="7">
        <f>ROUND(F1785*G1785,2)</f>
        <v>0</v>
      </c>
      <c r="I1785">
        <f>IF(J1785=1,1,K1785)</f>
        <v>0</v>
      </c>
      <c r="K1785">
        <f>IF(AND(B1785&gt;0,B1785&lt;&gt;"ЗАГ"),1,IF(C1785=0,SUM(B1786:INDEX(B1786:B$2002,INDEX(MATCH("ЗАГ",B1786:B$2002&amp;"",),))),0))</f>
        <v>0</v>
      </c>
      <c r="R1785" s="7">
        <f>IFERROR(IF(F1785&gt;0,IF(IFERROR((Смета!H1335*1),0)&gt;0,ROUND(F1785*G1785,2),0),0),0)</f>
        <v>0</v>
      </c>
      <c r="S1785" s="7">
        <f>IFERROR(IF(F1785&gt;0,IF(IFERROR((Смета!G1767*1),0)&gt;0,ROUND(F1785*G1785,2),0),0),0)</f>
        <v>0</v>
      </c>
    </row>
    <row r="1786" hidden="1">
      <c r="B1786">
        <f>IFERROR(IF(F1786&gt;0,MAX(B$26:B1785)+1,IF(AND(D1786&gt;0,C1786=0),"ЗАГ",0)),0)</f>
        <v>0</v>
      </c>
      <c r="C1786">
        <f>IF(Смета!B1768&gt;0,Смета!B1768,0)</f>
        <v>0</v>
      </c>
      <c r="D1786">
        <f>IF(Смета!C1768&gt;0,Смета!C1768,0)</f>
        <v>0</v>
      </c>
      <c r="E1786" s="7">
        <f>IF(Смета!D1768&gt;0,Смета!D1768,0)</f>
        <v>0</v>
      </c>
      <c r="F1786" s="7">
        <f>IFERROR(IF(Дата_КС2=S$3,Смета!Q1768,0)+IF(Дата_КС2=S$4,Смета!T1768,0)+IF(Дата_КС2=S$5,Смета!W1768,0)+IF(Дата_КС2=S$6,Смета!Z1768,0)+IF(Дата_КС2=S$7,Смета!AC1768,0)+IF(Дата_КС2=S$8,Смета!AF1768,0)+IF(Дата_КС2=S$9,Смета!AI1768,0)+IF(Дата_КС2=S$10,Смета!AL1768,0)+IF(Дата_КС2=S$11,Смета!AO1768,0)+IF(Дата_КС2=S$12,Смета!AR1768,0)+IF(Дата_КС2=S$13,Смета!AU1768,0)+IF(Дата_КС2=S$14,Смета!AX1768,0),0)</f>
        <v>0</v>
      </c>
      <c r="G1786" s="7">
        <f>IF(Смета!E1768&gt;0,Смета!E1768,0)</f>
        <v>0</v>
      </c>
      <c r="H1786" s="7">
        <f>ROUND(F1786*G1786,2)</f>
        <v>0</v>
      </c>
      <c r="I1786">
        <f>IF(J1786=1,1,K1786)</f>
        <v>0</v>
      </c>
      <c r="K1786">
        <f>IF(AND(B1786&gt;0,B1786&lt;&gt;"ЗАГ"),1,IF(C1786=0,SUM(B1787:INDEX(B1787:B$2002,INDEX(MATCH("ЗАГ",B1787:B$2002&amp;"",),))),0))</f>
        <v>0</v>
      </c>
      <c r="R1786" s="7">
        <f>IFERROR(IF(F1786&gt;0,IF(IFERROR((Смета!H1336*1),0)&gt;0,ROUND(F1786*G1786,2),0),0),0)</f>
        <v>0</v>
      </c>
      <c r="S1786" s="7">
        <f>IFERROR(IF(F1786&gt;0,IF(IFERROR((Смета!G1768*1),0)&gt;0,ROUND(F1786*G1786,2),0),0),0)</f>
        <v>0</v>
      </c>
    </row>
    <row r="1787" hidden="1">
      <c r="B1787">
        <f>IFERROR(IF(F1787&gt;0,MAX(B$26:B1786)+1,IF(AND(D1787&gt;0,C1787=0),"ЗАГ",0)),0)</f>
        <v>0</v>
      </c>
      <c r="C1787">
        <f>IF(Смета!B1769&gt;0,Смета!B1769,0)</f>
        <v>0</v>
      </c>
      <c r="D1787">
        <f>IF(Смета!C1769&gt;0,Смета!C1769,0)</f>
        <v>0</v>
      </c>
      <c r="E1787" s="7">
        <f>IF(Смета!D1769&gt;0,Смета!D1769,0)</f>
        <v>0</v>
      </c>
      <c r="F1787" s="7">
        <f>IFERROR(IF(Дата_КС2=S$3,Смета!Q1769,0)+IF(Дата_КС2=S$4,Смета!T1769,0)+IF(Дата_КС2=S$5,Смета!W1769,0)+IF(Дата_КС2=S$6,Смета!Z1769,0)+IF(Дата_КС2=S$7,Смета!AC1769,0)+IF(Дата_КС2=S$8,Смета!AF1769,0)+IF(Дата_КС2=S$9,Смета!AI1769,0)+IF(Дата_КС2=S$10,Смета!AL1769,0)+IF(Дата_КС2=S$11,Смета!AO1769,0)+IF(Дата_КС2=S$12,Смета!AR1769,0)+IF(Дата_КС2=S$13,Смета!AU1769,0)+IF(Дата_КС2=S$14,Смета!AX1769,0),0)</f>
        <v>0</v>
      </c>
      <c r="G1787" s="7">
        <f>IF(Смета!E1769&gt;0,Смета!E1769,0)</f>
        <v>0</v>
      </c>
      <c r="H1787" s="7">
        <f>ROUND(F1787*G1787,2)</f>
        <v>0</v>
      </c>
      <c r="I1787">
        <f>IF(J1787=1,1,K1787)</f>
        <v>0</v>
      </c>
      <c r="K1787">
        <f>IF(AND(B1787&gt;0,B1787&lt;&gt;"ЗАГ"),1,IF(C1787=0,SUM(B1788:INDEX(B1788:B$2002,INDEX(MATCH("ЗАГ",B1788:B$2002&amp;"",),))),0))</f>
        <v>0</v>
      </c>
      <c r="R1787" s="7">
        <f>IFERROR(IF(F1787&gt;0,IF(IFERROR((Смета!H1337*1),0)&gt;0,ROUND(F1787*G1787,2),0),0),0)</f>
        <v>0</v>
      </c>
      <c r="S1787" s="7">
        <f>IFERROR(IF(F1787&gt;0,IF(IFERROR((Смета!G1769*1),0)&gt;0,ROUND(F1787*G1787,2),0),0),0)</f>
        <v>0</v>
      </c>
    </row>
    <row r="1788" hidden="1">
      <c r="B1788">
        <f>IFERROR(IF(F1788&gt;0,MAX(B$26:B1787)+1,IF(AND(D1788&gt;0,C1788=0),"ЗАГ",0)),0)</f>
        <v>0</v>
      </c>
      <c r="C1788">
        <f>IF(Смета!B1770&gt;0,Смета!B1770,0)</f>
        <v>0</v>
      </c>
      <c r="D1788">
        <f>IF(Смета!C1770&gt;0,Смета!C1770,0)</f>
        <v>0</v>
      </c>
      <c r="E1788" s="7">
        <f>IF(Смета!D1770&gt;0,Смета!D1770,0)</f>
        <v>0</v>
      </c>
      <c r="F1788" s="7">
        <f>IFERROR(IF(Дата_КС2=S$3,Смета!Q1770,0)+IF(Дата_КС2=S$4,Смета!T1770,0)+IF(Дата_КС2=S$5,Смета!W1770,0)+IF(Дата_КС2=S$6,Смета!Z1770,0)+IF(Дата_КС2=S$7,Смета!AC1770,0)+IF(Дата_КС2=S$8,Смета!AF1770,0)+IF(Дата_КС2=S$9,Смета!AI1770,0)+IF(Дата_КС2=S$10,Смета!AL1770,0)+IF(Дата_КС2=S$11,Смета!AO1770,0)+IF(Дата_КС2=S$12,Смета!AR1770,0)+IF(Дата_КС2=S$13,Смета!AU1770,0)+IF(Дата_КС2=S$14,Смета!AX1770,0),0)</f>
        <v>0</v>
      </c>
      <c r="G1788" s="7">
        <f>IF(Смета!E1770&gt;0,Смета!E1770,0)</f>
        <v>0</v>
      </c>
      <c r="H1788" s="7">
        <f>ROUND(F1788*G1788,2)</f>
        <v>0</v>
      </c>
      <c r="I1788">
        <f>IF(J1788=1,1,K1788)</f>
        <v>0</v>
      </c>
      <c r="K1788">
        <f>IF(AND(B1788&gt;0,B1788&lt;&gt;"ЗАГ"),1,IF(C1788=0,SUM(B1789:INDEX(B1789:B$2002,INDEX(MATCH("ЗАГ",B1789:B$2002&amp;"",),))),0))</f>
        <v>0</v>
      </c>
      <c r="R1788" s="7">
        <f>IFERROR(IF(F1788&gt;0,IF(IFERROR((Смета!H1338*1),0)&gt;0,ROUND(F1788*G1788,2),0),0),0)</f>
        <v>0</v>
      </c>
      <c r="S1788" s="7">
        <f>IFERROR(IF(F1788&gt;0,IF(IFERROR((Смета!G1770*1),0)&gt;0,ROUND(F1788*G1788,2),0),0),0)</f>
        <v>0</v>
      </c>
    </row>
    <row r="1789" hidden="1">
      <c r="B1789">
        <f>IFERROR(IF(F1789&gt;0,MAX(B$26:B1788)+1,IF(AND(D1789&gt;0,C1789=0),"ЗАГ",0)),0)</f>
        <v>0</v>
      </c>
      <c r="C1789">
        <f>IF(Смета!B1771&gt;0,Смета!B1771,0)</f>
        <v>0</v>
      </c>
      <c r="D1789">
        <f>IF(Смета!C1771&gt;0,Смета!C1771,0)</f>
        <v>0</v>
      </c>
      <c r="E1789" s="7">
        <f>IF(Смета!D1771&gt;0,Смета!D1771,0)</f>
        <v>0</v>
      </c>
      <c r="F1789" s="7">
        <f>IFERROR(IF(Дата_КС2=S$3,Смета!Q1771,0)+IF(Дата_КС2=S$4,Смета!T1771,0)+IF(Дата_КС2=S$5,Смета!W1771,0)+IF(Дата_КС2=S$6,Смета!Z1771,0)+IF(Дата_КС2=S$7,Смета!AC1771,0)+IF(Дата_КС2=S$8,Смета!AF1771,0)+IF(Дата_КС2=S$9,Смета!AI1771,0)+IF(Дата_КС2=S$10,Смета!AL1771,0)+IF(Дата_КС2=S$11,Смета!AO1771,0)+IF(Дата_КС2=S$12,Смета!AR1771,0)+IF(Дата_КС2=S$13,Смета!AU1771,0)+IF(Дата_КС2=S$14,Смета!AX1771,0),0)</f>
        <v>0</v>
      </c>
      <c r="G1789" s="7">
        <f>IF(Смета!E1771&gt;0,Смета!E1771,0)</f>
        <v>0</v>
      </c>
      <c r="H1789" s="7">
        <f>ROUND(F1789*G1789,2)</f>
        <v>0</v>
      </c>
      <c r="I1789">
        <f>IF(J1789=1,1,K1789)</f>
        <v>0</v>
      </c>
      <c r="K1789">
        <f>IF(AND(B1789&gt;0,B1789&lt;&gt;"ЗАГ"),1,IF(C1789=0,SUM(B1790:INDEX(B1790:B$2002,INDEX(MATCH("ЗАГ",B1790:B$2002&amp;"",),))),0))</f>
        <v>0</v>
      </c>
      <c r="R1789" s="7">
        <f>IFERROR(IF(F1789&gt;0,IF(IFERROR((Смета!H1339*1),0)&gt;0,ROUND(F1789*G1789,2),0),0),0)</f>
        <v>0</v>
      </c>
      <c r="S1789" s="7">
        <f>IFERROR(IF(F1789&gt;0,IF(IFERROR((Смета!G1771*1),0)&gt;0,ROUND(F1789*G1789,2),0),0),0)</f>
        <v>0</v>
      </c>
    </row>
    <row r="1790" hidden="1">
      <c r="B1790">
        <f>IFERROR(IF(F1790&gt;0,MAX(B$26:B1789)+1,IF(AND(D1790&gt;0,C1790=0),"ЗАГ",0)),0)</f>
        <v>0</v>
      </c>
      <c r="C1790">
        <f>IF(Смета!B1772&gt;0,Смета!B1772,0)</f>
        <v>0</v>
      </c>
      <c r="D1790">
        <f>IF(Смета!C1772&gt;0,Смета!C1772,0)</f>
        <v>0</v>
      </c>
      <c r="E1790" s="7">
        <f>IF(Смета!D1772&gt;0,Смета!D1772,0)</f>
        <v>0</v>
      </c>
      <c r="F1790" s="7">
        <f>IFERROR(IF(Дата_КС2=S$3,Смета!Q1772,0)+IF(Дата_КС2=S$4,Смета!T1772,0)+IF(Дата_КС2=S$5,Смета!W1772,0)+IF(Дата_КС2=S$6,Смета!Z1772,0)+IF(Дата_КС2=S$7,Смета!AC1772,0)+IF(Дата_КС2=S$8,Смета!AF1772,0)+IF(Дата_КС2=S$9,Смета!AI1772,0)+IF(Дата_КС2=S$10,Смета!AL1772,0)+IF(Дата_КС2=S$11,Смета!AO1772,0)+IF(Дата_КС2=S$12,Смета!AR1772,0)+IF(Дата_КС2=S$13,Смета!AU1772,0)+IF(Дата_КС2=S$14,Смета!AX1772,0),0)</f>
        <v>0</v>
      </c>
      <c r="G1790" s="7">
        <f>IF(Смета!E1772&gt;0,Смета!E1772,0)</f>
        <v>0</v>
      </c>
      <c r="H1790" s="7">
        <f>ROUND(F1790*G1790,2)</f>
        <v>0</v>
      </c>
      <c r="I1790">
        <f>IF(J1790=1,1,K1790)</f>
        <v>0</v>
      </c>
      <c r="K1790">
        <f>IF(AND(B1790&gt;0,B1790&lt;&gt;"ЗАГ"),1,IF(C1790=0,SUM(B1791:INDEX(B1791:B$2002,INDEX(MATCH("ЗАГ",B1791:B$2002&amp;"",),))),0))</f>
        <v>0</v>
      </c>
      <c r="R1790" s="7">
        <f>IFERROR(IF(F1790&gt;0,IF(IFERROR((Смета!H1340*1),0)&gt;0,ROUND(F1790*G1790,2),0),0),0)</f>
        <v>0</v>
      </c>
      <c r="S1790" s="7">
        <f>IFERROR(IF(F1790&gt;0,IF(IFERROR((Смета!G1772*1),0)&gt;0,ROUND(F1790*G1790,2),0),0),0)</f>
        <v>0</v>
      </c>
    </row>
    <row r="1791" hidden="1">
      <c r="B1791">
        <f>IFERROR(IF(F1791&gt;0,MAX(B$26:B1790)+1,IF(AND(D1791&gt;0,C1791=0),"ЗАГ",0)),0)</f>
        <v>0</v>
      </c>
      <c r="C1791">
        <f>IF(Смета!B1773&gt;0,Смета!B1773,0)</f>
        <v>0</v>
      </c>
      <c r="D1791">
        <f>IF(Смета!C1773&gt;0,Смета!C1773,0)</f>
        <v>0</v>
      </c>
      <c r="E1791" s="7">
        <f>IF(Смета!D1773&gt;0,Смета!D1773,0)</f>
        <v>0</v>
      </c>
      <c r="F1791" s="7">
        <f>IFERROR(IF(Дата_КС2=S$3,Смета!Q1773,0)+IF(Дата_КС2=S$4,Смета!T1773,0)+IF(Дата_КС2=S$5,Смета!W1773,0)+IF(Дата_КС2=S$6,Смета!Z1773,0)+IF(Дата_КС2=S$7,Смета!AC1773,0)+IF(Дата_КС2=S$8,Смета!AF1773,0)+IF(Дата_КС2=S$9,Смета!AI1773,0)+IF(Дата_КС2=S$10,Смета!AL1773,0)+IF(Дата_КС2=S$11,Смета!AO1773,0)+IF(Дата_КС2=S$12,Смета!AR1773,0)+IF(Дата_КС2=S$13,Смета!AU1773,0)+IF(Дата_КС2=S$14,Смета!AX1773,0),0)</f>
        <v>0</v>
      </c>
      <c r="G1791" s="7">
        <f>IF(Смета!E1773&gt;0,Смета!E1773,0)</f>
        <v>0</v>
      </c>
      <c r="H1791" s="7">
        <f>ROUND(F1791*G1791,2)</f>
        <v>0</v>
      </c>
      <c r="I1791">
        <f>IF(J1791=1,1,K1791)</f>
        <v>0</v>
      </c>
      <c r="K1791">
        <f>IF(AND(B1791&gt;0,B1791&lt;&gt;"ЗАГ"),1,IF(C1791=0,SUM(B1792:INDEX(B1792:B$2002,INDEX(MATCH("ЗАГ",B1792:B$2002&amp;"",),))),0))</f>
        <v>0</v>
      </c>
      <c r="R1791" s="7">
        <f>IFERROR(IF(F1791&gt;0,IF(IFERROR((Смета!H1341*1),0)&gt;0,ROUND(F1791*G1791,2),0),0),0)</f>
        <v>0</v>
      </c>
      <c r="S1791" s="7">
        <f>IFERROR(IF(F1791&gt;0,IF(IFERROR((Смета!G1773*1),0)&gt;0,ROUND(F1791*G1791,2),0),0),0)</f>
        <v>0</v>
      </c>
    </row>
    <row r="1792" hidden="1">
      <c r="B1792">
        <f>IFERROR(IF(F1792&gt;0,MAX(B$26:B1791)+1,IF(AND(D1792&gt;0,C1792=0),"ЗАГ",0)),0)</f>
        <v>0</v>
      </c>
      <c r="C1792">
        <f>IF(Смета!B1774&gt;0,Смета!B1774,0)</f>
        <v>0</v>
      </c>
      <c r="D1792">
        <f>IF(Смета!C1774&gt;0,Смета!C1774,0)</f>
        <v>0</v>
      </c>
      <c r="E1792" s="7">
        <f>IF(Смета!D1774&gt;0,Смета!D1774,0)</f>
        <v>0</v>
      </c>
      <c r="F1792" s="7">
        <f>IFERROR(IF(Дата_КС2=S$3,Смета!Q1774,0)+IF(Дата_КС2=S$4,Смета!T1774,0)+IF(Дата_КС2=S$5,Смета!W1774,0)+IF(Дата_КС2=S$6,Смета!Z1774,0)+IF(Дата_КС2=S$7,Смета!AC1774,0)+IF(Дата_КС2=S$8,Смета!AF1774,0)+IF(Дата_КС2=S$9,Смета!AI1774,0)+IF(Дата_КС2=S$10,Смета!AL1774,0)+IF(Дата_КС2=S$11,Смета!AO1774,0)+IF(Дата_КС2=S$12,Смета!AR1774,0)+IF(Дата_КС2=S$13,Смета!AU1774,0)+IF(Дата_КС2=S$14,Смета!AX1774,0),0)</f>
        <v>0</v>
      </c>
      <c r="G1792" s="7">
        <f>IF(Смета!E1774&gt;0,Смета!E1774,0)</f>
        <v>0</v>
      </c>
      <c r="H1792" s="7">
        <f>ROUND(F1792*G1792,2)</f>
        <v>0</v>
      </c>
      <c r="I1792">
        <f>IF(J1792=1,1,K1792)</f>
        <v>0</v>
      </c>
      <c r="K1792">
        <f>IF(AND(B1792&gt;0,B1792&lt;&gt;"ЗАГ"),1,IF(C1792=0,SUM(B1793:INDEX(B1793:B$2002,INDEX(MATCH("ЗАГ",B1793:B$2002&amp;"",),))),0))</f>
        <v>0</v>
      </c>
      <c r="R1792" s="7">
        <f>IFERROR(IF(F1792&gt;0,IF(IFERROR((Смета!H1342*1),0)&gt;0,ROUND(F1792*G1792,2),0),0),0)</f>
        <v>0</v>
      </c>
      <c r="S1792" s="7">
        <f>IFERROR(IF(F1792&gt;0,IF(IFERROR((Смета!G1774*1),0)&gt;0,ROUND(F1792*G1792,2),0),0),0)</f>
        <v>0</v>
      </c>
    </row>
    <row r="1793" hidden="1">
      <c r="B1793">
        <f>IFERROR(IF(F1793&gt;0,MAX(B$26:B1792)+1,IF(AND(D1793&gt;0,C1793=0),"ЗАГ",0)),0)</f>
        <v>0</v>
      </c>
      <c r="C1793">
        <f>IF(Смета!B1775&gt;0,Смета!B1775,0)</f>
        <v>0</v>
      </c>
      <c r="D1793">
        <f>IF(Смета!C1775&gt;0,Смета!C1775,0)</f>
        <v>0</v>
      </c>
      <c r="E1793" s="7">
        <f>IF(Смета!D1775&gt;0,Смета!D1775,0)</f>
        <v>0</v>
      </c>
      <c r="F1793" s="7">
        <f>IFERROR(IF(Дата_КС2=S$3,Смета!Q1775,0)+IF(Дата_КС2=S$4,Смета!T1775,0)+IF(Дата_КС2=S$5,Смета!W1775,0)+IF(Дата_КС2=S$6,Смета!Z1775,0)+IF(Дата_КС2=S$7,Смета!AC1775,0)+IF(Дата_КС2=S$8,Смета!AF1775,0)+IF(Дата_КС2=S$9,Смета!AI1775,0)+IF(Дата_КС2=S$10,Смета!AL1775,0)+IF(Дата_КС2=S$11,Смета!AO1775,0)+IF(Дата_КС2=S$12,Смета!AR1775,0)+IF(Дата_КС2=S$13,Смета!AU1775,0)+IF(Дата_КС2=S$14,Смета!AX1775,0),0)</f>
        <v>0</v>
      </c>
      <c r="G1793" s="7">
        <f>IF(Смета!E1775&gt;0,Смета!E1775,0)</f>
        <v>0</v>
      </c>
      <c r="H1793" s="7">
        <f>ROUND(F1793*G1793,2)</f>
        <v>0</v>
      </c>
      <c r="I1793">
        <f>IF(J1793=1,1,K1793)</f>
        <v>0</v>
      </c>
      <c r="K1793">
        <f>IF(AND(B1793&gt;0,B1793&lt;&gt;"ЗАГ"),1,IF(C1793=0,SUM(B1794:INDEX(B1794:B$2002,INDEX(MATCH("ЗАГ",B1794:B$2002&amp;"",),))),0))</f>
        <v>0</v>
      </c>
      <c r="R1793" s="7">
        <f>IFERROR(IF(F1793&gt;0,IF(IFERROR((Смета!H1343*1),0)&gt;0,ROUND(F1793*G1793,2),0),0),0)</f>
        <v>0</v>
      </c>
      <c r="S1793" s="7">
        <f>IFERROR(IF(F1793&gt;0,IF(IFERROR((Смета!G1775*1),0)&gt;0,ROUND(F1793*G1793,2),0),0),0)</f>
        <v>0</v>
      </c>
    </row>
    <row r="1794" hidden="1">
      <c r="B1794">
        <f>IFERROR(IF(F1794&gt;0,MAX(B$26:B1793)+1,IF(AND(D1794&gt;0,C1794=0),"ЗАГ",0)),0)</f>
        <v>0</v>
      </c>
      <c r="C1794">
        <f>IF(Смета!B1776&gt;0,Смета!B1776,0)</f>
        <v>0</v>
      </c>
      <c r="D1794">
        <f>IF(Смета!C1776&gt;0,Смета!C1776,0)</f>
        <v>0</v>
      </c>
      <c r="E1794" s="7">
        <f>IF(Смета!D1776&gt;0,Смета!D1776,0)</f>
        <v>0</v>
      </c>
      <c r="F1794" s="7">
        <f>IFERROR(IF(Дата_КС2=S$3,Смета!Q1776,0)+IF(Дата_КС2=S$4,Смета!T1776,0)+IF(Дата_КС2=S$5,Смета!W1776,0)+IF(Дата_КС2=S$6,Смета!Z1776,0)+IF(Дата_КС2=S$7,Смета!AC1776,0)+IF(Дата_КС2=S$8,Смета!AF1776,0)+IF(Дата_КС2=S$9,Смета!AI1776,0)+IF(Дата_КС2=S$10,Смета!AL1776,0)+IF(Дата_КС2=S$11,Смета!AO1776,0)+IF(Дата_КС2=S$12,Смета!AR1776,0)+IF(Дата_КС2=S$13,Смета!AU1776,0)+IF(Дата_КС2=S$14,Смета!AX1776,0),0)</f>
        <v>0</v>
      </c>
      <c r="G1794" s="7">
        <f>IF(Смета!E1776&gt;0,Смета!E1776,0)</f>
        <v>0</v>
      </c>
      <c r="H1794" s="7">
        <f>ROUND(F1794*G1794,2)</f>
        <v>0</v>
      </c>
      <c r="I1794">
        <f>IF(J1794=1,1,K1794)</f>
        <v>0</v>
      </c>
      <c r="K1794">
        <f>IF(AND(B1794&gt;0,B1794&lt;&gt;"ЗАГ"),1,IF(C1794=0,SUM(B1795:INDEX(B1795:B$2002,INDEX(MATCH("ЗАГ",B1795:B$2002&amp;"",),))),0))</f>
        <v>0</v>
      </c>
      <c r="R1794" s="7">
        <f>IFERROR(IF(F1794&gt;0,IF(IFERROR((Смета!H1344*1),0)&gt;0,ROUND(F1794*G1794,2),0),0),0)</f>
        <v>0</v>
      </c>
      <c r="S1794" s="7">
        <f>IFERROR(IF(F1794&gt;0,IF(IFERROR((Смета!G1776*1),0)&gt;0,ROUND(F1794*G1794,2),0),0),0)</f>
        <v>0</v>
      </c>
    </row>
    <row r="1795" hidden="1">
      <c r="B1795">
        <f>IFERROR(IF(F1795&gt;0,MAX(B$26:B1794)+1,IF(AND(D1795&gt;0,C1795=0),"ЗАГ",0)),0)</f>
        <v>0</v>
      </c>
      <c r="C1795">
        <f>IF(Смета!B1777&gt;0,Смета!B1777,0)</f>
        <v>0</v>
      </c>
      <c r="D1795">
        <f>IF(Смета!C1777&gt;0,Смета!C1777,0)</f>
        <v>0</v>
      </c>
      <c r="E1795" s="7">
        <f>IF(Смета!D1777&gt;0,Смета!D1777,0)</f>
        <v>0</v>
      </c>
      <c r="F1795" s="7">
        <f>IFERROR(IF(Дата_КС2=S$3,Смета!Q1777,0)+IF(Дата_КС2=S$4,Смета!T1777,0)+IF(Дата_КС2=S$5,Смета!W1777,0)+IF(Дата_КС2=S$6,Смета!Z1777,0)+IF(Дата_КС2=S$7,Смета!AC1777,0)+IF(Дата_КС2=S$8,Смета!AF1777,0)+IF(Дата_КС2=S$9,Смета!AI1777,0)+IF(Дата_КС2=S$10,Смета!AL1777,0)+IF(Дата_КС2=S$11,Смета!AO1777,0)+IF(Дата_КС2=S$12,Смета!AR1777,0)+IF(Дата_КС2=S$13,Смета!AU1777,0)+IF(Дата_КС2=S$14,Смета!AX1777,0),0)</f>
        <v>0</v>
      </c>
      <c r="G1795" s="7">
        <f>IF(Смета!E1777&gt;0,Смета!E1777,0)</f>
        <v>0</v>
      </c>
      <c r="H1795" s="7">
        <f>ROUND(F1795*G1795,2)</f>
        <v>0</v>
      </c>
      <c r="I1795">
        <f>IF(J1795=1,1,K1795)</f>
        <v>0</v>
      </c>
      <c r="K1795">
        <f>IF(AND(B1795&gt;0,B1795&lt;&gt;"ЗАГ"),1,IF(C1795=0,SUM(B1796:INDEX(B1796:B$2002,INDEX(MATCH("ЗАГ",B1796:B$2002&amp;"",),))),0))</f>
        <v>0</v>
      </c>
      <c r="R1795" s="7">
        <f>IFERROR(IF(F1795&gt;0,IF(IFERROR((Смета!H1345*1),0)&gt;0,ROUND(F1795*G1795,2),0),0),0)</f>
        <v>0</v>
      </c>
      <c r="S1795" s="7">
        <f>IFERROR(IF(F1795&gt;0,IF(IFERROR((Смета!G1777*1),0)&gt;0,ROUND(F1795*G1795,2),0),0),0)</f>
        <v>0</v>
      </c>
    </row>
    <row r="1796" hidden="1">
      <c r="B1796">
        <f>IFERROR(IF(F1796&gt;0,MAX(B$26:B1795)+1,IF(AND(D1796&gt;0,C1796=0),"ЗАГ",0)),0)</f>
        <v>0</v>
      </c>
      <c r="C1796">
        <f>IF(Смета!B1778&gt;0,Смета!B1778,0)</f>
        <v>0</v>
      </c>
      <c r="D1796">
        <f>IF(Смета!C1778&gt;0,Смета!C1778,0)</f>
        <v>0</v>
      </c>
      <c r="E1796" s="7">
        <f>IF(Смета!D1778&gt;0,Смета!D1778,0)</f>
        <v>0</v>
      </c>
      <c r="F1796" s="7">
        <f>IFERROR(IF(Дата_КС2=S$3,Смета!Q1778,0)+IF(Дата_КС2=S$4,Смета!T1778,0)+IF(Дата_КС2=S$5,Смета!W1778,0)+IF(Дата_КС2=S$6,Смета!Z1778,0)+IF(Дата_КС2=S$7,Смета!AC1778,0)+IF(Дата_КС2=S$8,Смета!AF1778,0)+IF(Дата_КС2=S$9,Смета!AI1778,0)+IF(Дата_КС2=S$10,Смета!AL1778,0)+IF(Дата_КС2=S$11,Смета!AO1778,0)+IF(Дата_КС2=S$12,Смета!AR1778,0)+IF(Дата_КС2=S$13,Смета!AU1778,0)+IF(Дата_КС2=S$14,Смета!AX1778,0),0)</f>
        <v>0</v>
      </c>
      <c r="G1796" s="7">
        <f>IF(Смета!E1778&gt;0,Смета!E1778,0)</f>
        <v>0</v>
      </c>
      <c r="H1796" s="7">
        <f>ROUND(F1796*G1796,2)</f>
        <v>0</v>
      </c>
      <c r="I1796">
        <f>IF(J1796=1,1,K1796)</f>
        <v>0</v>
      </c>
      <c r="K1796">
        <f>IF(AND(B1796&gt;0,B1796&lt;&gt;"ЗАГ"),1,IF(C1796=0,SUM(B1797:INDEX(B1797:B$2002,INDEX(MATCH("ЗАГ",B1797:B$2002&amp;"",),))),0))</f>
        <v>0</v>
      </c>
      <c r="R1796" s="7">
        <f>IFERROR(IF(F1796&gt;0,IF(IFERROR((Смета!H1346*1),0)&gt;0,ROUND(F1796*G1796,2),0),0),0)</f>
        <v>0</v>
      </c>
      <c r="S1796" s="7">
        <f>IFERROR(IF(F1796&gt;0,IF(IFERROR((Смета!G1778*1),0)&gt;0,ROUND(F1796*G1796,2),0),0),0)</f>
        <v>0</v>
      </c>
    </row>
    <row r="1797" hidden="1">
      <c r="B1797">
        <f>IFERROR(IF(F1797&gt;0,MAX(B$26:B1796)+1,IF(AND(D1797&gt;0,C1797=0),"ЗАГ",0)),0)</f>
        <v>0</v>
      </c>
      <c r="C1797">
        <f>IF(Смета!B1779&gt;0,Смета!B1779,0)</f>
        <v>0</v>
      </c>
      <c r="D1797">
        <f>IF(Смета!C1779&gt;0,Смета!C1779,0)</f>
        <v>0</v>
      </c>
      <c r="E1797" s="7">
        <f>IF(Смета!D1779&gt;0,Смета!D1779,0)</f>
        <v>0</v>
      </c>
      <c r="F1797" s="7">
        <f>IFERROR(IF(Дата_КС2=S$3,Смета!Q1779,0)+IF(Дата_КС2=S$4,Смета!T1779,0)+IF(Дата_КС2=S$5,Смета!W1779,0)+IF(Дата_КС2=S$6,Смета!Z1779,0)+IF(Дата_КС2=S$7,Смета!AC1779,0)+IF(Дата_КС2=S$8,Смета!AF1779,0)+IF(Дата_КС2=S$9,Смета!AI1779,0)+IF(Дата_КС2=S$10,Смета!AL1779,0)+IF(Дата_КС2=S$11,Смета!AO1779,0)+IF(Дата_КС2=S$12,Смета!AR1779,0)+IF(Дата_КС2=S$13,Смета!AU1779,0)+IF(Дата_КС2=S$14,Смета!AX1779,0),0)</f>
        <v>0</v>
      </c>
      <c r="G1797" s="7">
        <f>IF(Смета!E1779&gt;0,Смета!E1779,0)</f>
        <v>0</v>
      </c>
      <c r="H1797" s="7">
        <f>ROUND(F1797*G1797,2)</f>
        <v>0</v>
      </c>
      <c r="I1797">
        <f>IF(J1797=1,1,K1797)</f>
        <v>0</v>
      </c>
      <c r="K1797">
        <f>IF(AND(B1797&gt;0,B1797&lt;&gt;"ЗАГ"),1,IF(C1797=0,SUM(B1798:INDEX(B1798:B$2002,INDEX(MATCH("ЗАГ",B1798:B$2002&amp;"",),))),0))</f>
        <v>0</v>
      </c>
      <c r="R1797" s="7">
        <f>IFERROR(IF(F1797&gt;0,IF(IFERROR((Смета!H1347*1),0)&gt;0,ROUND(F1797*G1797,2),0),0),0)</f>
        <v>0</v>
      </c>
      <c r="S1797" s="7">
        <f>IFERROR(IF(F1797&gt;0,IF(IFERROR((Смета!G1779*1),0)&gt;0,ROUND(F1797*G1797,2),0),0),0)</f>
        <v>0</v>
      </c>
    </row>
    <row r="1798" hidden="1">
      <c r="B1798">
        <f>IFERROR(IF(F1798&gt;0,MAX(B$26:B1797)+1,IF(AND(D1798&gt;0,C1798=0),"ЗАГ",0)),0)</f>
        <v>0</v>
      </c>
      <c r="C1798">
        <f>IF(Смета!B1780&gt;0,Смета!B1780,0)</f>
        <v>0</v>
      </c>
      <c r="D1798">
        <f>IF(Смета!C1780&gt;0,Смета!C1780,0)</f>
        <v>0</v>
      </c>
      <c r="E1798" s="7">
        <f>IF(Смета!D1780&gt;0,Смета!D1780,0)</f>
        <v>0</v>
      </c>
      <c r="F1798" s="7">
        <f>IFERROR(IF(Дата_КС2=S$3,Смета!Q1780,0)+IF(Дата_КС2=S$4,Смета!T1780,0)+IF(Дата_КС2=S$5,Смета!W1780,0)+IF(Дата_КС2=S$6,Смета!Z1780,0)+IF(Дата_КС2=S$7,Смета!AC1780,0)+IF(Дата_КС2=S$8,Смета!AF1780,0)+IF(Дата_КС2=S$9,Смета!AI1780,0)+IF(Дата_КС2=S$10,Смета!AL1780,0)+IF(Дата_КС2=S$11,Смета!AO1780,0)+IF(Дата_КС2=S$12,Смета!AR1780,0)+IF(Дата_КС2=S$13,Смета!AU1780,0)+IF(Дата_КС2=S$14,Смета!AX1780,0),0)</f>
        <v>0</v>
      </c>
      <c r="G1798" s="7">
        <f>IF(Смета!E1780&gt;0,Смета!E1780,0)</f>
        <v>0</v>
      </c>
      <c r="H1798" s="7">
        <f>ROUND(F1798*G1798,2)</f>
        <v>0</v>
      </c>
      <c r="I1798">
        <f>IF(J1798=1,1,K1798)</f>
        <v>0</v>
      </c>
      <c r="K1798">
        <f>IF(AND(B1798&gt;0,B1798&lt;&gt;"ЗАГ"),1,IF(C1798=0,SUM(B1799:INDEX(B1799:B$2002,INDEX(MATCH("ЗАГ",B1799:B$2002&amp;"",),))),0))</f>
        <v>0</v>
      </c>
      <c r="R1798" s="7">
        <f>IFERROR(IF(F1798&gt;0,IF(IFERROR((Смета!H1348*1),0)&gt;0,ROUND(F1798*G1798,2),0),0),0)</f>
        <v>0</v>
      </c>
      <c r="S1798" s="7">
        <f>IFERROR(IF(F1798&gt;0,IF(IFERROR((Смета!G1780*1),0)&gt;0,ROUND(F1798*G1798,2),0),0),0)</f>
        <v>0</v>
      </c>
    </row>
    <row r="1799" hidden="1">
      <c r="B1799">
        <f>IFERROR(IF(F1799&gt;0,MAX(B$26:B1798)+1,IF(AND(D1799&gt;0,C1799=0),"ЗАГ",0)),0)</f>
        <v>0</v>
      </c>
      <c r="C1799">
        <f>IF(Смета!B1781&gt;0,Смета!B1781,0)</f>
        <v>0</v>
      </c>
      <c r="D1799">
        <f>IF(Смета!C1781&gt;0,Смета!C1781,0)</f>
        <v>0</v>
      </c>
      <c r="E1799" s="7">
        <f>IF(Смета!D1781&gt;0,Смета!D1781,0)</f>
        <v>0</v>
      </c>
      <c r="F1799" s="7">
        <f>IFERROR(IF(Дата_КС2=S$3,Смета!Q1781,0)+IF(Дата_КС2=S$4,Смета!T1781,0)+IF(Дата_КС2=S$5,Смета!W1781,0)+IF(Дата_КС2=S$6,Смета!Z1781,0)+IF(Дата_КС2=S$7,Смета!AC1781,0)+IF(Дата_КС2=S$8,Смета!AF1781,0)+IF(Дата_КС2=S$9,Смета!AI1781,0)+IF(Дата_КС2=S$10,Смета!AL1781,0)+IF(Дата_КС2=S$11,Смета!AO1781,0)+IF(Дата_КС2=S$12,Смета!AR1781,0)+IF(Дата_КС2=S$13,Смета!AU1781,0)+IF(Дата_КС2=S$14,Смета!AX1781,0),0)</f>
        <v>0</v>
      </c>
      <c r="G1799" s="7">
        <f>IF(Смета!E1781&gt;0,Смета!E1781,0)</f>
        <v>0</v>
      </c>
      <c r="H1799" s="7">
        <f>ROUND(F1799*G1799,2)</f>
        <v>0</v>
      </c>
      <c r="I1799">
        <f>IF(J1799=1,1,K1799)</f>
        <v>0</v>
      </c>
      <c r="K1799">
        <f>IF(AND(B1799&gt;0,B1799&lt;&gt;"ЗАГ"),1,IF(C1799=0,SUM(B1800:INDEX(B1800:B$2002,INDEX(MATCH("ЗАГ",B1800:B$2002&amp;"",),))),0))</f>
        <v>0</v>
      </c>
      <c r="R1799" s="7">
        <f>IFERROR(IF(F1799&gt;0,IF(IFERROR((Смета!H1349*1),0)&gt;0,ROUND(F1799*G1799,2),0),0),0)</f>
        <v>0</v>
      </c>
      <c r="S1799" s="7">
        <f>IFERROR(IF(F1799&gt;0,IF(IFERROR((Смета!G1781*1),0)&gt;0,ROUND(F1799*G1799,2),0),0),0)</f>
        <v>0</v>
      </c>
    </row>
    <row r="1800" hidden="1">
      <c r="B1800">
        <f>IFERROR(IF(F1800&gt;0,MAX(B$26:B1799)+1,IF(AND(D1800&gt;0,C1800=0),"ЗАГ",0)),0)</f>
        <v>0</v>
      </c>
      <c r="C1800">
        <f>IF(Смета!B1782&gt;0,Смета!B1782,0)</f>
        <v>0</v>
      </c>
      <c r="D1800">
        <f>IF(Смета!C1782&gt;0,Смета!C1782,0)</f>
        <v>0</v>
      </c>
      <c r="E1800" s="7">
        <f>IF(Смета!D1782&gt;0,Смета!D1782,0)</f>
        <v>0</v>
      </c>
      <c r="F1800" s="7">
        <f>IFERROR(IF(Дата_КС2=S$3,Смета!Q1782,0)+IF(Дата_КС2=S$4,Смета!T1782,0)+IF(Дата_КС2=S$5,Смета!W1782,0)+IF(Дата_КС2=S$6,Смета!Z1782,0)+IF(Дата_КС2=S$7,Смета!AC1782,0)+IF(Дата_КС2=S$8,Смета!AF1782,0)+IF(Дата_КС2=S$9,Смета!AI1782,0)+IF(Дата_КС2=S$10,Смета!AL1782,0)+IF(Дата_КС2=S$11,Смета!AO1782,0)+IF(Дата_КС2=S$12,Смета!AR1782,0)+IF(Дата_КС2=S$13,Смета!AU1782,0)+IF(Дата_КС2=S$14,Смета!AX1782,0),0)</f>
        <v>0</v>
      </c>
      <c r="G1800" s="7">
        <f>IF(Смета!E1782&gt;0,Смета!E1782,0)</f>
        <v>0</v>
      </c>
      <c r="H1800" s="7">
        <f>ROUND(F1800*G1800,2)</f>
        <v>0</v>
      </c>
      <c r="I1800">
        <f>IF(J1800=1,1,K1800)</f>
        <v>0</v>
      </c>
      <c r="K1800">
        <f>IF(AND(B1800&gt;0,B1800&lt;&gt;"ЗАГ"),1,IF(C1800=0,SUM(B1801:INDEX(B1801:B$2002,INDEX(MATCH("ЗАГ",B1801:B$2002&amp;"",),))),0))</f>
        <v>0</v>
      </c>
      <c r="R1800" s="7">
        <f>IFERROR(IF(F1800&gt;0,IF(IFERROR((Смета!H1350*1),0)&gt;0,ROUND(F1800*G1800,2),0),0),0)</f>
        <v>0</v>
      </c>
      <c r="S1800" s="7">
        <f>IFERROR(IF(F1800&gt;0,IF(IFERROR((Смета!G1782*1),0)&gt;0,ROUND(F1800*G1800,2),0),0),0)</f>
        <v>0</v>
      </c>
    </row>
    <row r="1801" hidden="1">
      <c r="B1801">
        <f>IFERROR(IF(F1801&gt;0,MAX(B$26:B1800)+1,IF(AND(D1801&gt;0,C1801=0),"ЗАГ",0)),0)</f>
        <v>0</v>
      </c>
      <c r="C1801">
        <f>IF(Смета!B1783&gt;0,Смета!B1783,0)</f>
        <v>0</v>
      </c>
      <c r="D1801">
        <f>IF(Смета!C1783&gt;0,Смета!C1783,0)</f>
        <v>0</v>
      </c>
      <c r="E1801" s="7">
        <f>IF(Смета!D1783&gt;0,Смета!D1783,0)</f>
        <v>0</v>
      </c>
      <c r="F1801" s="7">
        <f>IFERROR(IF(Дата_КС2=S$3,Смета!Q1783,0)+IF(Дата_КС2=S$4,Смета!T1783,0)+IF(Дата_КС2=S$5,Смета!W1783,0)+IF(Дата_КС2=S$6,Смета!Z1783,0)+IF(Дата_КС2=S$7,Смета!AC1783,0)+IF(Дата_КС2=S$8,Смета!AF1783,0)+IF(Дата_КС2=S$9,Смета!AI1783,0)+IF(Дата_КС2=S$10,Смета!AL1783,0)+IF(Дата_КС2=S$11,Смета!AO1783,0)+IF(Дата_КС2=S$12,Смета!AR1783,0)+IF(Дата_КС2=S$13,Смета!AU1783,0)+IF(Дата_КС2=S$14,Смета!AX1783,0),0)</f>
        <v>0</v>
      </c>
      <c r="G1801" s="7">
        <f>IF(Смета!E1783&gt;0,Смета!E1783,0)</f>
        <v>0</v>
      </c>
      <c r="H1801" s="7">
        <f>ROUND(F1801*G1801,2)</f>
        <v>0</v>
      </c>
      <c r="I1801">
        <f>IF(J1801=1,1,K1801)</f>
        <v>0</v>
      </c>
      <c r="K1801">
        <f>IF(AND(B1801&gt;0,B1801&lt;&gt;"ЗАГ"),1,IF(C1801=0,SUM(B1802:INDEX(B1802:B$2002,INDEX(MATCH("ЗАГ",B1802:B$2002&amp;"",),))),0))</f>
        <v>0</v>
      </c>
      <c r="R1801" s="7">
        <f>IFERROR(IF(F1801&gt;0,IF(IFERROR((Смета!H1351*1),0)&gt;0,ROUND(F1801*G1801,2),0),0),0)</f>
        <v>0</v>
      </c>
      <c r="S1801" s="7">
        <f>IFERROR(IF(F1801&gt;0,IF(IFERROR((Смета!G1783*1),0)&gt;0,ROUND(F1801*G1801,2),0),0),0)</f>
        <v>0</v>
      </c>
    </row>
    <row r="1802" hidden="1">
      <c r="B1802">
        <f>IFERROR(IF(F1802&gt;0,MAX(B$26:B1801)+1,IF(AND(D1802&gt;0,C1802=0),"ЗАГ",0)),0)</f>
        <v>0</v>
      </c>
      <c r="C1802">
        <f>IF(Смета!B1784&gt;0,Смета!B1784,0)</f>
        <v>0</v>
      </c>
      <c r="D1802">
        <f>IF(Смета!C1784&gt;0,Смета!C1784,0)</f>
        <v>0</v>
      </c>
      <c r="E1802" s="7">
        <f>IF(Смета!D1784&gt;0,Смета!D1784,0)</f>
        <v>0</v>
      </c>
      <c r="F1802" s="7">
        <f>IFERROR(IF(Дата_КС2=S$3,Смета!Q1784,0)+IF(Дата_КС2=S$4,Смета!T1784,0)+IF(Дата_КС2=S$5,Смета!W1784,0)+IF(Дата_КС2=S$6,Смета!Z1784,0)+IF(Дата_КС2=S$7,Смета!AC1784,0)+IF(Дата_КС2=S$8,Смета!AF1784,0)+IF(Дата_КС2=S$9,Смета!AI1784,0)+IF(Дата_КС2=S$10,Смета!AL1784,0)+IF(Дата_КС2=S$11,Смета!AO1784,0)+IF(Дата_КС2=S$12,Смета!AR1784,0)+IF(Дата_КС2=S$13,Смета!AU1784,0)+IF(Дата_КС2=S$14,Смета!AX1784,0),0)</f>
        <v>0</v>
      </c>
      <c r="G1802" s="7">
        <f>IF(Смета!E1784&gt;0,Смета!E1784,0)</f>
        <v>0</v>
      </c>
      <c r="H1802" s="7">
        <f>ROUND(F1802*G1802,2)</f>
        <v>0</v>
      </c>
      <c r="I1802">
        <f>IF(J1802=1,1,K1802)</f>
        <v>0</v>
      </c>
      <c r="K1802">
        <f>IF(AND(B1802&gt;0,B1802&lt;&gt;"ЗАГ"),1,IF(C1802=0,SUM(B1803:INDEX(B1803:B$2002,INDEX(MATCH("ЗАГ",B1803:B$2002&amp;"",),))),0))</f>
        <v>0</v>
      </c>
      <c r="R1802" s="7">
        <f>IFERROR(IF(F1802&gt;0,IF(IFERROR((Смета!H1352*1),0)&gt;0,ROUND(F1802*G1802,2),0),0),0)</f>
        <v>0</v>
      </c>
      <c r="S1802" s="7">
        <f>IFERROR(IF(F1802&gt;0,IF(IFERROR((Смета!G1784*1),0)&gt;0,ROUND(F1802*G1802,2),0),0),0)</f>
        <v>0</v>
      </c>
    </row>
    <row r="1803" hidden="1">
      <c r="B1803">
        <f>IFERROR(IF(F1803&gt;0,MAX(B$26:B1802)+1,IF(AND(D1803&gt;0,C1803=0),"ЗАГ",0)),0)</f>
        <v>0</v>
      </c>
      <c r="C1803">
        <f>IF(Смета!B1785&gt;0,Смета!B1785,0)</f>
        <v>0</v>
      </c>
      <c r="D1803">
        <f>IF(Смета!C1785&gt;0,Смета!C1785,0)</f>
        <v>0</v>
      </c>
      <c r="E1803" s="7">
        <f>IF(Смета!D1785&gt;0,Смета!D1785,0)</f>
        <v>0</v>
      </c>
      <c r="F1803" s="7">
        <f>IFERROR(IF(Дата_КС2=S$3,Смета!Q1785,0)+IF(Дата_КС2=S$4,Смета!T1785,0)+IF(Дата_КС2=S$5,Смета!W1785,0)+IF(Дата_КС2=S$6,Смета!Z1785,0)+IF(Дата_КС2=S$7,Смета!AC1785,0)+IF(Дата_КС2=S$8,Смета!AF1785,0)+IF(Дата_КС2=S$9,Смета!AI1785,0)+IF(Дата_КС2=S$10,Смета!AL1785,0)+IF(Дата_КС2=S$11,Смета!AO1785,0)+IF(Дата_КС2=S$12,Смета!AR1785,0)+IF(Дата_КС2=S$13,Смета!AU1785,0)+IF(Дата_КС2=S$14,Смета!AX1785,0),0)</f>
        <v>0</v>
      </c>
      <c r="G1803" s="7">
        <f>IF(Смета!E1785&gt;0,Смета!E1785,0)</f>
        <v>0</v>
      </c>
      <c r="H1803" s="7">
        <f>ROUND(F1803*G1803,2)</f>
        <v>0</v>
      </c>
      <c r="I1803">
        <f>IF(J1803=1,1,K1803)</f>
        <v>0</v>
      </c>
      <c r="K1803">
        <f>IF(AND(B1803&gt;0,B1803&lt;&gt;"ЗАГ"),1,IF(C1803=0,SUM(B1804:INDEX(B1804:B$2002,INDEX(MATCH("ЗАГ",B1804:B$2002&amp;"",),))),0))</f>
        <v>0</v>
      </c>
      <c r="R1803" s="7">
        <f>IFERROR(IF(F1803&gt;0,IF(IFERROR((Смета!H1353*1),0)&gt;0,ROUND(F1803*G1803,2),0),0),0)</f>
        <v>0</v>
      </c>
      <c r="S1803" s="7">
        <f>IFERROR(IF(F1803&gt;0,IF(IFERROR((Смета!G1785*1),0)&gt;0,ROUND(F1803*G1803,2),0),0),0)</f>
        <v>0</v>
      </c>
    </row>
    <row r="1804" hidden="1">
      <c r="B1804">
        <f>IFERROR(IF(F1804&gt;0,MAX(B$26:B1803)+1,IF(AND(D1804&gt;0,C1804=0),"ЗАГ",0)),0)</f>
        <v>0</v>
      </c>
      <c r="C1804">
        <f>IF(Смета!B1786&gt;0,Смета!B1786,0)</f>
        <v>0</v>
      </c>
      <c r="D1804">
        <f>IF(Смета!C1786&gt;0,Смета!C1786,0)</f>
        <v>0</v>
      </c>
      <c r="E1804" s="7">
        <f>IF(Смета!D1786&gt;0,Смета!D1786,0)</f>
        <v>0</v>
      </c>
      <c r="F1804" s="7">
        <f>IFERROR(IF(Дата_КС2=S$3,Смета!Q1786,0)+IF(Дата_КС2=S$4,Смета!T1786,0)+IF(Дата_КС2=S$5,Смета!W1786,0)+IF(Дата_КС2=S$6,Смета!Z1786,0)+IF(Дата_КС2=S$7,Смета!AC1786,0)+IF(Дата_КС2=S$8,Смета!AF1786,0)+IF(Дата_КС2=S$9,Смета!AI1786,0)+IF(Дата_КС2=S$10,Смета!AL1786,0)+IF(Дата_КС2=S$11,Смета!AO1786,0)+IF(Дата_КС2=S$12,Смета!AR1786,0)+IF(Дата_КС2=S$13,Смета!AU1786,0)+IF(Дата_КС2=S$14,Смета!AX1786,0),0)</f>
        <v>0</v>
      </c>
      <c r="G1804" s="7">
        <f>IF(Смета!E1786&gt;0,Смета!E1786,0)</f>
        <v>0</v>
      </c>
      <c r="H1804" s="7">
        <f>ROUND(F1804*G1804,2)</f>
        <v>0</v>
      </c>
      <c r="I1804">
        <f>IF(J1804=1,1,K1804)</f>
        <v>0</v>
      </c>
      <c r="K1804">
        <f>IF(AND(B1804&gt;0,B1804&lt;&gt;"ЗАГ"),1,IF(C1804=0,SUM(B1805:INDEX(B1805:B$2002,INDEX(MATCH("ЗАГ",B1805:B$2002&amp;"",),))),0))</f>
        <v>0</v>
      </c>
      <c r="R1804" s="7">
        <f>IFERROR(IF(F1804&gt;0,IF(IFERROR((Смета!H1354*1),0)&gt;0,ROUND(F1804*G1804,2),0),0),0)</f>
        <v>0</v>
      </c>
      <c r="S1804" s="7">
        <f>IFERROR(IF(F1804&gt;0,IF(IFERROR((Смета!G1786*1),0)&gt;0,ROUND(F1804*G1804,2),0),0),0)</f>
        <v>0</v>
      </c>
    </row>
    <row r="1805" hidden="1">
      <c r="B1805">
        <f>IFERROR(IF(F1805&gt;0,MAX(B$26:B1804)+1,IF(AND(D1805&gt;0,C1805=0),"ЗАГ",0)),0)</f>
        <v>0</v>
      </c>
      <c r="C1805">
        <f>IF(Смета!B1787&gt;0,Смета!B1787,0)</f>
        <v>0</v>
      </c>
      <c r="D1805">
        <f>IF(Смета!C1787&gt;0,Смета!C1787,0)</f>
        <v>0</v>
      </c>
      <c r="E1805" s="7">
        <f>IF(Смета!D1787&gt;0,Смета!D1787,0)</f>
        <v>0</v>
      </c>
      <c r="F1805" s="7">
        <f>IFERROR(IF(Дата_КС2=S$3,Смета!Q1787,0)+IF(Дата_КС2=S$4,Смета!T1787,0)+IF(Дата_КС2=S$5,Смета!W1787,0)+IF(Дата_КС2=S$6,Смета!Z1787,0)+IF(Дата_КС2=S$7,Смета!AC1787,0)+IF(Дата_КС2=S$8,Смета!AF1787,0)+IF(Дата_КС2=S$9,Смета!AI1787,0)+IF(Дата_КС2=S$10,Смета!AL1787,0)+IF(Дата_КС2=S$11,Смета!AO1787,0)+IF(Дата_КС2=S$12,Смета!AR1787,0)+IF(Дата_КС2=S$13,Смета!AU1787,0)+IF(Дата_КС2=S$14,Смета!AX1787,0),0)</f>
        <v>0</v>
      </c>
      <c r="G1805" s="7">
        <f>IF(Смета!E1787&gt;0,Смета!E1787,0)</f>
        <v>0</v>
      </c>
      <c r="H1805" s="7">
        <f>ROUND(F1805*G1805,2)</f>
        <v>0</v>
      </c>
      <c r="I1805">
        <f>IF(J1805=1,1,K1805)</f>
        <v>0</v>
      </c>
      <c r="K1805">
        <f>IF(AND(B1805&gt;0,B1805&lt;&gt;"ЗАГ"),1,IF(C1805=0,SUM(B1806:INDEX(B1806:B$2002,INDEX(MATCH("ЗАГ",B1806:B$2002&amp;"",),))),0))</f>
        <v>0</v>
      </c>
      <c r="R1805" s="7">
        <f>IFERROR(IF(F1805&gt;0,IF(IFERROR((Смета!H1355*1),0)&gt;0,ROUND(F1805*G1805,2),0),0),0)</f>
        <v>0</v>
      </c>
      <c r="S1805" s="7">
        <f>IFERROR(IF(F1805&gt;0,IF(IFERROR((Смета!G1787*1),0)&gt;0,ROUND(F1805*G1805,2),0),0),0)</f>
        <v>0</v>
      </c>
    </row>
    <row r="1806" hidden="1">
      <c r="B1806">
        <f>IFERROR(IF(F1806&gt;0,MAX(B$26:B1805)+1,IF(AND(D1806&gt;0,C1806=0),"ЗАГ",0)),0)</f>
        <v>0</v>
      </c>
      <c r="C1806">
        <f>IF(Смета!B1788&gt;0,Смета!B1788,0)</f>
        <v>0</v>
      </c>
      <c r="D1806">
        <f>IF(Смета!C1788&gt;0,Смета!C1788,0)</f>
        <v>0</v>
      </c>
      <c r="E1806" s="7">
        <f>IF(Смета!D1788&gt;0,Смета!D1788,0)</f>
        <v>0</v>
      </c>
      <c r="F1806" s="7">
        <f>IFERROR(IF(Дата_КС2=S$3,Смета!Q1788,0)+IF(Дата_КС2=S$4,Смета!T1788,0)+IF(Дата_КС2=S$5,Смета!W1788,0)+IF(Дата_КС2=S$6,Смета!Z1788,0)+IF(Дата_КС2=S$7,Смета!AC1788,0)+IF(Дата_КС2=S$8,Смета!AF1788,0)+IF(Дата_КС2=S$9,Смета!AI1788,0)+IF(Дата_КС2=S$10,Смета!AL1788,0)+IF(Дата_КС2=S$11,Смета!AO1788,0)+IF(Дата_КС2=S$12,Смета!AR1788,0)+IF(Дата_КС2=S$13,Смета!AU1788,0)+IF(Дата_КС2=S$14,Смета!AX1788,0),0)</f>
        <v>0</v>
      </c>
      <c r="G1806" s="7">
        <f>IF(Смета!E1788&gt;0,Смета!E1788,0)</f>
        <v>0</v>
      </c>
      <c r="H1806" s="7">
        <f>ROUND(F1806*G1806,2)</f>
        <v>0</v>
      </c>
      <c r="I1806">
        <f>IF(J1806=1,1,K1806)</f>
        <v>0</v>
      </c>
      <c r="K1806">
        <f>IF(AND(B1806&gt;0,B1806&lt;&gt;"ЗАГ"),1,IF(C1806=0,SUM(B1807:INDEX(B1807:B$2002,INDEX(MATCH("ЗАГ",B1807:B$2002&amp;"",),))),0))</f>
        <v>0</v>
      </c>
      <c r="R1806" s="7">
        <f>IFERROR(IF(F1806&gt;0,IF(IFERROR((Смета!H1356*1),0)&gt;0,ROUND(F1806*G1806,2),0),0),0)</f>
        <v>0</v>
      </c>
      <c r="S1806" s="7">
        <f>IFERROR(IF(F1806&gt;0,IF(IFERROR((Смета!G1788*1),0)&gt;0,ROUND(F1806*G1806,2),0),0),0)</f>
        <v>0</v>
      </c>
    </row>
    <row r="1807" hidden="1">
      <c r="B1807">
        <f>IFERROR(IF(F1807&gt;0,MAX(B$26:B1806)+1,IF(AND(D1807&gt;0,C1807=0),"ЗАГ",0)),0)</f>
        <v>0</v>
      </c>
      <c r="C1807">
        <f>IF(Смета!B1789&gt;0,Смета!B1789,0)</f>
        <v>0</v>
      </c>
      <c r="D1807">
        <f>IF(Смета!C1789&gt;0,Смета!C1789,0)</f>
        <v>0</v>
      </c>
      <c r="E1807" s="7">
        <f>IF(Смета!D1789&gt;0,Смета!D1789,0)</f>
        <v>0</v>
      </c>
      <c r="F1807" s="7">
        <f>IFERROR(IF(Дата_КС2=S$3,Смета!Q1789,0)+IF(Дата_КС2=S$4,Смета!T1789,0)+IF(Дата_КС2=S$5,Смета!W1789,0)+IF(Дата_КС2=S$6,Смета!Z1789,0)+IF(Дата_КС2=S$7,Смета!AC1789,0)+IF(Дата_КС2=S$8,Смета!AF1789,0)+IF(Дата_КС2=S$9,Смета!AI1789,0)+IF(Дата_КС2=S$10,Смета!AL1789,0)+IF(Дата_КС2=S$11,Смета!AO1789,0)+IF(Дата_КС2=S$12,Смета!AR1789,0)+IF(Дата_КС2=S$13,Смета!AU1789,0)+IF(Дата_КС2=S$14,Смета!AX1789,0),0)</f>
        <v>0</v>
      </c>
      <c r="G1807" s="7">
        <f>IF(Смета!E1789&gt;0,Смета!E1789,0)</f>
        <v>0</v>
      </c>
      <c r="H1807" s="7">
        <f>ROUND(F1807*G1807,2)</f>
        <v>0</v>
      </c>
      <c r="I1807">
        <f>IF(J1807=1,1,K1807)</f>
        <v>0</v>
      </c>
      <c r="K1807">
        <f>IF(AND(B1807&gt;0,B1807&lt;&gt;"ЗАГ"),1,IF(C1807=0,SUM(B1808:INDEX(B1808:B$2002,INDEX(MATCH("ЗАГ",B1808:B$2002&amp;"",),))),0))</f>
        <v>0</v>
      </c>
      <c r="R1807" s="7">
        <f>IFERROR(IF(F1807&gt;0,IF(IFERROR((Смета!H1357*1),0)&gt;0,ROUND(F1807*G1807,2),0),0),0)</f>
        <v>0</v>
      </c>
      <c r="S1807" s="7">
        <f>IFERROR(IF(F1807&gt;0,IF(IFERROR((Смета!G1789*1),0)&gt;0,ROUND(F1807*G1807,2),0),0),0)</f>
        <v>0</v>
      </c>
    </row>
    <row r="1808" hidden="1">
      <c r="B1808">
        <f>IFERROR(IF(F1808&gt;0,MAX(B$26:B1807)+1,IF(AND(D1808&gt;0,C1808=0),"ЗАГ",0)),0)</f>
        <v>0</v>
      </c>
      <c r="C1808">
        <f>IF(Смета!B1790&gt;0,Смета!B1790,0)</f>
        <v>0</v>
      </c>
      <c r="D1808">
        <f>IF(Смета!C1790&gt;0,Смета!C1790,0)</f>
        <v>0</v>
      </c>
      <c r="E1808" s="7">
        <f>IF(Смета!D1790&gt;0,Смета!D1790,0)</f>
        <v>0</v>
      </c>
      <c r="F1808" s="7">
        <f>IFERROR(IF(Дата_КС2=S$3,Смета!Q1790,0)+IF(Дата_КС2=S$4,Смета!T1790,0)+IF(Дата_КС2=S$5,Смета!W1790,0)+IF(Дата_КС2=S$6,Смета!Z1790,0)+IF(Дата_КС2=S$7,Смета!AC1790,0)+IF(Дата_КС2=S$8,Смета!AF1790,0)+IF(Дата_КС2=S$9,Смета!AI1790,0)+IF(Дата_КС2=S$10,Смета!AL1790,0)+IF(Дата_КС2=S$11,Смета!AO1790,0)+IF(Дата_КС2=S$12,Смета!AR1790,0)+IF(Дата_КС2=S$13,Смета!AU1790,0)+IF(Дата_КС2=S$14,Смета!AX1790,0),0)</f>
        <v>0</v>
      </c>
      <c r="G1808" s="7">
        <f>IF(Смета!E1790&gt;0,Смета!E1790,0)</f>
        <v>0</v>
      </c>
      <c r="H1808" s="7">
        <f>ROUND(F1808*G1808,2)</f>
        <v>0</v>
      </c>
      <c r="I1808">
        <f>IF(J1808=1,1,K1808)</f>
        <v>0</v>
      </c>
      <c r="K1808">
        <f>IF(AND(B1808&gt;0,B1808&lt;&gt;"ЗАГ"),1,IF(C1808=0,SUM(B1809:INDEX(B1809:B$2002,INDEX(MATCH("ЗАГ",B1809:B$2002&amp;"",),))),0))</f>
        <v>0</v>
      </c>
      <c r="R1808" s="7">
        <f>IFERROR(IF(F1808&gt;0,IF(IFERROR((Смета!H1358*1),0)&gt;0,ROUND(F1808*G1808,2),0),0),0)</f>
        <v>0</v>
      </c>
      <c r="S1808" s="7">
        <f>IFERROR(IF(F1808&gt;0,IF(IFERROR((Смета!G1790*1),0)&gt;0,ROUND(F1808*G1808,2),0),0),0)</f>
        <v>0</v>
      </c>
    </row>
    <row r="1809" hidden="1">
      <c r="B1809">
        <f>IFERROR(IF(F1809&gt;0,MAX(B$26:B1808)+1,IF(AND(D1809&gt;0,C1809=0),"ЗАГ",0)),0)</f>
        <v>0</v>
      </c>
      <c r="C1809">
        <f>IF(Смета!B1791&gt;0,Смета!B1791,0)</f>
        <v>0</v>
      </c>
      <c r="D1809">
        <f>IF(Смета!C1791&gt;0,Смета!C1791,0)</f>
        <v>0</v>
      </c>
      <c r="E1809" s="7">
        <f>IF(Смета!D1791&gt;0,Смета!D1791,0)</f>
        <v>0</v>
      </c>
      <c r="F1809" s="7">
        <f>IFERROR(IF(Дата_КС2=S$3,Смета!Q1791,0)+IF(Дата_КС2=S$4,Смета!T1791,0)+IF(Дата_КС2=S$5,Смета!W1791,0)+IF(Дата_КС2=S$6,Смета!Z1791,0)+IF(Дата_КС2=S$7,Смета!AC1791,0)+IF(Дата_КС2=S$8,Смета!AF1791,0)+IF(Дата_КС2=S$9,Смета!AI1791,0)+IF(Дата_КС2=S$10,Смета!AL1791,0)+IF(Дата_КС2=S$11,Смета!AO1791,0)+IF(Дата_КС2=S$12,Смета!AR1791,0)+IF(Дата_КС2=S$13,Смета!AU1791,0)+IF(Дата_КС2=S$14,Смета!AX1791,0),0)</f>
        <v>0</v>
      </c>
      <c r="G1809" s="7">
        <f>IF(Смета!E1791&gt;0,Смета!E1791,0)</f>
        <v>0</v>
      </c>
      <c r="H1809" s="7">
        <f>ROUND(F1809*G1809,2)</f>
        <v>0</v>
      </c>
      <c r="I1809">
        <f>IF(J1809=1,1,K1809)</f>
        <v>0</v>
      </c>
      <c r="K1809">
        <f>IF(AND(B1809&gt;0,B1809&lt;&gt;"ЗАГ"),1,IF(C1809=0,SUM(B1810:INDEX(B1810:B$2002,INDEX(MATCH("ЗАГ",B1810:B$2002&amp;"",),))),0))</f>
        <v>0</v>
      </c>
      <c r="R1809" s="7">
        <f>IFERROR(IF(F1809&gt;0,IF(IFERROR((Смета!H1359*1),0)&gt;0,ROUND(F1809*G1809,2),0),0),0)</f>
        <v>0</v>
      </c>
      <c r="S1809" s="7">
        <f>IFERROR(IF(F1809&gt;0,IF(IFERROR((Смета!G1791*1),0)&gt;0,ROUND(F1809*G1809,2),0),0),0)</f>
        <v>0</v>
      </c>
    </row>
    <row r="1810" hidden="1">
      <c r="B1810">
        <f>IFERROR(IF(F1810&gt;0,MAX(B$26:B1809)+1,IF(AND(D1810&gt;0,C1810=0),"ЗАГ",0)),0)</f>
        <v>0</v>
      </c>
      <c r="C1810">
        <f>IF(Смета!B1792&gt;0,Смета!B1792,0)</f>
        <v>0</v>
      </c>
      <c r="D1810">
        <f>IF(Смета!C1792&gt;0,Смета!C1792,0)</f>
        <v>0</v>
      </c>
      <c r="E1810" s="7">
        <f>IF(Смета!D1792&gt;0,Смета!D1792,0)</f>
        <v>0</v>
      </c>
      <c r="F1810" s="7">
        <f>IFERROR(IF(Дата_КС2=S$3,Смета!Q1792,0)+IF(Дата_КС2=S$4,Смета!T1792,0)+IF(Дата_КС2=S$5,Смета!W1792,0)+IF(Дата_КС2=S$6,Смета!Z1792,0)+IF(Дата_КС2=S$7,Смета!AC1792,0)+IF(Дата_КС2=S$8,Смета!AF1792,0)+IF(Дата_КС2=S$9,Смета!AI1792,0)+IF(Дата_КС2=S$10,Смета!AL1792,0)+IF(Дата_КС2=S$11,Смета!AO1792,0)+IF(Дата_КС2=S$12,Смета!AR1792,0)+IF(Дата_КС2=S$13,Смета!AU1792,0)+IF(Дата_КС2=S$14,Смета!AX1792,0),0)</f>
        <v>0</v>
      </c>
      <c r="G1810" s="7">
        <f>IF(Смета!E1792&gt;0,Смета!E1792,0)</f>
        <v>0</v>
      </c>
      <c r="H1810" s="7">
        <f>ROUND(F1810*G1810,2)</f>
        <v>0</v>
      </c>
      <c r="I1810">
        <f>IF(J1810=1,1,K1810)</f>
        <v>0</v>
      </c>
      <c r="K1810">
        <f>IF(AND(B1810&gt;0,B1810&lt;&gt;"ЗАГ"),1,IF(C1810=0,SUM(B1811:INDEX(B1811:B$2002,INDEX(MATCH("ЗАГ",B1811:B$2002&amp;"",),))),0))</f>
        <v>0</v>
      </c>
      <c r="R1810" s="7">
        <f>IFERROR(IF(F1810&gt;0,IF(IFERROR((Смета!H1360*1),0)&gt;0,ROUND(F1810*G1810,2),0),0),0)</f>
        <v>0</v>
      </c>
      <c r="S1810" s="7">
        <f>IFERROR(IF(F1810&gt;0,IF(IFERROR((Смета!G1792*1),0)&gt;0,ROUND(F1810*G1810,2),0),0),0)</f>
        <v>0</v>
      </c>
    </row>
    <row r="1811" hidden="1">
      <c r="B1811">
        <f>IFERROR(IF(F1811&gt;0,MAX(B$26:B1810)+1,IF(AND(D1811&gt;0,C1811=0),"ЗАГ",0)),0)</f>
        <v>0</v>
      </c>
      <c r="C1811">
        <f>IF(Смета!B1793&gt;0,Смета!B1793,0)</f>
        <v>0</v>
      </c>
      <c r="D1811">
        <f>IF(Смета!C1793&gt;0,Смета!C1793,0)</f>
        <v>0</v>
      </c>
      <c r="E1811" s="7">
        <f>IF(Смета!D1793&gt;0,Смета!D1793,0)</f>
        <v>0</v>
      </c>
      <c r="F1811" s="7">
        <f>IFERROR(IF(Дата_КС2=S$3,Смета!Q1793,0)+IF(Дата_КС2=S$4,Смета!T1793,0)+IF(Дата_КС2=S$5,Смета!W1793,0)+IF(Дата_КС2=S$6,Смета!Z1793,0)+IF(Дата_КС2=S$7,Смета!AC1793,0)+IF(Дата_КС2=S$8,Смета!AF1793,0)+IF(Дата_КС2=S$9,Смета!AI1793,0)+IF(Дата_КС2=S$10,Смета!AL1793,0)+IF(Дата_КС2=S$11,Смета!AO1793,0)+IF(Дата_КС2=S$12,Смета!AR1793,0)+IF(Дата_КС2=S$13,Смета!AU1793,0)+IF(Дата_КС2=S$14,Смета!AX1793,0),0)</f>
        <v>0</v>
      </c>
      <c r="G1811" s="7">
        <f>IF(Смета!E1793&gt;0,Смета!E1793,0)</f>
        <v>0</v>
      </c>
      <c r="H1811" s="7">
        <f>ROUND(F1811*G1811,2)</f>
        <v>0</v>
      </c>
      <c r="I1811">
        <f>IF(J1811=1,1,K1811)</f>
        <v>0</v>
      </c>
      <c r="K1811">
        <f>IF(AND(B1811&gt;0,B1811&lt;&gt;"ЗАГ"),1,IF(C1811=0,SUM(B1812:INDEX(B1812:B$2002,INDEX(MATCH("ЗАГ",B1812:B$2002&amp;"",),))),0))</f>
        <v>0</v>
      </c>
      <c r="R1811" s="7">
        <f>IFERROR(IF(F1811&gt;0,IF(IFERROR((Смета!H1361*1),0)&gt;0,ROUND(F1811*G1811,2),0),0),0)</f>
        <v>0</v>
      </c>
      <c r="S1811" s="7">
        <f>IFERROR(IF(F1811&gt;0,IF(IFERROR((Смета!G1793*1),0)&gt;0,ROUND(F1811*G1811,2),0),0),0)</f>
        <v>0</v>
      </c>
    </row>
    <row r="1812" hidden="1">
      <c r="B1812">
        <f>IFERROR(IF(F1812&gt;0,MAX(B$26:B1811)+1,IF(AND(D1812&gt;0,C1812=0),"ЗАГ",0)),0)</f>
        <v>0</v>
      </c>
      <c r="C1812">
        <f>IF(Смета!B1794&gt;0,Смета!B1794,0)</f>
        <v>0</v>
      </c>
      <c r="D1812">
        <f>IF(Смета!C1794&gt;0,Смета!C1794,0)</f>
        <v>0</v>
      </c>
      <c r="E1812" s="7">
        <f>IF(Смета!D1794&gt;0,Смета!D1794,0)</f>
        <v>0</v>
      </c>
      <c r="F1812" s="7">
        <f>IFERROR(IF(Дата_КС2=S$3,Смета!Q1794,0)+IF(Дата_КС2=S$4,Смета!T1794,0)+IF(Дата_КС2=S$5,Смета!W1794,0)+IF(Дата_КС2=S$6,Смета!Z1794,0)+IF(Дата_КС2=S$7,Смета!AC1794,0)+IF(Дата_КС2=S$8,Смета!AF1794,0)+IF(Дата_КС2=S$9,Смета!AI1794,0)+IF(Дата_КС2=S$10,Смета!AL1794,0)+IF(Дата_КС2=S$11,Смета!AO1794,0)+IF(Дата_КС2=S$12,Смета!AR1794,0)+IF(Дата_КС2=S$13,Смета!AU1794,0)+IF(Дата_КС2=S$14,Смета!AX1794,0),0)</f>
        <v>0</v>
      </c>
      <c r="G1812" s="7">
        <f>IF(Смета!E1794&gt;0,Смета!E1794,0)</f>
        <v>0</v>
      </c>
      <c r="H1812" s="7">
        <f>ROUND(F1812*G1812,2)</f>
        <v>0</v>
      </c>
      <c r="I1812">
        <f>IF(J1812=1,1,K1812)</f>
        <v>0</v>
      </c>
      <c r="K1812">
        <f>IF(AND(B1812&gt;0,B1812&lt;&gt;"ЗАГ"),1,IF(C1812=0,SUM(B1813:INDEX(B1813:B$2002,INDEX(MATCH("ЗАГ",B1813:B$2002&amp;"",),))),0))</f>
        <v>0</v>
      </c>
      <c r="R1812" s="7">
        <f>IFERROR(IF(F1812&gt;0,IF(IFERROR((Смета!H1362*1),0)&gt;0,ROUND(F1812*G1812,2),0),0),0)</f>
        <v>0</v>
      </c>
      <c r="S1812" s="7">
        <f>IFERROR(IF(F1812&gt;0,IF(IFERROR((Смета!G1794*1),0)&gt;0,ROUND(F1812*G1812,2),0),0),0)</f>
        <v>0</v>
      </c>
    </row>
    <row r="1813" hidden="1">
      <c r="B1813">
        <f>IFERROR(IF(F1813&gt;0,MAX(B$26:B1812)+1,IF(AND(D1813&gt;0,C1813=0),"ЗАГ",0)),0)</f>
        <v>0</v>
      </c>
      <c r="C1813">
        <f>IF(Смета!B1795&gt;0,Смета!B1795,0)</f>
        <v>0</v>
      </c>
      <c r="D1813">
        <f>IF(Смета!C1795&gt;0,Смета!C1795,0)</f>
        <v>0</v>
      </c>
      <c r="E1813" s="7">
        <f>IF(Смета!D1795&gt;0,Смета!D1795,0)</f>
        <v>0</v>
      </c>
      <c r="F1813" s="7">
        <f>IFERROR(IF(Дата_КС2=S$3,Смета!Q1795,0)+IF(Дата_КС2=S$4,Смета!T1795,0)+IF(Дата_КС2=S$5,Смета!W1795,0)+IF(Дата_КС2=S$6,Смета!Z1795,0)+IF(Дата_КС2=S$7,Смета!AC1795,0)+IF(Дата_КС2=S$8,Смета!AF1795,0)+IF(Дата_КС2=S$9,Смета!AI1795,0)+IF(Дата_КС2=S$10,Смета!AL1795,0)+IF(Дата_КС2=S$11,Смета!AO1795,0)+IF(Дата_КС2=S$12,Смета!AR1795,0)+IF(Дата_КС2=S$13,Смета!AU1795,0)+IF(Дата_КС2=S$14,Смета!AX1795,0),0)</f>
        <v>0</v>
      </c>
      <c r="G1813" s="7">
        <f>IF(Смета!E1795&gt;0,Смета!E1795,0)</f>
        <v>0</v>
      </c>
      <c r="H1813" s="7">
        <f>ROUND(F1813*G1813,2)</f>
        <v>0</v>
      </c>
      <c r="I1813">
        <f>IF(J1813=1,1,K1813)</f>
        <v>0</v>
      </c>
      <c r="K1813">
        <f>IF(AND(B1813&gt;0,B1813&lt;&gt;"ЗАГ"),1,IF(C1813=0,SUM(B1814:INDEX(B1814:B$2002,INDEX(MATCH("ЗАГ",B1814:B$2002&amp;"",),))),0))</f>
        <v>0</v>
      </c>
      <c r="R1813" s="7">
        <f>IFERROR(IF(F1813&gt;0,IF(IFERROR((Смета!H1363*1),0)&gt;0,ROUND(F1813*G1813,2),0),0),0)</f>
        <v>0</v>
      </c>
      <c r="S1813" s="7">
        <f>IFERROR(IF(F1813&gt;0,IF(IFERROR((Смета!G1795*1),0)&gt;0,ROUND(F1813*G1813,2),0),0),0)</f>
        <v>0</v>
      </c>
    </row>
    <row r="1814" hidden="1">
      <c r="B1814">
        <f>IFERROR(IF(F1814&gt;0,MAX(B$26:B1813)+1,IF(AND(D1814&gt;0,C1814=0),"ЗАГ",0)),0)</f>
        <v>0</v>
      </c>
      <c r="C1814">
        <f>IF(Смета!B1796&gt;0,Смета!B1796,0)</f>
        <v>0</v>
      </c>
      <c r="D1814">
        <f>IF(Смета!C1796&gt;0,Смета!C1796,0)</f>
        <v>0</v>
      </c>
      <c r="E1814" s="7">
        <f>IF(Смета!D1796&gt;0,Смета!D1796,0)</f>
        <v>0</v>
      </c>
      <c r="F1814" s="7">
        <f>IFERROR(IF(Дата_КС2=S$3,Смета!Q1796,0)+IF(Дата_КС2=S$4,Смета!T1796,0)+IF(Дата_КС2=S$5,Смета!W1796,0)+IF(Дата_КС2=S$6,Смета!Z1796,0)+IF(Дата_КС2=S$7,Смета!AC1796,0)+IF(Дата_КС2=S$8,Смета!AF1796,0)+IF(Дата_КС2=S$9,Смета!AI1796,0)+IF(Дата_КС2=S$10,Смета!AL1796,0)+IF(Дата_КС2=S$11,Смета!AO1796,0)+IF(Дата_КС2=S$12,Смета!AR1796,0)+IF(Дата_КС2=S$13,Смета!AU1796,0)+IF(Дата_КС2=S$14,Смета!AX1796,0),0)</f>
        <v>0</v>
      </c>
      <c r="G1814" s="7">
        <f>IF(Смета!E1796&gt;0,Смета!E1796,0)</f>
        <v>0</v>
      </c>
      <c r="H1814" s="7">
        <f>ROUND(F1814*G1814,2)</f>
        <v>0</v>
      </c>
      <c r="I1814">
        <f>IF(J1814=1,1,K1814)</f>
        <v>0</v>
      </c>
      <c r="K1814">
        <f>IF(AND(B1814&gt;0,B1814&lt;&gt;"ЗАГ"),1,IF(C1814=0,SUM(B1815:INDEX(B1815:B$2002,INDEX(MATCH("ЗАГ",B1815:B$2002&amp;"",),))),0))</f>
        <v>0</v>
      </c>
      <c r="R1814" s="7">
        <f>IFERROR(IF(F1814&gt;0,IF(IFERROR((Смета!H1364*1),0)&gt;0,ROUND(F1814*G1814,2),0),0),0)</f>
        <v>0</v>
      </c>
      <c r="S1814" s="7">
        <f>IFERROR(IF(F1814&gt;0,IF(IFERROR((Смета!G1796*1),0)&gt;0,ROUND(F1814*G1814,2),0),0),0)</f>
        <v>0</v>
      </c>
    </row>
    <row r="1815" hidden="1">
      <c r="B1815">
        <f>IFERROR(IF(F1815&gt;0,MAX(B$26:B1814)+1,IF(AND(D1815&gt;0,C1815=0),"ЗАГ",0)),0)</f>
        <v>0</v>
      </c>
      <c r="C1815">
        <f>IF(Смета!B1797&gt;0,Смета!B1797,0)</f>
        <v>0</v>
      </c>
      <c r="D1815">
        <f>IF(Смета!C1797&gt;0,Смета!C1797,0)</f>
        <v>0</v>
      </c>
      <c r="E1815" s="7">
        <f>IF(Смета!D1797&gt;0,Смета!D1797,0)</f>
        <v>0</v>
      </c>
      <c r="F1815" s="7">
        <f>IFERROR(IF(Дата_КС2=S$3,Смета!Q1797,0)+IF(Дата_КС2=S$4,Смета!T1797,0)+IF(Дата_КС2=S$5,Смета!W1797,0)+IF(Дата_КС2=S$6,Смета!Z1797,0)+IF(Дата_КС2=S$7,Смета!AC1797,0)+IF(Дата_КС2=S$8,Смета!AF1797,0)+IF(Дата_КС2=S$9,Смета!AI1797,0)+IF(Дата_КС2=S$10,Смета!AL1797,0)+IF(Дата_КС2=S$11,Смета!AO1797,0)+IF(Дата_КС2=S$12,Смета!AR1797,0)+IF(Дата_КС2=S$13,Смета!AU1797,0)+IF(Дата_КС2=S$14,Смета!AX1797,0),0)</f>
        <v>0</v>
      </c>
      <c r="G1815" s="7">
        <f>IF(Смета!E1797&gt;0,Смета!E1797,0)</f>
        <v>0</v>
      </c>
      <c r="H1815" s="7">
        <f>ROUND(F1815*G1815,2)</f>
        <v>0</v>
      </c>
      <c r="I1815">
        <f>IF(J1815=1,1,K1815)</f>
        <v>0</v>
      </c>
      <c r="K1815">
        <f>IF(AND(B1815&gt;0,B1815&lt;&gt;"ЗАГ"),1,IF(C1815=0,SUM(B1816:INDEX(B1816:B$2002,INDEX(MATCH("ЗАГ",B1816:B$2002&amp;"",),))),0))</f>
        <v>0</v>
      </c>
      <c r="R1815" s="7">
        <f>IFERROR(IF(F1815&gt;0,IF(IFERROR((Смета!H1365*1),0)&gt;0,ROUND(F1815*G1815,2),0),0),0)</f>
        <v>0</v>
      </c>
      <c r="S1815" s="7">
        <f>IFERROR(IF(F1815&gt;0,IF(IFERROR((Смета!G1797*1),0)&gt;0,ROUND(F1815*G1815,2),0),0),0)</f>
        <v>0</v>
      </c>
    </row>
    <row r="1816" hidden="1">
      <c r="B1816">
        <f>IFERROR(IF(F1816&gt;0,MAX(B$26:B1815)+1,IF(AND(D1816&gt;0,C1816=0),"ЗАГ",0)),0)</f>
        <v>0</v>
      </c>
      <c r="C1816">
        <f>IF(Смета!B1798&gt;0,Смета!B1798,0)</f>
        <v>0</v>
      </c>
      <c r="D1816">
        <f>IF(Смета!C1798&gt;0,Смета!C1798,0)</f>
        <v>0</v>
      </c>
      <c r="E1816" s="7">
        <f>IF(Смета!D1798&gt;0,Смета!D1798,0)</f>
        <v>0</v>
      </c>
      <c r="F1816" s="7">
        <f>IFERROR(IF(Дата_КС2=S$3,Смета!Q1798,0)+IF(Дата_КС2=S$4,Смета!T1798,0)+IF(Дата_КС2=S$5,Смета!W1798,0)+IF(Дата_КС2=S$6,Смета!Z1798,0)+IF(Дата_КС2=S$7,Смета!AC1798,0)+IF(Дата_КС2=S$8,Смета!AF1798,0)+IF(Дата_КС2=S$9,Смета!AI1798,0)+IF(Дата_КС2=S$10,Смета!AL1798,0)+IF(Дата_КС2=S$11,Смета!AO1798,0)+IF(Дата_КС2=S$12,Смета!AR1798,0)+IF(Дата_КС2=S$13,Смета!AU1798,0)+IF(Дата_КС2=S$14,Смета!AX1798,0),0)</f>
        <v>0</v>
      </c>
      <c r="G1816" s="7">
        <f>IF(Смета!E1798&gt;0,Смета!E1798,0)</f>
        <v>0</v>
      </c>
      <c r="H1816" s="7">
        <f>ROUND(F1816*G1816,2)</f>
        <v>0</v>
      </c>
      <c r="I1816">
        <f>IF(J1816=1,1,K1816)</f>
        <v>0</v>
      </c>
      <c r="K1816">
        <f>IF(AND(B1816&gt;0,B1816&lt;&gt;"ЗАГ"),1,IF(C1816=0,SUM(B1817:INDEX(B1817:B$2002,INDEX(MATCH("ЗАГ",B1817:B$2002&amp;"",),))),0))</f>
        <v>0</v>
      </c>
      <c r="R1816" s="7">
        <f>IFERROR(IF(F1816&gt;0,IF(IFERROR((Смета!H1366*1),0)&gt;0,ROUND(F1816*G1816,2),0),0),0)</f>
        <v>0</v>
      </c>
      <c r="S1816" s="7">
        <f>IFERROR(IF(F1816&gt;0,IF(IFERROR((Смета!G1798*1),0)&gt;0,ROUND(F1816*G1816,2),0),0),0)</f>
        <v>0</v>
      </c>
    </row>
    <row r="1817" hidden="1">
      <c r="B1817">
        <f>IFERROR(IF(F1817&gt;0,MAX(B$26:B1816)+1,IF(AND(D1817&gt;0,C1817=0),"ЗАГ",0)),0)</f>
        <v>0</v>
      </c>
      <c r="C1817">
        <f>IF(Смета!B1799&gt;0,Смета!B1799,0)</f>
        <v>0</v>
      </c>
      <c r="D1817">
        <f>IF(Смета!C1799&gt;0,Смета!C1799,0)</f>
        <v>0</v>
      </c>
      <c r="E1817" s="7">
        <f>IF(Смета!D1799&gt;0,Смета!D1799,0)</f>
        <v>0</v>
      </c>
      <c r="F1817" s="7">
        <f>IFERROR(IF(Дата_КС2=S$3,Смета!Q1799,0)+IF(Дата_КС2=S$4,Смета!T1799,0)+IF(Дата_КС2=S$5,Смета!W1799,0)+IF(Дата_КС2=S$6,Смета!Z1799,0)+IF(Дата_КС2=S$7,Смета!AC1799,0)+IF(Дата_КС2=S$8,Смета!AF1799,0)+IF(Дата_КС2=S$9,Смета!AI1799,0)+IF(Дата_КС2=S$10,Смета!AL1799,0)+IF(Дата_КС2=S$11,Смета!AO1799,0)+IF(Дата_КС2=S$12,Смета!AR1799,0)+IF(Дата_КС2=S$13,Смета!AU1799,0)+IF(Дата_КС2=S$14,Смета!AX1799,0),0)</f>
        <v>0</v>
      </c>
      <c r="G1817" s="7">
        <f>IF(Смета!E1799&gt;0,Смета!E1799,0)</f>
        <v>0</v>
      </c>
      <c r="H1817" s="7">
        <f>ROUND(F1817*G1817,2)</f>
        <v>0</v>
      </c>
      <c r="I1817">
        <f>IF(J1817=1,1,K1817)</f>
        <v>0</v>
      </c>
      <c r="K1817">
        <f>IF(AND(B1817&gt;0,B1817&lt;&gt;"ЗАГ"),1,IF(C1817=0,SUM(B1818:INDEX(B1818:B$2002,INDEX(MATCH("ЗАГ",B1818:B$2002&amp;"",),))),0))</f>
        <v>0</v>
      </c>
      <c r="R1817" s="7">
        <f>IFERROR(IF(F1817&gt;0,IF(IFERROR((Смета!H1367*1),0)&gt;0,ROUND(F1817*G1817,2),0),0),0)</f>
        <v>0</v>
      </c>
      <c r="S1817" s="7">
        <f>IFERROR(IF(F1817&gt;0,IF(IFERROR((Смета!G1799*1),0)&gt;0,ROUND(F1817*G1817,2),0),0),0)</f>
        <v>0</v>
      </c>
    </row>
    <row r="1818" hidden="1">
      <c r="B1818">
        <f>IFERROR(IF(F1818&gt;0,MAX(B$26:B1817)+1,IF(AND(D1818&gt;0,C1818=0),"ЗАГ",0)),0)</f>
        <v>0</v>
      </c>
      <c r="C1818">
        <f>IF(Смета!B1800&gt;0,Смета!B1800,0)</f>
        <v>0</v>
      </c>
      <c r="D1818">
        <f>IF(Смета!C1800&gt;0,Смета!C1800,0)</f>
        <v>0</v>
      </c>
      <c r="E1818" s="7">
        <f>IF(Смета!D1800&gt;0,Смета!D1800,0)</f>
        <v>0</v>
      </c>
      <c r="F1818" s="7">
        <f>IFERROR(IF(Дата_КС2=S$3,Смета!Q1800,0)+IF(Дата_КС2=S$4,Смета!T1800,0)+IF(Дата_КС2=S$5,Смета!W1800,0)+IF(Дата_КС2=S$6,Смета!Z1800,0)+IF(Дата_КС2=S$7,Смета!AC1800,0)+IF(Дата_КС2=S$8,Смета!AF1800,0)+IF(Дата_КС2=S$9,Смета!AI1800,0)+IF(Дата_КС2=S$10,Смета!AL1800,0)+IF(Дата_КС2=S$11,Смета!AO1800,0)+IF(Дата_КС2=S$12,Смета!AR1800,0)+IF(Дата_КС2=S$13,Смета!AU1800,0)+IF(Дата_КС2=S$14,Смета!AX1800,0),0)</f>
        <v>0</v>
      </c>
      <c r="G1818" s="7">
        <f>IF(Смета!E1800&gt;0,Смета!E1800,0)</f>
        <v>0</v>
      </c>
      <c r="H1818" s="7">
        <f>ROUND(F1818*G1818,2)</f>
        <v>0</v>
      </c>
      <c r="I1818">
        <f>IF(J1818=1,1,K1818)</f>
        <v>0</v>
      </c>
      <c r="K1818">
        <f>IF(AND(B1818&gt;0,B1818&lt;&gt;"ЗАГ"),1,IF(C1818=0,SUM(B1819:INDEX(B1819:B$2002,INDEX(MATCH("ЗАГ",B1819:B$2002&amp;"",),))),0))</f>
        <v>0</v>
      </c>
      <c r="R1818" s="7">
        <f>IFERROR(IF(F1818&gt;0,IF(IFERROR((Смета!H1368*1),0)&gt;0,ROUND(F1818*G1818,2),0),0),0)</f>
        <v>0</v>
      </c>
      <c r="S1818" s="7">
        <f>IFERROR(IF(F1818&gt;0,IF(IFERROR((Смета!G1800*1),0)&gt;0,ROUND(F1818*G1818,2),0),0),0)</f>
        <v>0</v>
      </c>
    </row>
    <row r="1819" hidden="1">
      <c r="B1819">
        <f>IFERROR(IF(F1819&gt;0,MAX(B$26:B1818)+1,IF(AND(D1819&gt;0,C1819=0),"ЗАГ",0)),0)</f>
        <v>0</v>
      </c>
      <c r="C1819">
        <f>IF(Смета!B1801&gt;0,Смета!B1801,0)</f>
        <v>0</v>
      </c>
      <c r="D1819">
        <f>IF(Смета!C1801&gt;0,Смета!C1801,0)</f>
        <v>0</v>
      </c>
      <c r="E1819" s="7">
        <f>IF(Смета!D1801&gt;0,Смета!D1801,0)</f>
        <v>0</v>
      </c>
      <c r="F1819" s="7">
        <f>IFERROR(IF(Дата_КС2=S$3,Смета!Q1801,0)+IF(Дата_КС2=S$4,Смета!T1801,0)+IF(Дата_КС2=S$5,Смета!W1801,0)+IF(Дата_КС2=S$6,Смета!Z1801,0)+IF(Дата_КС2=S$7,Смета!AC1801,0)+IF(Дата_КС2=S$8,Смета!AF1801,0)+IF(Дата_КС2=S$9,Смета!AI1801,0)+IF(Дата_КС2=S$10,Смета!AL1801,0)+IF(Дата_КС2=S$11,Смета!AO1801,0)+IF(Дата_КС2=S$12,Смета!AR1801,0)+IF(Дата_КС2=S$13,Смета!AU1801,0)+IF(Дата_КС2=S$14,Смета!AX1801,0),0)</f>
        <v>0</v>
      </c>
      <c r="G1819" s="7">
        <f>IF(Смета!E1801&gt;0,Смета!E1801,0)</f>
        <v>0</v>
      </c>
      <c r="H1819" s="7">
        <f>ROUND(F1819*G1819,2)</f>
        <v>0</v>
      </c>
      <c r="I1819">
        <f>IF(J1819=1,1,K1819)</f>
        <v>0</v>
      </c>
      <c r="K1819">
        <f>IF(AND(B1819&gt;0,B1819&lt;&gt;"ЗАГ"),1,IF(C1819=0,SUM(B1820:INDEX(B1820:B$2002,INDEX(MATCH("ЗАГ",B1820:B$2002&amp;"",),))),0))</f>
        <v>0</v>
      </c>
      <c r="R1819" s="7">
        <f>IFERROR(IF(F1819&gt;0,IF(IFERROR((Смета!H1369*1),0)&gt;0,ROUND(F1819*G1819,2),0),0),0)</f>
        <v>0</v>
      </c>
      <c r="S1819" s="7">
        <f>IFERROR(IF(F1819&gt;0,IF(IFERROR((Смета!G1801*1),0)&gt;0,ROUND(F1819*G1819,2),0),0),0)</f>
        <v>0</v>
      </c>
    </row>
    <row r="1820" hidden="1">
      <c r="B1820">
        <f>IFERROR(IF(F1820&gt;0,MAX(B$26:B1819)+1,IF(AND(D1820&gt;0,C1820=0),"ЗАГ",0)),0)</f>
        <v>0</v>
      </c>
      <c r="C1820">
        <f>IF(Смета!B1802&gt;0,Смета!B1802,0)</f>
        <v>0</v>
      </c>
      <c r="D1820">
        <f>IF(Смета!C1802&gt;0,Смета!C1802,0)</f>
        <v>0</v>
      </c>
      <c r="E1820" s="7">
        <f>IF(Смета!D1802&gt;0,Смета!D1802,0)</f>
        <v>0</v>
      </c>
      <c r="F1820" s="7">
        <f>IFERROR(IF(Дата_КС2=S$3,Смета!Q1802,0)+IF(Дата_КС2=S$4,Смета!T1802,0)+IF(Дата_КС2=S$5,Смета!W1802,0)+IF(Дата_КС2=S$6,Смета!Z1802,0)+IF(Дата_КС2=S$7,Смета!AC1802,0)+IF(Дата_КС2=S$8,Смета!AF1802,0)+IF(Дата_КС2=S$9,Смета!AI1802,0)+IF(Дата_КС2=S$10,Смета!AL1802,0)+IF(Дата_КС2=S$11,Смета!AO1802,0)+IF(Дата_КС2=S$12,Смета!AR1802,0)+IF(Дата_КС2=S$13,Смета!AU1802,0)+IF(Дата_КС2=S$14,Смета!AX1802,0),0)</f>
        <v>0</v>
      </c>
      <c r="G1820" s="7">
        <f>IF(Смета!E1802&gt;0,Смета!E1802,0)</f>
        <v>0</v>
      </c>
      <c r="H1820" s="7">
        <f>ROUND(F1820*G1820,2)</f>
        <v>0</v>
      </c>
      <c r="I1820">
        <f>IF(J1820=1,1,K1820)</f>
        <v>0</v>
      </c>
      <c r="K1820">
        <f>IF(AND(B1820&gt;0,B1820&lt;&gt;"ЗАГ"),1,IF(C1820=0,SUM(B1821:INDEX(B1821:B$2002,INDEX(MATCH("ЗАГ",B1821:B$2002&amp;"",),))),0))</f>
        <v>0</v>
      </c>
      <c r="R1820" s="7">
        <f>IFERROR(IF(F1820&gt;0,IF(IFERROR((Смета!H1370*1),0)&gt;0,ROUND(F1820*G1820,2),0),0),0)</f>
        <v>0</v>
      </c>
      <c r="S1820" s="7">
        <f>IFERROR(IF(F1820&gt;0,IF(IFERROR((Смета!G1802*1),0)&gt;0,ROUND(F1820*G1820,2),0),0),0)</f>
        <v>0</v>
      </c>
    </row>
    <row r="1821" hidden="1">
      <c r="B1821">
        <f>IFERROR(IF(F1821&gt;0,MAX(B$26:B1820)+1,IF(AND(D1821&gt;0,C1821=0),"ЗАГ",0)),0)</f>
        <v>0</v>
      </c>
      <c r="C1821">
        <f>IF(Смета!B1803&gt;0,Смета!B1803,0)</f>
        <v>0</v>
      </c>
      <c r="D1821">
        <f>IF(Смета!C1803&gt;0,Смета!C1803,0)</f>
        <v>0</v>
      </c>
      <c r="E1821" s="7">
        <f>IF(Смета!D1803&gt;0,Смета!D1803,0)</f>
        <v>0</v>
      </c>
      <c r="F1821" s="7">
        <f>IFERROR(IF(Дата_КС2=S$3,Смета!Q1803,0)+IF(Дата_КС2=S$4,Смета!T1803,0)+IF(Дата_КС2=S$5,Смета!W1803,0)+IF(Дата_КС2=S$6,Смета!Z1803,0)+IF(Дата_КС2=S$7,Смета!AC1803,0)+IF(Дата_КС2=S$8,Смета!AF1803,0)+IF(Дата_КС2=S$9,Смета!AI1803,0)+IF(Дата_КС2=S$10,Смета!AL1803,0)+IF(Дата_КС2=S$11,Смета!AO1803,0)+IF(Дата_КС2=S$12,Смета!AR1803,0)+IF(Дата_КС2=S$13,Смета!AU1803,0)+IF(Дата_КС2=S$14,Смета!AX1803,0),0)</f>
        <v>0</v>
      </c>
      <c r="G1821" s="7">
        <f>IF(Смета!E1803&gt;0,Смета!E1803,0)</f>
        <v>0</v>
      </c>
      <c r="H1821" s="7">
        <f>ROUND(F1821*G1821,2)</f>
        <v>0</v>
      </c>
      <c r="I1821">
        <f>IF(J1821=1,1,K1821)</f>
        <v>0</v>
      </c>
      <c r="K1821">
        <f>IF(AND(B1821&gt;0,B1821&lt;&gt;"ЗАГ"),1,IF(C1821=0,SUM(B1822:INDEX(B1822:B$2002,INDEX(MATCH("ЗАГ",B1822:B$2002&amp;"",),))),0))</f>
        <v>0</v>
      </c>
      <c r="R1821" s="7">
        <f>IFERROR(IF(F1821&gt;0,IF(IFERROR((Смета!H1371*1),0)&gt;0,ROUND(F1821*G1821,2),0),0),0)</f>
        <v>0</v>
      </c>
      <c r="S1821" s="7">
        <f>IFERROR(IF(F1821&gt;0,IF(IFERROR((Смета!G1803*1),0)&gt;0,ROUND(F1821*G1821,2),0),0),0)</f>
        <v>0</v>
      </c>
    </row>
    <row r="1822" hidden="1">
      <c r="B1822">
        <f>IFERROR(IF(F1822&gt;0,MAX(B$26:B1821)+1,IF(AND(D1822&gt;0,C1822=0),"ЗАГ",0)),0)</f>
        <v>0</v>
      </c>
      <c r="C1822">
        <f>IF(Смета!B1804&gt;0,Смета!B1804,0)</f>
        <v>0</v>
      </c>
      <c r="D1822">
        <f>IF(Смета!C1804&gt;0,Смета!C1804,0)</f>
        <v>0</v>
      </c>
      <c r="E1822" s="7">
        <f>IF(Смета!D1804&gt;0,Смета!D1804,0)</f>
        <v>0</v>
      </c>
      <c r="F1822" s="7">
        <f>IFERROR(IF(Дата_КС2=S$3,Смета!Q1804,0)+IF(Дата_КС2=S$4,Смета!T1804,0)+IF(Дата_КС2=S$5,Смета!W1804,0)+IF(Дата_КС2=S$6,Смета!Z1804,0)+IF(Дата_КС2=S$7,Смета!AC1804,0)+IF(Дата_КС2=S$8,Смета!AF1804,0)+IF(Дата_КС2=S$9,Смета!AI1804,0)+IF(Дата_КС2=S$10,Смета!AL1804,0)+IF(Дата_КС2=S$11,Смета!AO1804,0)+IF(Дата_КС2=S$12,Смета!AR1804,0)+IF(Дата_КС2=S$13,Смета!AU1804,0)+IF(Дата_КС2=S$14,Смета!AX1804,0),0)</f>
        <v>0</v>
      </c>
      <c r="G1822" s="7">
        <f>IF(Смета!E1804&gt;0,Смета!E1804,0)</f>
        <v>0</v>
      </c>
      <c r="H1822" s="7">
        <f>ROUND(F1822*G1822,2)</f>
        <v>0</v>
      </c>
      <c r="I1822">
        <f>IF(J1822=1,1,K1822)</f>
        <v>0</v>
      </c>
      <c r="K1822">
        <f>IF(AND(B1822&gt;0,B1822&lt;&gt;"ЗАГ"),1,IF(C1822=0,SUM(B1823:INDEX(B1823:B$2002,INDEX(MATCH("ЗАГ",B1823:B$2002&amp;"",),))),0))</f>
        <v>0</v>
      </c>
      <c r="R1822" s="7">
        <f>IFERROR(IF(F1822&gt;0,IF(IFERROR((Смета!H1372*1),0)&gt;0,ROUND(F1822*G1822,2),0),0),0)</f>
        <v>0</v>
      </c>
      <c r="S1822" s="7">
        <f>IFERROR(IF(F1822&gt;0,IF(IFERROR((Смета!G1804*1),0)&gt;0,ROUND(F1822*G1822,2),0),0),0)</f>
        <v>0</v>
      </c>
    </row>
    <row r="1823" hidden="1">
      <c r="B1823">
        <f>IFERROR(IF(F1823&gt;0,MAX(B$26:B1822)+1,IF(AND(D1823&gt;0,C1823=0),"ЗАГ",0)),0)</f>
        <v>0</v>
      </c>
      <c r="C1823">
        <f>IF(Смета!B1805&gt;0,Смета!B1805,0)</f>
        <v>0</v>
      </c>
      <c r="D1823">
        <f>IF(Смета!C1805&gt;0,Смета!C1805,0)</f>
        <v>0</v>
      </c>
      <c r="E1823" s="7">
        <f>IF(Смета!D1805&gt;0,Смета!D1805,0)</f>
        <v>0</v>
      </c>
      <c r="F1823" s="7">
        <f>IFERROR(IF(Дата_КС2=S$3,Смета!Q1805,0)+IF(Дата_КС2=S$4,Смета!T1805,0)+IF(Дата_КС2=S$5,Смета!W1805,0)+IF(Дата_КС2=S$6,Смета!Z1805,0)+IF(Дата_КС2=S$7,Смета!AC1805,0)+IF(Дата_КС2=S$8,Смета!AF1805,0)+IF(Дата_КС2=S$9,Смета!AI1805,0)+IF(Дата_КС2=S$10,Смета!AL1805,0)+IF(Дата_КС2=S$11,Смета!AO1805,0)+IF(Дата_КС2=S$12,Смета!AR1805,0)+IF(Дата_КС2=S$13,Смета!AU1805,0)+IF(Дата_КС2=S$14,Смета!AX1805,0),0)</f>
        <v>0</v>
      </c>
      <c r="G1823" s="7">
        <f>IF(Смета!E1805&gt;0,Смета!E1805,0)</f>
        <v>0</v>
      </c>
      <c r="H1823" s="7">
        <f>ROUND(F1823*G1823,2)</f>
        <v>0</v>
      </c>
      <c r="I1823">
        <f>IF(J1823=1,1,K1823)</f>
        <v>0</v>
      </c>
      <c r="K1823">
        <f>IF(AND(B1823&gt;0,B1823&lt;&gt;"ЗАГ"),1,IF(C1823=0,SUM(B1824:INDEX(B1824:B$2002,INDEX(MATCH("ЗАГ",B1824:B$2002&amp;"",),))),0))</f>
        <v>0</v>
      </c>
      <c r="R1823" s="7">
        <f>IFERROR(IF(F1823&gt;0,IF(IFERROR((Смета!H1373*1),0)&gt;0,ROUND(F1823*G1823,2),0),0),0)</f>
        <v>0</v>
      </c>
      <c r="S1823" s="7">
        <f>IFERROR(IF(F1823&gt;0,IF(IFERROR((Смета!G1805*1),0)&gt;0,ROUND(F1823*G1823,2),0),0),0)</f>
        <v>0</v>
      </c>
    </row>
    <row r="1824" hidden="1">
      <c r="B1824">
        <f>IFERROR(IF(F1824&gt;0,MAX(B$26:B1823)+1,IF(AND(D1824&gt;0,C1824=0),"ЗАГ",0)),0)</f>
        <v>0</v>
      </c>
      <c r="C1824">
        <f>IF(Смета!B1806&gt;0,Смета!B1806,0)</f>
        <v>0</v>
      </c>
      <c r="D1824">
        <f>IF(Смета!C1806&gt;0,Смета!C1806,0)</f>
        <v>0</v>
      </c>
      <c r="E1824" s="7">
        <f>IF(Смета!D1806&gt;0,Смета!D1806,0)</f>
        <v>0</v>
      </c>
      <c r="F1824" s="7">
        <f>IFERROR(IF(Дата_КС2=S$3,Смета!Q1806,0)+IF(Дата_КС2=S$4,Смета!T1806,0)+IF(Дата_КС2=S$5,Смета!W1806,0)+IF(Дата_КС2=S$6,Смета!Z1806,0)+IF(Дата_КС2=S$7,Смета!AC1806,0)+IF(Дата_КС2=S$8,Смета!AF1806,0)+IF(Дата_КС2=S$9,Смета!AI1806,0)+IF(Дата_КС2=S$10,Смета!AL1806,0)+IF(Дата_КС2=S$11,Смета!AO1806,0)+IF(Дата_КС2=S$12,Смета!AR1806,0)+IF(Дата_КС2=S$13,Смета!AU1806,0)+IF(Дата_КС2=S$14,Смета!AX1806,0),0)</f>
        <v>0</v>
      </c>
      <c r="G1824" s="7">
        <f>IF(Смета!E1806&gt;0,Смета!E1806,0)</f>
        <v>0</v>
      </c>
      <c r="H1824" s="7">
        <f>ROUND(F1824*G1824,2)</f>
        <v>0</v>
      </c>
      <c r="I1824">
        <f>IF(J1824=1,1,K1824)</f>
        <v>0</v>
      </c>
      <c r="K1824">
        <f>IF(AND(B1824&gt;0,B1824&lt;&gt;"ЗАГ"),1,IF(C1824=0,SUM(B1825:INDEX(B1825:B$2002,INDEX(MATCH("ЗАГ",B1825:B$2002&amp;"",),))),0))</f>
        <v>0</v>
      </c>
      <c r="R1824" s="7">
        <f>IFERROR(IF(F1824&gt;0,IF(IFERROR((Смета!H1374*1),0)&gt;0,ROUND(F1824*G1824,2),0),0),0)</f>
        <v>0</v>
      </c>
      <c r="S1824" s="7">
        <f>IFERROR(IF(F1824&gt;0,IF(IFERROR((Смета!G1806*1),0)&gt;0,ROUND(F1824*G1824,2),0),0),0)</f>
        <v>0</v>
      </c>
    </row>
    <row r="1825" hidden="1">
      <c r="B1825">
        <f>IFERROR(IF(F1825&gt;0,MAX(B$26:B1824)+1,IF(AND(D1825&gt;0,C1825=0),"ЗАГ",0)),0)</f>
        <v>0</v>
      </c>
      <c r="C1825">
        <f>IF(Смета!B1807&gt;0,Смета!B1807,0)</f>
        <v>0</v>
      </c>
      <c r="D1825">
        <f>IF(Смета!C1807&gt;0,Смета!C1807,0)</f>
        <v>0</v>
      </c>
      <c r="E1825" s="7">
        <f>IF(Смета!D1807&gt;0,Смета!D1807,0)</f>
        <v>0</v>
      </c>
      <c r="F1825" s="7">
        <f>IFERROR(IF(Дата_КС2=S$3,Смета!Q1807,0)+IF(Дата_КС2=S$4,Смета!T1807,0)+IF(Дата_КС2=S$5,Смета!W1807,0)+IF(Дата_КС2=S$6,Смета!Z1807,0)+IF(Дата_КС2=S$7,Смета!AC1807,0)+IF(Дата_КС2=S$8,Смета!AF1807,0)+IF(Дата_КС2=S$9,Смета!AI1807,0)+IF(Дата_КС2=S$10,Смета!AL1807,0)+IF(Дата_КС2=S$11,Смета!AO1807,0)+IF(Дата_КС2=S$12,Смета!AR1807,0)+IF(Дата_КС2=S$13,Смета!AU1807,0)+IF(Дата_КС2=S$14,Смета!AX1807,0),0)</f>
        <v>0</v>
      </c>
      <c r="G1825" s="7">
        <f>IF(Смета!E1807&gt;0,Смета!E1807,0)</f>
        <v>0</v>
      </c>
      <c r="H1825" s="7">
        <f>ROUND(F1825*G1825,2)</f>
        <v>0</v>
      </c>
      <c r="I1825">
        <f>IF(J1825=1,1,K1825)</f>
        <v>0</v>
      </c>
      <c r="K1825">
        <f>IF(AND(B1825&gt;0,B1825&lt;&gt;"ЗАГ"),1,IF(C1825=0,SUM(B1826:INDEX(B1826:B$2002,INDEX(MATCH("ЗАГ",B1826:B$2002&amp;"",),))),0))</f>
        <v>0</v>
      </c>
      <c r="R1825" s="7">
        <f>IFERROR(IF(F1825&gt;0,IF(IFERROR((Смета!H1375*1),0)&gt;0,ROUND(F1825*G1825,2),0),0),0)</f>
        <v>0</v>
      </c>
      <c r="S1825" s="7">
        <f>IFERROR(IF(F1825&gt;0,IF(IFERROR((Смета!G1807*1),0)&gt;0,ROUND(F1825*G1825,2),0),0),0)</f>
        <v>0</v>
      </c>
    </row>
    <row r="1826" hidden="1">
      <c r="B1826">
        <f>IFERROR(IF(F1826&gt;0,MAX(B$26:B1825)+1,IF(AND(D1826&gt;0,C1826=0),"ЗАГ",0)),0)</f>
        <v>0</v>
      </c>
      <c r="C1826">
        <f>IF(Смета!B1808&gt;0,Смета!B1808,0)</f>
        <v>0</v>
      </c>
      <c r="D1826">
        <f>IF(Смета!C1808&gt;0,Смета!C1808,0)</f>
        <v>0</v>
      </c>
      <c r="E1826" s="7">
        <f>IF(Смета!D1808&gt;0,Смета!D1808,0)</f>
        <v>0</v>
      </c>
      <c r="F1826" s="7">
        <f>IFERROR(IF(Дата_КС2=S$3,Смета!Q1808,0)+IF(Дата_КС2=S$4,Смета!T1808,0)+IF(Дата_КС2=S$5,Смета!W1808,0)+IF(Дата_КС2=S$6,Смета!Z1808,0)+IF(Дата_КС2=S$7,Смета!AC1808,0)+IF(Дата_КС2=S$8,Смета!AF1808,0)+IF(Дата_КС2=S$9,Смета!AI1808,0)+IF(Дата_КС2=S$10,Смета!AL1808,0)+IF(Дата_КС2=S$11,Смета!AO1808,0)+IF(Дата_КС2=S$12,Смета!AR1808,0)+IF(Дата_КС2=S$13,Смета!AU1808,0)+IF(Дата_КС2=S$14,Смета!AX1808,0),0)</f>
        <v>0</v>
      </c>
      <c r="G1826" s="7">
        <f>IF(Смета!E1808&gt;0,Смета!E1808,0)</f>
        <v>0</v>
      </c>
      <c r="H1826" s="7">
        <f>ROUND(F1826*G1826,2)</f>
        <v>0</v>
      </c>
      <c r="I1826">
        <f>IF(J1826=1,1,K1826)</f>
        <v>0</v>
      </c>
      <c r="K1826">
        <f>IF(AND(B1826&gt;0,B1826&lt;&gt;"ЗАГ"),1,IF(C1826=0,SUM(B1827:INDEX(B1827:B$2002,INDEX(MATCH("ЗАГ",B1827:B$2002&amp;"",),))),0))</f>
        <v>0</v>
      </c>
      <c r="R1826" s="7">
        <f>IFERROR(IF(F1826&gt;0,IF(IFERROR((Смета!H1376*1),0)&gt;0,ROUND(F1826*G1826,2),0),0),0)</f>
        <v>0</v>
      </c>
      <c r="S1826" s="7">
        <f>IFERROR(IF(F1826&gt;0,IF(IFERROR((Смета!G1808*1),0)&gt;0,ROUND(F1826*G1826,2),0),0),0)</f>
        <v>0</v>
      </c>
    </row>
    <row r="1827" hidden="1">
      <c r="B1827">
        <f>IFERROR(IF(F1827&gt;0,MAX(B$26:B1826)+1,IF(AND(D1827&gt;0,C1827=0),"ЗАГ",0)),0)</f>
        <v>0</v>
      </c>
      <c r="C1827">
        <f>IF(Смета!B1809&gt;0,Смета!B1809,0)</f>
        <v>0</v>
      </c>
      <c r="D1827">
        <f>IF(Смета!C1809&gt;0,Смета!C1809,0)</f>
        <v>0</v>
      </c>
      <c r="E1827" s="7">
        <f>IF(Смета!D1809&gt;0,Смета!D1809,0)</f>
        <v>0</v>
      </c>
      <c r="F1827" s="7">
        <f>IFERROR(IF(Дата_КС2=S$3,Смета!Q1809,0)+IF(Дата_КС2=S$4,Смета!T1809,0)+IF(Дата_КС2=S$5,Смета!W1809,0)+IF(Дата_КС2=S$6,Смета!Z1809,0)+IF(Дата_КС2=S$7,Смета!AC1809,0)+IF(Дата_КС2=S$8,Смета!AF1809,0)+IF(Дата_КС2=S$9,Смета!AI1809,0)+IF(Дата_КС2=S$10,Смета!AL1809,0)+IF(Дата_КС2=S$11,Смета!AO1809,0)+IF(Дата_КС2=S$12,Смета!AR1809,0)+IF(Дата_КС2=S$13,Смета!AU1809,0)+IF(Дата_КС2=S$14,Смета!AX1809,0),0)</f>
        <v>0</v>
      </c>
      <c r="G1827" s="7">
        <f>IF(Смета!E1809&gt;0,Смета!E1809,0)</f>
        <v>0</v>
      </c>
      <c r="H1827" s="7">
        <f>ROUND(F1827*G1827,2)</f>
        <v>0</v>
      </c>
      <c r="I1827">
        <f>IF(J1827=1,1,K1827)</f>
        <v>0</v>
      </c>
      <c r="K1827">
        <f>IF(AND(B1827&gt;0,B1827&lt;&gt;"ЗАГ"),1,IF(C1827=0,SUM(B1828:INDEX(B1828:B$2002,INDEX(MATCH("ЗАГ",B1828:B$2002&amp;"",),))),0))</f>
        <v>0</v>
      </c>
      <c r="R1827" s="7">
        <f>IFERROR(IF(F1827&gt;0,IF(IFERROR((Смета!H1377*1),0)&gt;0,ROUND(F1827*G1827,2),0),0),0)</f>
        <v>0</v>
      </c>
      <c r="S1827" s="7">
        <f>IFERROR(IF(F1827&gt;0,IF(IFERROR((Смета!G1809*1),0)&gt;0,ROUND(F1827*G1827,2),0),0),0)</f>
        <v>0</v>
      </c>
    </row>
    <row r="1828" hidden="1">
      <c r="B1828">
        <f>IFERROR(IF(F1828&gt;0,MAX(B$26:B1827)+1,IF(AND(D1828&gt;0,C1828=0),"ЗАГ",0)),0)</f>
        <v>0</v>
      </c>
      <c r="C1828">
        <f>IF(Смета!B1810&gt;0,Смета!B1810,0)</f>
        <v>0</v>
      </c>
      <c r="D1828">
        <f>IF(Смета!C1810&gt;0,Смета!C1810,0)</f>
        <v>0</v>
      </c>
      <c r="E1828" s="7">
        <f>IF(Смета!D1810&gt;0,Смета!D1810,0)</f>
        <v>0</v>
      </c>
      <c r="F1828" s="7">
        <f>IFERROR(IF(Дата_КС2=S$3,Смета!Q1810,0)+IF(Дата_КС2=S$4,Смета!T1810,0)+IF(Дата_КС2=S$5,Смета!W1810,0)+IF(Дата_КС2=S$6,Смета!Z1810,0)+IF(Дата_КС2=S$7,Смета!AC1810,0)+IF(Дата_КС2=S$8,Смета!AF1810,0)+IF(Дата_КС2=S$9,Смета!AI1810,0)+IF(Дата_КС2=S$10,Смета!AL1810,0)+IF(Дата_КС2=S$11,Смета!AO1810,0)+IF(Дата_КС2=S$12,Смета!AR1810,0)+IF(Дата_КС2=S$13,Смета!AU1810,0)+IF(Дата_КС2=S$14,Смета!AX1810,0),0)</f>
        <v>0</v>
      </c>
      <c r="G1828" s="7">
        <f>IF(Смета!E1810&gt;0,Смета!E1810,0)</f>
        <v>0</v>
      </c>
      <c r="H1828" s="7">
        <f>ROUND(F1828*G1828,2)</f>
        <v>0</v>
      </c>
      <c r="I1828">
        <f>IF(J1828=1,1,K1828)</f>
        <v>0</v>
      </c>
      <c r="K1828">
        <f>IF(AND(B1828&gt;0,B1828&lt;&gt;"ЗАГ"),1,IF(C1828=0,SUM(B1829:INDEX(B1829:B$2002,INDEX(MATCH("ЗАГ",B1829:B$2002&amp;"",),))),0))</f>
        <v>0</v>
      </c>
      <c r="R1828" s="7">
        <f>IFERROR(IF(F1828&gt;0,IF(IFERROR((Смета!H1378*1),0)&gt;0,ROUND(F1828*G1828,2),0),0),0)</f>
        <v>0</v>
      </c>
      <c r="S1828" s="7">
        <f>IFERROR(IF(F1828&gt;0,IF(IFERROR((Смета!G1810*1),0)&gt;0,ROUND(F1828*G1828,2),0),0),0)</f>
        <v>0</v>
      </c>
    </row>
    <row r="1829" hidden="1">
      <c r="B1829">
        <f>IFERROR(IF(F1829&gt;0,MAX(B$26:B1828)+1,IF(AND(D1829&gt;0,C1829=0),"ЗАГ",0)),0)</f>
        <v>0</v>
      </c>
      <c r="C1829">
        <f>IF(Смета!B1811&gt;0,Смета!B1811,0)</f>
        <v>0</v>
      </c>
      <c r="D1829">
        <f>IF(Смета!C1811&gt;0,Смета!C1811,0)</f>
        <v>0</v>
      </c>
      <c r="E1829" s="7">
        <f>IF(Смета!D1811&gt;0,Смета!D1811,0)</f>
        <v>0</v>
      </c>
      <c r="F1829" s="7">
        <f>IFERROR(IF(Дата_КС2=S$3,Смета!Q1811,0)+IF(Дата_КС2=S$4,Смета!T1811,0)+IF(Дата_КС2=S$5,Смета!W1811,0)+IF(Дата_КС2=S$6,Смета!Z1811,0)+IF(Дата_КС2=S$7,Смета!AC1811,0)+IF(Дата_КС2=S$8,Смета!AF1811,0)+IF(Дата_КС2=S$9,Смета!AI1811,0)+IF(Дата_КС2=S$10,Смета!AL1811,0)+IF(Дата_КС2=S$11,Смета!AO1811,0)+IF(Дата_КС2=S$12,Смета!AR1811,0)+IF(Дата_КС2=S$13,Смета!AU1811,0)+IF(Дата_КС2=S$14,Смета!AX1811,0),0)</f>
        <v>0</v>
      </c>
      <c r="G1829" s="7">
        <f>IF(Смета!E1811&gt;0,Смета!E1811,0)</f>
        <v>0</v>
      </c>
      <c r="H1829" s="7">
        <f>ROUND(F1829*G1829,2)</f>
        <v>0</v>
      </c>
      <c r="I1829">
        <f>IF(J1829=1,1,K1829)</f>
        <v>0</v>
      </c>
      <c r="K1829">
        <f>IF(AND(B1829&gt;0,B1829&lt;&gt;"ЗАГ"),1,IF(C1829=0,SUM(B1830:INDEX(B1830:B$2002,INDEX(MATCH("ЗАГ",B1830:B$2002&amp;"",),))),0))</f>
        <v>0</v>
      </c>
      <c r="R1829" s="7">
        <f>IFERROR(IF(F1829&gt;0,IF(IFERROR((Смета!H1379*1),0)&gt;0,ROUND(F1829*G1829,2),0),0),0)</f>
        <v>0</v>
      </c>
      <c r="S1829" s="7">
        <f>IFERROR(IF(F1829&gt;0,IF(IFERROR((Смета!G1811*1),0)&gt;0,ROUND(F1829*G1829,2),0),0),0)</f>
        <v>0</v>
      </c>
    </row>
    <row r="1830" hidden="1">
      <c r="B1830">
        <f>IFERROR(IF(F1830&gt;0,MAX(B$26:B1829)+1,IF(AND(D1830&gt;0,C1830=0),"ЗАГ",0)),0)</f>
        <v>0</v>
      </c>
      <c r="C1830">
        <f>IF(Смета!B1812&gt;0,Смета!B1812,0)</f>
        <v>0</v>
      </c>
      <c r="D1830">
        <f>IF(Смета!C1812&gt;0,Смета!C1812,0)</f>
        <v>0</v>
      </c>
      <c r="E1830" s="7">
        <f>IF(Смета!D1812&gt;0,Смета!D1812,0)</f>
        <v>0</v>
      </c>
      <c r="F1830" s="7">
        <f>IFERROR(IF(Дата_КС2=S$3,Смета!Q1812,0)+IF(Дата_КС2=S$4,Смета!T1812,0)+IF(Дата_КС2=S$5,Смета!W1812,0)+IF(Дата_КС2=S$6,Смета!Z1812,0)+IF(Дата_КС2=S$7,Смета!AC1812,0)+IF(Дата_КС2=S$8,Смета!AF1812,0)+IF(Дата_КС2=S$9,Смета!AI1812,0)+IF(Дата_КС2=S$10,Смета!AL1812,0)+IF(Дата_КС2=S$11,Смета!AO1812,0)+IF(Дата_КС2=S$12,Смета!AR1812,0)+IF(Дата_КС2=S$13,Смета!AU1812,0)+IF(Дата_КС2=S$14,Смета!AX1812,0),0)</f>
        <v>0</v>
      </c>
      <c r="G1830" s="7">
        <f>IF(Смета!E1812&gt;0,Смета!E1812,0)</f>
        <v>0</v>
      </c>
      <c r="H1830" s="7">
        <f>ROUND(F1830*G1830,2)</f>
        <v>0</v>
      </c>
      <c r="I1830">
        <f>IF(J1830=1,1,K1830)</f>
        <v>0</v>
      </c>
      <c r="K1830">
        <f>IF(AND(B1830&gt;0,B1830&lt;&gt;"ЗАГ"),1,IF(C1830=0,SUM(B1831:INDEX(B1831:B$2002,INDEX(MATCH("ЗАГ",B1831:B$2002&amp;"",),))),0))</f>
        <v>0</v>
      </c>
      <c r="R1830" s="7">
        <f>IFERROR(IF(F1830&gt;0,IF(IFERROR((Смета!H1380*1),0)&gt;0,ROUND(F1830*G1830,2),0),0),0)</f>
        <v>0</v>
      </c>
      <c r="S1830" s="7">
        <f>IFERROR(IF(F1830&gt;0,IF(IFERROR((Смета!G1812*1),0)&gt;0,ROUND(F1830*G1830,2),0),0),0)</f>
        <v>0</v>
      </c>
    </row>
    <row r="1831" hidden="1">
      <c r="B1831">
        <f>IFERROR(IF(F1831&gt;0,MAX(B$26:B1830)+1,IF(AND(D1831&gt;0,C1831=0),"ЗАГ",0)),0)</f>
        <v>0</v>
      </c>
      <c r="C1831">
        <f>IF(Смета!B1813&gt;0,Смета!B1813,0)</f>
        <v>0</v>
      </c>
      <c r="D1831">
        <f>IF(Смета!C1813&gt;0,Смета!C1813,0)</f>
        <v>0</v>
      </c>
      <c r="E1831" s="7">
        <f>IF(Смета!D1813&gt;0,Смета!D1813,0)</f>
        <v>0</v>
      </c>
      <c r="F1831" s="7">
        <f>IFERROR(IF(Дата_КС2=S$3,Смета!Q1813,0)+IF(Дата_КС2=S$4,Смета!T1813,0)+IF(Дата_КС2=S$5,Смета!W1813,0)+IF(Дата_КС2=S$6,Смета!Z1813,0)+IF(Дата_КС2=S$7,Смета!AC1813,0)+IF(Дата_КС2=S$8,Смета!AF1813,0)+IF(Дата_КС2=S$9,Смета!AI1813,0)+IF(Дата_КС2=S$10,Смета!AL1813,0)+IF(Дата_КС2=S$11,Смета!AO1813,0)+IF(Дата_КС2=S$12,Смета!AR1813,0)+IF(Дата_КС2=S$13,Смета!AU1813,0)+IF(Дата_КС2=S$14,Смета!AX1813,0),0)</f>
        <v>0</v>
      </c>
      <c r="G1831" s="7">
        <f>IF(Смета!E1813&gt;0,Смета!E1813,0)</f>
        <v>0</v>
      </c>
      <c r="H1831" s="7">
        <f>ROUND(F1831*G1831,2)</f>
        <v>0</v>
      </c>
      <c r="I1831">
        <f>IF(J1831=1,1,K1831)</f>
        <v>0</v>
      </c>
      <c r="K1831">
        <f>IF(AND(B1831&gt;0,B1831&lt;&gt;"ЗАГ"),1,IF(C1831=0,SUM(B1832:INDEX(B1832:B$2002,INDEX(MATCH("ЗАГ",B1832:B$2002&amp;"",),))),0))</f>
        <v>0</v>
      </c>
      <c r="R1831" s="7">
        <f>IFERROR(IF(F1831&gt;0,IF(IFERROR((Смета!H1381*1),0)&gt;0,ROUND(F1831*G1831,2),0),0),0)</f>
        <v>0</v>
      </c>
      <c r="S1831" s="7">
        <f>IFERROR(IF(F1831&gt;0,IF(IFERROR((Смета!G1813*1),0)&gt;0,ROUND(F1831*G1831,2),0),0),0)</f>
        <v>0</v>
      </c>
    </row>
    <row r="1832" hidden="1">
      <c r="B1832">
        <f>IFERROR(IF(F1832&gt;0,MAX(B$26:B1831)+1,IF(AND(D1832&gt;0,C1832=0),"ЗАГ",0)),0)</f>
        <v>0</v>
      </c>
      <c r="C1832">
        <f>IF(Смета!B1814&gt;0,Смета!B1814,0)</f>
        <v>0</v>
      </c>
      <c r="D1832">
        <f>IF(Смета!C1814&gt;0,Смета!C1814,0)</f>
        <v>0</v>
      </c>
      <c r="E1832" s="7">
        <f>IF(Смета!D1814&gt;0,Смета!D1814,0)</f>
        <v>0</v>
      </c>
      <c r="F1832" s="7">
        <f>IFERROR(IF(Дата_КС2=S$3,Смета!Q1814,0)+IF(Дата_КС2=S$4,Смета!T1814,0)+IF(Дата_КС2=S$5,Смета!W1814,0)+IF(Дата_КС2=S$6,Смета!Z1814,0)+IF(Дата_КС2=S$7,Смета!AC1814,0)+IF(Дата_КС2=S$8,Смета!AF1814,0)+IF(Дата_КС2=S$9,Смета!AI1814,0)+IF(Дата_КС2=S$10,Смета!AL1814,0)+IF(Дата_КС2=S$11,Смета!AO1814,0)+IF(Дата_КС2=S$12,Смета!AR1814,0)+IF(Дата_КС2=S$13,Смета!AU1814,0)+IF(Дата_КС2=S$14,Смета!AX1814,0),0)</f>
        <v>0</v>
      </c>
      <c r="G1832" s="7">
        <f>IF(Смета!E1814&gt;0,Смета!E1814,0)</f>
        <v>0</v>
      </c>
      <c r="H1832" s="7">
        <f>ROUND(F1832*G1832,2)</f>
        <v>0</v>
      </c>
      <c r="I1832">
        <f>IF(J1832=1,1,K1832)</f>
        <v>0</v>
      </c>
      <c r="K1832">
        <f>IF(AND(B1832&gt;0,B1832&lt;&gt;"ЗАГ"),1,IF(C1832=0,SUM(B1833:INDEX(B1833:B$2002,INDEX(MATCH("ЗАГ",B1833:B$2002&amp;"",),))),0))</f>
        <v>0</v>
      </c>
      <c r="R1832" s="7">
        <f>IFERROR(IF(F1832&gt;0,IF(IFERROR((Смета!H1382*1),0)&gt;0,ROUND(F1832*G1832,2),0),0),0)</f>
        <v>0</v>
      </c>
      <c r="S1832" s="7">
        <f>IFERROR(IF(F1832&gt;0,IF(IFERROR((Смета!G1814*1),0)&gt;0,ROUND(F1832*G1832,2),0),0),0)</f>
        <v>0</v>
      </c>
    </row>
    <row r="1833" hidden="1">
      <c r="B1833">
        <f>IFERROR(IF(F1833&gt;0,MAX(B$26:B1832)+1,IF(AND(D1833&gt;0,C1833=0),"ЗАГ",0)),0)</f>
        <v>0</v>
      </c>
      <c r="C1833">
        <f>IF(Смета!B1815&gt;0,Смета!B1815,0)</f>
        <v>0</v>
      </c>
      <c r="D1833">
        <f>IF(Смета!C1815&gt;0,Смета!C1815,0)</f>
        <v>0</v>
      </c>
      <c r="E1833" s="7">
        <f>IF(Смета!D1815&gt;0,Смета!D1815,0)</f>
        <v>0</v>
      </c>
      <c r="F1833" s="7">
        <f>IFERROR(IF(Дата_КС2=S$3,Смета!Q1815,0)+IF(Дата_КС2=S$4,Смета!T1815,0)+IF(Дата_КС2=S$5,Смета!W1815,0)+IF(Дата_КС2=S$6,Смета!Z1815,0)+IF(Дата_КС2=S$7,Смета!AC1815,0)+IF(Дата_КС2=S$8,Смета!AF1815,0)+IF(Дата_КС2=S$9,Смета!AI1815,0)+IF(Дата_КС2=S$10,Смета!AL1815,0)+IF(Дата_КС2=S$11,Смета!AO1815,0)+IF(Дата_КС2=S$12,Смета!AR1815,0)+IF(Дата_КС2=S$13,Смета!AU1815,0)+IF(Дата_КС2=S$14,Смета!AX1815,0),0)</f>
        <v>0</v>
      </c>
      <c r="G1833" s="7">
        <f>IF(Смета!E1815&gt;0,Смета!E1815,0)</f>
        <v>0</v>
      </c>
      <c r="H1833" s="7">
        <f>ROUND(F1833*G1833,2)</f>
        <v>0</v>
      </c>
      <c r="I1833">
        <f>IF(J1833=1,1,K1833)</f>
        <v>0</v>
      </c>
      <c r="K1833">
        <f>IF(AND(B1833&gt;0,B1833&lt;&gt;"ЗАГ"),1,IF(C1833=0,SUM(B1834:INDEX(B1834:B$2002,INDEX(MATCH("ЗАГ",B1834:B$2002&amp;"",),))),0))</f>
        <v>0</v>
      </c>
      <c r="R1833" s="7">
        <f>IFERROR(IF(F1833&gt;0,IF(IFERROR((Смета!H1383*1),0)&gt;0,ROUND(F1833*G1833,2),0),0),0)</f>
        <v>0</v>
      </c>
      <c r="S1833" s="7">
        <f>IFERROR(IF(F1833&gt;0,IF(IFERROR((Смета!G1815*1),0)&gt;0,ROUND(F1833*G1833,2),0),0),0)</f>
        <v>0</v>
      </c>
    </row>
    <row r="1834" hidden="1">
      <c r="B1834">
        <f>IFERROR(IF(F1834&gt;0,MAX(B$26:B1833)+1,IF(AND(D1834&gt;0,C1834=0),"ЗАГ",0)),0)</f>
        <v>0</v>
      </c>
      <c r="C1834">
        <f>IF(Смета!B1816&gt;0,Смета!B1816,0)</f>
        <v>0</v>
      </c>
      <c r="D1834">
        <f>IF(Смета!C1816&gt;0,Смета!C1816,0)</f>
        <v>0</v>
      </c>
      <c r="E1834" s="7">
        <f>IF(Смета!D1816&gt;0,Смета!D1816,0)</f>
        <v>0</v>
      </c>
      <c r="F1834" s="7">
        <f>IFERROR(IF(Дата_КС2=S$3,Смета!Q1816,0)+IF(Дата_КС2=S$4,Смета!T1816,0)+IF(Дата_КС2=S$5,Смета!W1816,0)+IF(Дата_КС2=S$6,Смета!Z1816,0)+IF(Дата_КС2=S$7,Смета!AC1816,0)+IF(Дата_КС2=S$8,Смета!AF1816,0)+IF(Дата_КС2=S$9,Смета!AI1816,0)+IF(Дата_КС2=S$10,Смета!AL1816,0)+IF(Дата_КС2=S$11,Смета!AO1816,0)+IF(Дата_КС2=S$12,Смета!AR1816,0)+IF(Дата_КС2=S$13,Смета!AU1816,0)+IF(Дата_КС2=S$14,Смета!AX1816,0),0)</f>
        <v>0</v>
      </c>
      <c r="G1834" s="7">
        <f>IF(Смета!E1816&gt;0,Смета!E1816,0)</f>
        <v>0</v>
      </c>
      <c r="H1834" s="7">
        <f>ROUND(F1834*G1834,2)</f>
        <v>0</v>
      </c>
      <c r="I1834">
        <f>IF(J1834=1,1,K1834)</f>
        <v>0</v>
      </c>
      <c r="K1834">
        <f>IF(AND(B1834&gt;0,B1834&lt;&gt;"ЗАГ"),1,IF(C1834=0,SUM(B1835:INDEX(B1835:B$2002,INDEX(MATCH("ЗАГ",B1835:B$2002&amp;"",),))),0))</f>
        <v>0</v>
      </c>
      <c r="R1834" s="7">
        <f>IFERROR(IF(F1834&gt;0,IF(IFERROR((Смета!H1384*1),0)&gt;0,ROUND(F1834*G1834,2),0),0),0)</f>
        <v>0</v>
      </c>
      <c r="S1834" s="7">
        <f>IFERROR(IF(F1834&gt;0,IF(IFERROR((Смета!G1816*1),0)&gt;0,ROUND(F1834*G1834,2),0),0),0)</f>
        <v>0</v>
      </c>
    </row>
    <row r="1835" hidden="1">
      <c r="B1835">
        <f>IFERROR(IF(F1835&gt;0,MAX(B$26:B1834)+1,IF(AND(D1835&gt;0,C1835=0),"ЗАГ",0)),0)</f>
        <v>0</v>
      </c>
      <c r="C1835">
        <f>IF(Смета!B1817&gt;0,Смета!B1817,0)</f>
        <v>0</v>
      </c>
      <c r="D1835">
        <f>IF(Смета!C1817&gt;0,Смета!C1817,0)</f>
        <v>0</v>
      </c>
      <c r="E1835" s="7">
        <f>IF(Смета!D1817&gt;0,Смета!D1817,0)</f>
        <v>0</v>
      </c>
      <c r="F1835" s="7">
        <f>IFERROR(IF(Дата_КС2=S$3,Смета!Q1817,0)+IF(Дата_КС2=S$4,Смета!T1817,0)+IF(Дата_КС2=S$5,Смета!W1817,0)+IF(Дата_КС2=S$6,Смета!Z1817,0)+IF(Дата_КС2=S$7,Смета!AC1817,0)+IF(Дата_КС2=S$8,Смета!AF1817,0)+IF(Дата_КС2=S$9,Смета!AI1817,0)+IF(Дата_КС2=S$10,Смета!AL1817,0)+IF(Дата_КС2=S$11,Смета!AO1817,0)+IF(Дата_КС2=S$12,Смета!AR1817,0)+IF(Дата_КС2=S$13,Смета!AU1817,0)+IF(Дата_КС2=S$14,Смета!AX1817,0),0)</f>
        <v>0</v>
      </c>
      <c r="G1835" s="7">
        <f>IF(Смета!E1817&gt;0,Смета!E1817,0)</f>
        <v>0</v>
      </c>
      <c r="H1835" s="7">
        <f>ROUND(F1835*G1835,2)</f>
        <v>0</v>
      </c>
      <c r="I1835">
        <f>IF(J1835=1,1,K1835)</f>
        <v>0</v>
      </c>
      <c r="K1835">
        <f>IF(AND(B1835&gt;0,B1835&lt;&gt;"ЗАГ"),1,IF(C1835=0,SUM(B1836:INDEX(B1836:B$2002,INDEX(MATCH("ЗАГ",B1836:B$2002&amp;"",),))),0))</f>
        <v>0</v>
      </c>
      <c r="R1835" s="7">
        <f>IFERROR(IF(F1835&gt;0,IF(IFERROR((Смета!H1385*1),0)&gt;0,ROUND(F1835*G1835,2),0),0),0)</f>
        <v>0</v>
      </c>
      <c r="S1835" s="7">
        <f>IFERROR(IF(F1835&gt;0,IF(IFERROR((Смета!G1817*1),0)&gt;0,ROUND(F1835*G1835,2),0),0),0)</f>
        <v>0</v>
      </c>
    </row>
    <row r="1836" hidden="1">
      <c r="B1836">
        <f>IFERROR(IF(F1836&gt;0,MAX(B$26:B1835)+1,IF(AND(D1836&gt;0,C1836=0),"ЗАГ",0)),0)</f>
        <v>0</v>
      </c>
      <c r="C1836">
        <f>IF(Смета!B1818&gt;0,Смета!B1818,0)</f>
        <v>0</v>
      </c>
      <c r="D1836">
        <f>IF(Смета!C1818&gt;0,Смета!C1818,0)</f>
        <v>0</v>
      </c>
      <c r="E1836" s="7">
        <f>IF(Смета!D1818&gt;0,Смета!D1818,0)</f>
        <v>0</v>
      </c>
      <c r="F1836" s="7">
        <f>IFERROR(IF(Дата_КС2=S$3,Смета!Q1818,0)+IF(Дата_КС2=S$4,Смета!T1818,0)+IF(Дата_КС2=S$5,Смета!W1818,0)+IF(Дата_КС2=S$6,Смета!Z1818,0)+IF(Дата_КС2=S$7,Смета!AC1818,0)+IF(Дата_КС2=S$8,Смета!AF1818,0)+IF(Дата_КС2=S$9,Смета!AI1818,0)+IF(Дата_КС2=S$10,Смета!AL1818,0)+IF(Дата_КС2=S$11,Смета!AO1818,0)+IF(Дата_КС2=S$12,Смета!AR1818,0)+IF(Дата_КС2=S$13,Смета!AU1818,0)+IF(Дата_КС2=S$14,Смета!AX1818,0),0)</f>
        <v>0</v>
      </c>
      <c r="G1836" s="7">
        <f>IF(Смета!E1818&gt;0,Смета!E1818,0)</f>
        <v>0</v>
      </c>
      <c r="H1836" s="7">
        <f>ROUND(F1836*G1836,2)</f>
        <v>0</v>
      </c>
      <c r="I1836">
        <f>IF(J1836=1,1,K1836)</f>
        <v>0</v>
      </c>
      <c r="K1836">
        <f>IF(AND(B1836&gt;0,B1836&lt;&gt;"ЗАГ"),1,IF(C1836=0,SUM(B1837:INDEX(B1837:B$2002,INDEX(MATCH("ЗАГ",B1837:B$2002&amp;"",),))),0))</f>
        <v>0</v>
      </c>
      <c r="R1836" s="7">
        <f>IFERROR(IF(F1836&gt;0,IF(IFERROR((Смета!H1386*1),0)&gt;0,ROUND(F1836*G1836,2),0),0),0)</f>
        <v>0</v>
      </c>
      <c r="S1836" s="7">
        <f>IFERROR(IF(F1836&gt;0,IF(IFERROR((Смета!G1818*1),0)&gt;0,ROUND(F1836*G1836,2),0),0),0)</f>
        <v>0</v>
      </c>
    </row>
    <row r="1837" hidden="1">
      <c r="B1837">
        <f>IFERROR(IF(F1837&gt;0,MAX(B$26:B1836)+1,IF(AND(D1837&gt;0,C1837=0),"ЗАГ",0)),0)</f>
        <v>0</v>
      </c>
      <c r="C1837">
        <f>IF(Смета!B1819&gt;0,Смета!B1819,0)</f>
        <v>0</v>
      </c>
      <c r="D1837">
        <f>IF(Смета!C1819&gt;0,Смета!C1819,0)</f>
        <v>0</v>
      </c>
      <c r="E1837" s="7">
        <f>IF(Смета!D1819&gt;0,Смета!D1819,0)</f>
        <v>0</v>
      </c>
      <c r="F1837" s="7">
        <f>IFERROR(IF(Дата_КС2=S$3,Смета!Q1819,0)+IF(Дата_КС2=S$4,Смета!T1819,0)+IF(Дата_КС2=S$5,Смета!W1819,0)+IF(Дата_КС2=S$6,Смета!Z1819,0)+IF(Дата_КС2=S$7,Смета!AC1819,0)+IF(Дата_КС2=S$8,Смета!AF1819,0)+IF(Дата_КС2=S$9,Смета!AI1819,0)+IF(Дата_КС2=S$10,Смета!AL1819,0)+IF(Дата_КС2=S$11,Смета!AO1819,0)+IF(Дата_КС2=S$12,Смета!AR1819,0)+IF(Дата_КС2=S$13,Смета!AU1819,0)+IF(Дата_КС2=S$14,Смета!AX1819,0),0)</f>
        <v>0</v>
      </c>
      <c r="G1837" s="7">
        <f>IF(Смета!E1819&gt;0,Смета!E1819,0)</f>
        <v>0</v>
      </c>
      <c r="H1837" s="7">
        <f>ROUND(F1837*G1837,2)</f>
        <v>0</v>
      </c>
      <c r="I1837">
        <f>IF(J1837=1,1,K1837)</f>
        <v>0</v>
      </c>
      <c r="K1837">
        <f>IF(AND(B1837&gt;0,B1837&lt;&gt;"ЗАГ"),1,IF(C1837=0,SUM(B1838:INDEX(B1838:B$2002,INDEX(MATCH("ЗАГ",B1838:B$2002&amp;"",),))),0))</f>
        <v>0</v>
      </c>
      <c r="R1837" s="7">
        <f>IFERROR(IF(F1837&gt;0,IF(IFERROR((Смета!H1387*1),0)&gt;0,ROUND(F1837*G1837,2),0),0),0)</f>
        <v>0</v>
      </c>
      <c r="S1837" s="7">
        <f>IFERROR(IF(F1837&gt;0,IF(IFERROR((Смета!G1819*1),0)&gt;0,ROUND(F1837*G1837,2),0),0),0)</f>
        <v>0</v>
      </c>
    </row>
    <row r="1838" hidden="1">
      <c r="B1838">
        <f>IFERROR(IF(F1838&gt;0,MAX(B$26:B1837)+1,IF(AND(D1838&gt;0,C1838=0),"ЗАГ",0)),0)</f>
        <v>0</v>
      </c>
      <c r="C1838">
        <f>IF(Смета!B1820&gt;0,Смета!B1820,0)</f>
        <v>0</v>
      </c>
      <c r="D1838">
        <f>IF(Смета!C1820&gt;0,Смета!C1820,0)</f>
        <v>0</v>
      </c>
      <c r="E1838" s="7">
        <f>IF(Смета!D1820&gt;0,Смета!D1820,0)</f>
        <v>0</v>
      </c>
      <c r="F1838" s="7">
        <f>IFERROR(IF(Дата_КС2=S$3,Смета!Q1820,0)+IF(Дата_КС2=S$4,Смета!T1820,0)+IF(Дата_КС2=S$5,Смета!W1820,0)+IF(Дата_КС2=S$6,Смета!Z1820,0)+IF(Дата_КС2=S$7,Смета!AC1820,0)+IF(Дата_КС2=S$8,Смета!AF1820,0)+IF(Дата_КС2=S$9,Смета!AI1820,0)+IF(Дата_КС2=S$10,Смета!AL1820,0)+IF(Дата_КС2=S$11,Смета!AO1820,0)+IF(Дата_КС2=S$12,Смета!AR1820,0)+IF(Дата_КС2=S$13,Смета!AU1820,0)+IF(Дата_КС2=S$14,Смета!AX1820,0),0)</f>
        <v>0</v>
      </c>
      <c r="G1838" s="7">
        <f>IF(Смета!E1820&gt;0,Смета!E1820,0)</f>
        <v>0</v>
      </c>
      <c r="H1838" s="7">
        <f>ROUND(F1838*G1838,2)</f>
        <v>0</v>
      </c>
      <c r="I1838">
        <f>IF(J1838=1,1,K1838)</f>
        <v>0</v>
      </c>
      <c r="K1838">
        <f>IF(AND(B1838&gt;0,B1838&lt;&gt;"ЗАГ"),1,IF(C1838=0,SUM(B1839:INDEX(B1839:B$2002,INDEX(MATCH("ЗАГ",B1839:B$2002&amp;"",),))),0))</f>
        <v>0</v>
      </c>
      <c r="R1838" s="7">
        <f>IFERROR(IF(F1838&gt;0,IF(IFERROR((Смета!H1388*1),0)&gt;0,ROUND(F1838*G1838,2),0),0),0)</f>
        <v>0</v>
      </c>
      <c r="S1838" s="7">
        <f>IFERROR(IF(F1838&gt;0,IF(IFERROR((Смета!G1820*1),0)&gt;0,ROUND(F1838*G1838,2),0),0),0)</f>
        <v>0</v>
      </c>
    </row>
    <row r="1839" hidden="1">
      <c r="B1839">
        <f>IFERROR(IF(F1839&gt;0,MAX(B$26:B1838)+1,IF(AND(D1839&gt;0,C1839=0),"ЗАГ",0)),0)</f>
        <v>0</v>
      </c>
      <c r="C1839">
        <f>IF(Смета!B1821&gt;0,Смета!B1821,0)</f>
        <v>0</v>
      </c>
      <c r="D1839">
        <f>IF(Смета!C1821&gt;0,Смета!C1821,0)</f>
        <v>0</v>
      </c>
      <c r="E1839" s="7">
        <f>IF(Смета!D1821&gt;0,Смета!D1821,0)</f>
        <v>0</v>
      </c>
      <c r="F1839" s="7">
        <f>IFERROR(IF(Дата_КС2=S$3,Смета!Q1821,0)+IF(Дата_КС2=S$4,Смета!T1821,0)+IF(Дата_КС2=S$5,Смета!W1821,0)+IF(Дата_КС2=S$6,Смета!Z1821,0)+IF(Дата_КС2=S$7,Смета!AC1821,0)+IF(Дата_КС2=S$8,Смета!AF1821,0)+IF(Дата_КС2=S$9,Смета!AI1821,0)+IF(Дата_КС2=S$10,Смета!AL1821,0)+IF(Дата_КС2=S$11,Смета!AO1821,0)+IF(Дата_КС2=S$12,Смета!AR1821,0)+IF(Дата_КС2=S$13,Смета!AU1821,0)+IF(Дата_КС2=S$14,Смета!AX1821,0),0)</f>
        <v>0</v>
      </c>
      <c r="G1839" s="7">
        <f>IF(Смета!E1821&gt;0,Смета!E1821,0)</f>
        <v>0</v>
      </c>
      <c r="H1839" s="7">
        <f>ROUND(F1839*G1839,2)</f>
        <v>0</v>
      </c>
      <c r="I1839">
        <f>IF(J1839=1,1,K1839)</f>
        <v>0</v>
      </c>
      <c r="K1839">
        <f>IF(AND(B1839&gt;0,B1839&lt;&gt;"ЗАГ"),1,IF(C1839=0,SUM(B1840:INDEX(B1840:B$2002,INDEX(MATCH("ЗАГ",B1840:B$2002&amp;"",),))),0))</f>
        <v>0</v>
      </c>
      <c r="R1839" s="7">
        <f>IFERROR(IF(F1839&gt;0,IF(IFERROR((Смета!H1389*1),0)&gt;0,ROUND(F1839*G1839,2),0),0),0)</f>
        <v>0</v>
      </c>
      <c r="S1839" s="7">
        <f>IFERROR(IF(F1839&gt;0,IF(IFERROR((Смета!G1821*1),0)&gt;0,ROUND(F1839*G1839,2),0),0),0)</f>
        <v>0</v>
      </c>
    </row>
    <row r="1840" hidden="1">
      <c r="B1840">
        <f>IFERROR(IF(F1840&gt;0,MAX(B$26:B1839)+1,IF(AND(D1840&gt;0,C1840=0),"ЗАГ",0)),0)</f>
        <v>0</v>
      </c>
      <c r="C1840">
        <f>IF(Смета!B1822&gt;0,Смета!B1822,0)</f>
        <v>0</v>
      </c>
      <c r="D1840">
        <f>IF(Смета!C1822&gt;0,Смета!C1822,0)</f>
        <v>0</v>
      </c>
      <c r="E1840" s="7">
        <f>IF(Смета!D1822&gt;0,Смета!D1822,0)</f>
        <v>0</v>
      </c>
      <c r="F1840" s="7">
        <f>IFERROR(IF(Дата_КС2=S$3,Смета!Q1822,0)+IF(Дата_КС2=S$4,Смета!T1822,0)+IF(Дата_КС2=S$5,Смета!W1822,0)+IF(Дата_КС2=S$6,Смета!Z1822,0)+IF(Дата_КС2=S$7,Смета!AC1822,0)+IF(Дата_КС2=S$8,Смета!AF1822,0)+IF(Дата_КС2=S$9,Смета!AI1822,0)+IF(Дата_КС2=S$10,Смета!AL1822,0)+IF(Дата_КС2=S$11,Смета!AO1822,0)+IF(Дата_КС2=S$12,Смета!AR1822,0)+IF(Дата_КС2=S$13,Смета!AU1822,0)+IF(Дата_КС2=S$14,Смета!AX1822,0),0)</f>
        <v>0</v>
      </c>
      <c r="G1840" s="7">
        <f>IF(Смета!E1822&gt;0,Смета!E1822,0)</f>
        <v>0</v>
      </c>
      <c r="H1840" s="7">
        <f>ROUND(F1840*G1840,2)</f>
        <v>0</v>
      </c>
      <c r="I1840">
        <f>IF(J1840=1,1,K1840)</f>
        <v>0</v>
      </c>
      <c r="K1840">
        <f>IF(AND(B1840&gt;0,B1840&lt;&gt;"ЗАГ"),1,IF(C1840=0,SUM(B1841:INDEX(B1841:B$2002,INDEX(MATCH("ЗАГ",B1841:B$2002&amp;"",),))),0))</f>
        <v>0</v>
      </c>
      <c r="R1840" s="7">
        <f>IFERROR(IF(F1840&gt;0,IF(IFERROR((Смета!H1390*1),0)&gt;0,ROUND(F1840*G1840,2),0),0),0)</f>
        <v>0</v>
      </c>
      <c r="S1840" s="7">
        <f>IFERROR(IF(F1840&gt;0,IF(IFERROR((Смета!G1822*1),0)&gt;0,ROUND(F1840*G1840,2),0),0),0)</f>
        <v>0</v>
      </c>
    </row>
    <row r="1841" hidden="1">
      <c r="B1841">
        <f>IFERROR(IF(F1841&gt;0,MAX(B$26:B1840)+1,IF(AND(D1841&gt;0,C1841=0),"ЗАГ",0)),0)</f>
        <v>0</v>
      </c>
      <c r="C1841">
        <f>IF(Смета!B1823&gt;0,Смета!B1823,0)</f>
        <v>0</v>
      </c>
      <c r="D1841">
        <f>IF(Смета!C1823&gt;0,Смета!C1823,0)</f>
        <v>0</v>
      </c>
      <c r="E1841" s="7">
        <f>IF(Смета!D1823&gt;0,Смета!D1823,0)</f>
        <v>0</v>
      </c>
      <c r="F1841" s="7">
        <f>IFERROR(IF(Дата_КС2=S$3,Смета!Q1823,0)+IF(Дата_КС2=S$4,Смета!T1823,0)+IF(Дата_КС2=S$5,Смета!W1823,0)+IF(Дата_КС2=S$6,Смета!Z1823,0)+IF(Дата_КС2=S$7,Смета!AC1823,0)+IF(Дата_КС2=S$8,Смета!AF1823,0)+IF(Дата_КС2=S$9,Смета!AI1823,0)+IF(Дата_КС2=S$10,Смета!AL1823,0)+IF(Дата_КС2=S$11,Смета!AO1823,0)+IF(Дата_КС2=S$12,Смета!AR1823,0)+IF(Дата_КС2=S$13,Смета!AU1823,0)+IF(Дата_КС2=S$14,Смета!AX1823,0),0)</f>
        <v>0</v>
      </c>
      <c r="G1841" s="7">
        <f>IF(Смета!E1823&gt;0,Смета!E1823,0)</f>
        <v>0</v>
      </c>
      <c r="H1841" s="7">
        <f>ROUND(F1841*G1841,2)</f>
        <v>0</v>
      </c>
      <c r="I1841">
        <f>IF(J1841=1,1,K1841)</f>
        <v>0</v>
      </c>
      <c r="K1841">
        <f>IF(AND(B1841&gt;0,B1841&lt;&gt;"ЗАГ"),1,IF(C1841=0,SUM(B1842:INDEX(B1842:B$2002,INDEX(MATCH("ЗАГ",B1842:B$2002&amp;"",),))),0))</f>
        <v>0</v>
      </c>
      <c r="R1841" s="7">
        <f>IFERROR(IF(F1841&gt;0,IF(IFERROR((Смета!H1391*1),0)&gt;0,ROUND(F1841*G1841,2),0),0),0)</f>
        <v>0</v>
      </c>
      <c r="S1841" s="7">
        <f>IFERROR(IF(F1841&gt;0,IF(IFERROR((Смета!G1823*1),0)&gt;0,ROUND(F1841*G1841,2),0),0),0)</f>
        <v>0</v>
      </c>
    </row>
    <row r="1842" hidden="1">
      <c r="B1842">
        <f>IFERROR(IF(F1842&gt;0,MAX(B$26:B1841)+1,IF(AND(D1842&gt;0,C1842=0),"ЗАГ",0)),0)</f>
        <v>0</v>
      </c>
      <c r="C1842">
        <f>IF(Смета!B1824&gt;0,Смета!B1824,0)</f>
        <v>0</v>
      </c>
      <c r="D1842">
        <f>IF(Смета!C1824&gt;0,Смета!C1824,0)</f>
        <v>0</v>
      </c>
      <c r="E1842" s="7">
        <f>IF(Смета!D1824&gt;0,Смета!D1824,0)</f>
        <v>0</v>
      </c>
      <c r="F1842" s="7">
        <f>IFERROR(IF(Дата_КС2=S$3,Смета!Q1824,0)+IF(Дата_КС2=S$4,Смета!T1824,0)+IF(Дата_КС2=S$5,Смета!W1824,0)+IF(Дата_КС2=S$6,Смета!Z1824,0)+IF(Дата_КС2=S$7,Смета!AC1824,0)+IF(Дата_КС2=S$8,Смета!AF1824,0)+IF(Дата_КС2=S$9,Смета!AI1824,0)+IF(Дата_КС2=S$10,Смета!AL1824,0)+IF(Дата_КС2=S$11,Смета!AO1824,0)+IF(Дата_КС2=S$12,Смета!AR1824,0)+IF(Дата_КС2=S$13,Смета!AU1824,0)+IF(Дата_КС2=S$14,Смета!AX1824,0),0)</f>
        <v>0</v>
      </c>
      <c r="G1842" s="7">
        <f>IF(Смета!E1824&gt;0,Смета!E1824,0)</f>
        <v>0</v>
      </c>
      <c r="H1842" s="7">
        <f>ROUND(F1842*G1842,2)</f>
        <v>0</v>
      </c>
      <c r="I1842">
        <f>IF(J1842=1,1,K1842)</f>
        <v>0</v>
      </c>
      <c r="K1842">
        <f>IF(AND(B1842&gt;0,B1842&lt;&gt;"ЗАГ"),1,IF(C1842=0,SUM(B1843:INDEX(B1843:B$2002,INDEX(MATCH("ЗАГ",B1843:B$2002&amp;"",),))),0))</f>
        <v>0</v>
      </c>
      <c r="R1842" s="7">
        <f>IFERROR(IF(F1842&gt;0,IF(IFERROR((Смета!H1392*1),0)&gt;0,ROUND(F1842*G1842,2),0),0),0)</f>
        <v>0</v>
      </c>
      <c r="S1842" s="7">
        <f>IFERROR(IF(F1842&gt;0,IF(IFERROR((Смета!G1824*1),0)&gt;0,ROUND(F1842*G1842,2),0),0),0)</f>
        <v>0</v>
      </c>
    </row>
    <row r="1843" hidden="1">
      <c r="B1843">
        <f>IFERROR(IF(F1843&gt;0,MAX(B$26:B1842)+1,IF(AND(D1843&gt;0,C1843=0),"ЗАГ",0)),0)</f>
        <v>0</v>
      </c>
      <c r="C1843">
        <f>IF(Смета!B1825&gt;0,Смета!B1825,0)</f>
        <v>0</v>
      </c>
      <c r="D1843">
        <f>IF(Смета!C1825&gt;0,Смета!C1825,0)</f>
        <v>0</v>
      </c>
      <c r="E1843" s="7">
        <f>IF(Смета!D1825&gt;0,Смета!D1825,0)</f>
        <v>0</v>
      </c>
      <c r="F1843" s="7">
        <f>IFERROR(IF(Дата_КС2=S$3,Смета!Q1825,0)+IF(Дата_КС2=S$4,Смета!T1825,0)+IF(Дата_КС2=S$5,Смета!W1825,0)+IF(Дата_КС2=S$6,Смета!Z1825,0)+IF(Дата_КС2=S$7,Смета!AC1825,0)+IF(Дата_КС2=S$8,Смета!AF1825,0)+IF(Дата_КС2=S$9,Смета!AI1825,0)+IF(Дата_КС2=S$10,Смета!AL1825,0)+IF(Дата_КС2=S$11,Смета!AO1825,0)+IF(Дата_КС2=S$12,Смета!AR1825,0)+IF(Дата_КС2=S$13,Смета!AU1825,0)+IF(Дата_КС2=S$14,Смета!AX1825,0),0)</f>
        <v>0</v>
      </c>
      <c r="G1843" s="7">
        <f>IF(Смета!E1825&gt;0,Смета!E1825,0)</f>
        <v>0</v>
      </c>
      <c r="H1843" s="7">
        <f>ROUND(F1843*G1843,2)</f>
        <v>0</v>
      </c>
      <c r="I1843">
        <f>IF(J1843=1,1,K1843)</f>
        <v>0</v>
      </c>
      <c r="K1843">
        <f>IF(AND(B1843&gt;0,B1843&lt;&gt;"ЗАГ"),1,IF(C1843=0,SUM(B1844:INDEX(B1844:B$2002,INDEX(MATCH("ЗАГ",B1844:B$2002&amp;"",),))),0))</f>
        <v>0</v>
      </c>
      <c r="R1843" s="7">
        <f>IFERROR(IF(F1843&gt;0,IF(IFERROR((Смета!H1393*1),0)&gt;0,ROUND(F1843*G1843,2),0),0),0)</f>
        <v>0</v>
      </c>
      <c r="S1843" s="7">
        <f>IFERROR(IF(F1843&gt;0,IF(IFERROR((Смета!G1825*1),0)&gt;0,ROUND(F1843*G1843,2),0),0),0)</f>
        <v>0</v>
      </c>
    </row>
    <row r="1844" hidden="1">
      <c r="B1844">
        <f>IFERROR(IF(F1844&gt;0,MAX(B$26:B1843)+1,IF(AND(D1844&gt;0,C1844=0),"ЗАГ",0)),0)</f>
        <v>0</v>
      </c>
      <c r="C1844">
        <f>IF(Смета!B1826&gt;0,Смета!B1826,0)</f>
        <v>0</v>
      </c>
      <c r="D1844">
        <f>IF(Смета!C1826&gt;0,Смета!C1826,0)</f>
        <v>0</v>
      </c>
      <c r="E1844" s="7">
        <f>IF(Смета!D1826&gt;0,Смета!D1826,0)</f>
        <v>0</v>
      </c>
      <c r="F1844" s="7">
        <f>IFERROR(IF(Дата_КС2=S$3,Смета!Q1826,0)+IF(Дата_КС2=S$4,Смета!T1826,0)+IF(Дата_КС2=S$5,Смета!W1826,0)+IF(Дата_КС2=S$6,Смета!Z1826,0)+IF(Дата_КС2=S$7,Смета!AC1826,0)+IF(Дата_КС2=S$8,Смета!AF1826,0)+IF(Дата_КС2=S$9,Смета!AI1826,0)+IF(Дата_КС2=S$10,Смета!AL1826,0)+IF(Дата_КС2=S$11,Смета!AO1826,0)+IF(Дата_КС2=S$12,Смета!AR1826,0)+IF(Дата_КС2=S$13,Смета!AU1826,0)+IF(Дата_КС2=S$14,Смета!AX1826,0),0)</f>
        <v>0</v>
      </c>
      <c r="G1844" s="7">
        <f>IF(Смета!E1826&gt;0,Смета!E1826,0)</f>
        <v>0</v>
      </c>
      <c r="H1844" s="7">
        <f>ROUND(F1844*G1844,2)</f>
        <v>0</v>
      </c>
      <c r="I1844">
        <f>IF(J1844=1,1,K1844)</f>
        <v>0</v>
      </c>
      <c r="K1844">
        <f>IF(AND(B1844&gt;0,B1844&lt;&gt;"ЗАГ"),1,IF(C1844=0,SUM(B1845:INDEX(B1845:B$2002,INDEX(MATCH("ЗАГ",B1845:B$2002&amp;"",),))),0))</f>
        <v>0</v>
      </c>
      <c r="R1844" s="7">
        <f>IFERROR(IF(F1844&gt;0,IF(IFERROR((Смета!H1394*1),0)&gt;0,ROUND(F1844*G1844,2),0),0),0)</f>
        <v>0</v>
      </c>
      <c r="S1844" s="7">
        <f>IFERROR(IF(F1844&gt;0,IF(IFERROR((Смета!G1826*1),0)&gt;0,ROUND(F1844*G1844,2),0),0),0)</f>
        <v>0</v>
      </c>
    </row>
    <row r="1845" hidden="1">
      <c r="B1845">
        <f>IFERROR(IF(F1845&gt;0,MAX(B$26:B1844)+1,IF(AND(D1845&gt;0,C1845=0),"ЗАГ",0)),0)</f>
        <v>0</v>
      </c>
      <c r="C1845">
        <f>IF(Смета!B1827&gt;0,Смета!B1827,0)</f>
        <v>0</v>
      </c>
      <c r="D1845">
        <f>IF(Смета!C1827&gt;0,Смета!C1827,0)</f>
        <v>0</v>
      </c>
      <c r="E1845" s="7">
        <f>IF(Смета!D1827&gt;0,Смета!D1827,0)</f>
        <v>0</v>
      </c>
      <c r="F1845" s="7">
        <f>IFERROR(IF(Дата_КС2=S$3,Смета!Q1827,0)+IF(Дата_КС2=S$4,Смета!T1827,0)+IF(Дата_КС2=S$5,Смета!W1827,0)+IF(Дата_КС2=S$6,Смета!Z1827,0)+IF(Дата_КС2=S$7,Смета!AC1827,0)+IF(Дата_КС2=S$8,Смета!AF1827,0)+IF(Дата_КС2=S$9,Смета!AI1827,0)+IF(Дата_КС2=S$10,Смета!AL1827,0)+IF(Дата_КС2=S$11,Смета!AO1827,0)+IF(Дата_КС2=S$12,Смета!AR1827,0)+IF(Дата_КС2=S$13,Смета!AU1827,0)+IF(Дата_КС2=S$14,Смета!AX1827,0),0)</f>
        <v>0</v>
      </c>
      <c r="G1845" s="7">
        <f>IF(Смета!E1827&gt;0,Смета!E1827,0)</f>
        <v>0</v>
      </c>
      <c r="H1845" s="7">
        <f>ROUND(F1845*G1845,2)</f>
        <v>0</v>
      </c>
      <c r="I1845">
        <f>IF(J1845=1,1,K1845)</f>
        <v>0</v>
      </c>
      <c r="K1845">
        <f>IF(AND(B1845&gt;0,B1845&lt;&gt;"ЗАГ"),1,IF(C1845=0,SUM(B1846:INDEX(B1846:B$2002,INDEX(MATCH("ЗАГ",B1846:B$2002&amp;"",),))),0))</f>
        <v>0</v>
      </c>
      <c r="R1845" s="7">
        <f>IFERROR(IF(F1845&gt;0,IF(IFERROR((Смета!H1395*1),0)&gt;0,ROUND(F1845*G1845,2),0),0),0)</f>
        <v>0</v>
      </c>
      <c r="S1845" s="7">
        <f>IFERROR(IF(F1845&gt;0,IF(IFERROR((Смета!G1827*1),0)&gt;0,ROUND(F1845*G1845,2),0),0),0)</f>
        <v>0</v>
      </c>
    </row>
    <row r="1846" hidden="1">
      <c r="B1846">
        <f>IFERROR(IF(F1846&gt;0,MAX(B$26:B1845)+1,IF(AND(D1846&gt;0,C1846=0),"ЗАГ",0)),0)</f>
        <v>0</v>
      </c>
      <c r="C1846">
        <f>IF(Смета!B1828&gt;0,Смета!B1828,0)</f>
        <v>0</v>
      </c>
      <c r="D1846">
        <f>IF(Смета!C1828&gt;0,Смета!C1828,0)</f>
        <v>0</v>
      </c>
      <c r="E1846" s="7">
        <f>IF(Смета!D1828&gt;0,Смета!D1828,0)</f>
        <v>0</v>
      </c>
      <c r="F1846" s="7">
        <f>IFERROR(IF(Дата_КС2=S$3,Смета!Q1828,0)+IF(Дата_КС2=S$4,Смета!T1828,0)+IF(Дата_КС2=S$5,Смета!W1828,0)+IF(Дата_КС2=S$6,Смета!Z1828,0)+IF(Дата_КС2=S$7,Смета!AC1828,0)+IF(Дата_КС2=S$8,Смета!AF1828,0)+IF(Дата_КС2=S$9,Смета!AI1828,0)+IF(Дата_КС2=S$10,Смета!AL1828,0)+IF(Дата_КС2=S$11,Смета!AO1828,0)+IF(Дата_КС2=S$12,Смета!AR1828,0)+IF(Дата_КС2=S$13,Смета!AU1828,0)+IF(Дата_КС2=S$14,Смета!AX1828,0),0)</f>
        <v>0</v>
      </c>
      <c r="G1846" s="7">
        <f>IF(Смета!E1828&gt;0,Смета!E1828,0)</f>
        <v>0</v>
      </c>
      <c r="H1846" s="7">
        <f>ROUND(F1846*G1846,2)</f>
        <v>0</v>
      </c>
      <c r="I1846">
        <f>IF(J1846=1,1,K1846)</f>
        <v>0</v>
      </c>
      <c r="K1846">
        <f>IF(AND(B1846&gt;0,B1846&lt;&gt;"ЗАГ"),1,IF(C1846=0,SUM(B1847:INDEX(B1847:B$2002,INDEX(MATCH("ЗАГ",B1847:B$2002&amp;"",),))),0))</f>
        <v>0</v>
      </c>
      <c r="R1846" s="7">
        <f>IFERROR(IF(F1846&gt;0,IF(IFERROR((Смета!H1396*1),0)&gt;0,ROUND(F1846*G1846,2),0),0),0)</f>
        <v>0</v>
      </c>
      <c r="S1846" s="7">
        <f>IFERROR(IF(F1846&gt;0,IF(IFERROR((Смета!G1828*1),0)&gt;0,ROUND(F1846*G1846,2),0),0),0)</f>
        <v>0</v>
      </c>
    </row>
    <row r="1847" hidden="1">
      <c r="B1847">
        <f>IFERROR(IF(F1847&gt;0,MAX(B$26:B1846)+1,IF(AND(D1847&gt;0,C1847=0),"ЗАГ",0)),0)</f>
        <v>0</v>
      </c>
      <c r="C1847">
        <f>IF(Смета!B1829&gt;0,Смета!B1829,0)</f>
        <v>0</v>
      </c>
      <c r="D1847">
        <f>IF(Смета!C1829&gt;0,Смета!C1829,0)</f>
        <v>0</v>
      </c>
      <c r="E1847" s="7">
        <f>IF(Смета!D1829&gt;0,Смета!D1829,0)</f>
        <v>0</v>
      </c>
      <c r="F1847" s="7">
        <f>IFERROR(IF(Дата_КС2=S$3,Смета!Q1829,0)+IF(Дата_КС2=S$4,Смета!T1829,0)+IF(Дата_КС2=S$5,Смета!W1829,0)+IF(Дата_КС2=S$6,Смета!Z1829,0)+IF(Дата_КС2=S$7,Смета!AC1829,0)+IF(Дата_КС2=S$8,Смета!AF1829,0)+IF(Дата_КС2=S$9,Смета!AI1829,0)+IF(Дата_КС2=S$10,Смета!AL1829,0)+IF(Дата_КС2=S$11,Смета!AO1829,0)+IF(Дата_КС2=S$12,Смета!AR1829,0)+IF(Дата_КС2=S$13,Смета!AU1829,0)+IF(Дата_КС2=S$14,Смета!AX1829,0),0)</f>
        <v>0</v>
      </c>
      <c r="G1847" s="7">
        <f>IF(Смета!E1829&gt;0,Смета!E1829,0)</f>
        <v>0</v>
      </c>
      <c r="H1847" s="7">
        <f>ROUND(F1847*G1847,2)</f>
        <v>0</v>
      </c>
      <c r="I1847">
        <f>IF(J1847=1,1,K1847)</f>
        <v>0</v>
      </c>
      <c r="K1847">
        <f>IF(AND(B1847&gt;0,B1847&lt;&gt;"ЗАГ"),1,IF(C1847=0,SUM(B1848:INDEX(B1848:B$2002,INDEX(MATCH("ЗАГ",B1848:B$2002&amp;"",),))),0))</f>
        <v>0</v>
      </c>
      <c r="R1847" s="7">
        <f>IFERROR(IF(F1847&gt;0,IF(IFERROR((Смета!H1397*1),0)&gt;0,ROUND(F1847*G1847,2),0),0),0)</f>
        <v>0</v>
      </c>
      <c r="S1847" s="7">
        <f>IFERROR(IF(F1847&gt;0,IF(IFERROR((Смета!G1829*1),0)&gt;0,ROUND(F1847*G1847,2),0),0),0)</f>
        <v>0</v>
      </c>
    </row>
    <row r="1848" hidden="1">
      <c r="B1848">
        <f>IFERROR(IF(F1848&gt;0,MAX(B$26:B1847)+1,IF(AND(D1848&gt;0,C1848=0),"ЗАГ",0)),0)</f>
        <v>0</v>
      </c>
      <c r="C1848">
        <f>IF(Смета!B1830&gt;0,Смета!B1830,0)</f>
        <v>0</v>
      </c>
      <c r="D1848">
        <f>IF(Смета!C1830&gt;0,Смета!C1830,0)</f>
        <v>0</v>
      </c>
      <c r="E1848" s="7">
        <f>IF(Смета!D1830&gt;0,Смета!D1830,0)</f>
        <v>0</v>
      </c>
      <c r="F1848" s="7">
        <f>IFERROR(IF(Дата_КС2=S$3,Смета!Q1830,0)+IF(Дата_КС2=S$4,Смета!T1830,0)+IF(Дата_КС2=S$5,Смета!W1830,0)+IF(Дата_КС2=S$6,Смета!Z1830,0)+IF(Дата_КС2=S$7,Смета!AC1830,0)+IF(Дата_КС2=S$8,Смета!AF1830,0)+IF(Дата_КС2=S$9,Смета!AI1830,0)+IF(Дата_КС2=S$10,Смета!AL1830,0)+IF(Дата_КС2=S$11,Смета!AO1830,0)+IF(Дата_КС2=S$12,Смета!AR1830,0)+IF(Дата_КС2=S$13,Смета!AU1830,0)+IF(Дата_КС2=S$14,Смета!AX1830,0),0)</f>
        <v>0</v>
      </c>
      <c r="G1848" s="7">
        <f>IF(Смета!E1830&gt;0,Смета!E1830,0)</f>
        <v>0</v>
      </c>
      <c r="H1848" s="7">
        <f>ROUND(F1848*G1848,2)</f>
        <v>0</v>
      </c>
      <c r="I1848">
        <f>IF(J1848=1,1,K1848)</f>
        <v>0</v>
      </c>
      <c r="K1848">
        <f>IF(AND(B1848&gt;0,B1848&lt;&gt;"ЗАГ"),1,IF(C1848=0,SUM(B1849:INDEX(B1849:B$2002,INDEX(MATCH("ЗАГ",B1849:B$2002&amp;"",),))),0))</f>
        <v>0</v>
      </c>
      <c r="R1848" s="7">
        <f>IFERROR(IF(F1848&gt;0,IF(IFERROR((Смета!H1398*1),0)&gt;0,ROUND(F1848*G1848,2),0),0),0)</f>
        <v>0</v>
      </c>
      <c r="S1848" s="7">
        <f>IFERROR(IF(F1848&gt;0,IF(IFERROR((Смета!G1830*1),0)&gt;0,ROUND(F1848*G1848,2),0),0),0)</f>
        <v>0</v>
      </c>
    </row>
    <row r="1849" hidden="1">
      <c r="B1849">
        <f>IFERROR(IF(F1849&gt;0,MAX(B$26:B1848)+1,IF(AND(D1849&gt;0,C1849=0),"ЗАГ",0)),0)</f>
        <v>0</v>
      </c>
      <c r="C1849">
        <f>IF(Смета!B1831&gt;0,Смета!B1831,0)</f>
        <v>0</v>
      </c>
      <c r="D1849">
        <f>IF(Смета!C1831&gt;0,Смета!C1831,0)</f>
        <v>0</v>
      </c>
      <c r="E1849" s="7">
        <f>IF(Смета!D1831&gt;0,Смета!D1831,0)</f>
        <v>0</v>
      </c>
      <c r="F1849" s="7">
        <f>IFERROR(IF(Дата_КС2=S$3,Смета!Q1831,0)+IF(Дата_КС2=S$4,Смета!T1831,0)+IF(Дата_КС2=S$5,Смета!W1831,0)+IF(Дата_КС2=S$6,Смета!Z1831,0)+IF(Дата_КС2=S$7,Смета!AC1831,0)+IF(Дата_КС2=S$8,Смета!AF1831,0)+IF(Дата_КС2=S$9,Смета!AI1831,0)+IF(Дата_КС2=S$10,Смета!AL1831,0)+IF(Дата_КС2=S$11,Смета!AO1831,0)+IF(Дата_КС2=S$12,Смета!AR1831,0)+IF(Дата_КС2=S$13,Смета!AU1831,0)+IF(Дата_КС2=S$14,Смета!AX1831,0),0)</f>
        <v>0</v>
      </c>
      <c r="G1849" s="7">
        <f>IF(Смета!E1831&gt;0,Смета!E1831,0)</f>
        <v>0</v>
      </c>
      <c r="H1849" s="7">
        <f>ROUND(F1849*G1849,2)</f>
        <v>0</v>
      </c>
      <c r="I1849">
        <f>IF(J1849=1,1,K1849)</f>
        <v>0</v>
      </c>
      <c r="K1849">
        <f>IF(AND(B1849&gt;0,B1849&lt;&gt;"ЗАГ"),1,IF(C1849=0,SUM(B1850:INDEX(B1850:B$2002,INDEX(MATCH("ЗАГ",B1850:B$2002&amp;"",),))),0))</f>
        <v>0</v>
      </c>
      <c r="R1849" s="7">
        <f>IFERROR(IF(F1849&gt;0,IF(IFERROR((Смета!H1399*1),0)&gt;0,ROUND(F1849*G1849,2),0),0),0)</f>
        <v>0</v>
      </c>
      <c r="S1849" s="7">
        <f>IFERROR(IF(F1849&gt;0,IF(IFERROR((Смета!G1831*1),0)&gt;0,ROUND(F1849*G1849,2),0),0),0)</f>
        <v>0</v>
      </c>
    </row>
    <row r="1850" hidden="1">
      <c r="B1850">
        <f>IFERROR(IF(F1850&gt;0,MAX(B$26:B1849)+1,IF(AND(D1850&gt;0,C1850=0),"ЗАГ",0)),0)</f>
        <v>0</v>
      </c>
      <c r="C1850">
        <f>IF(Смета!B1832&gt;0,Смета!B1832,0)</f>
        <v>0</v>
      </c>
      <c r="D1850">
        <f>IF(Смета!C1832&gt;0,Смета!C1832,0)</f>
        <v>0</v>
      </c>
      <c r="E1850" s="7">
        <f>IF(Смета!D1832&gt;0,Смета!D1832,0)</f>
        <v>0</v>
      </c>
      <c r="F1850" s="7">
        <f>IFERROR(IF(Дата_КС2=S$3,Смета!Q1832,0)+IF(Дата_КС2=S$4,Смета!T1832,0)+IF(Дата_КС2=S$5,Смета!W1832,0)+IF(Дата_КС2=S$6,Смета!Z1832,0)+IF(Дата_КС2=S$7,Смета!AC1832,0)+IF(Дата_КС2=S$8,Смета!AF1832,0)+IF(Дата_КС2=S$9,Смета!AI1832,0)+IF(Дата_КС2=S$10,Смета!AL1832,0)+IF(Дата_КС2=S$11,Смета!AO1832,0)+IF(Дата_КС2=S$12,Смета!AR1832,0)+IF(Дата_КС2=S$13,Смета!AU1832,0)+IF(Дата_КС2=S$14,Смета!AX1832,0),0)</f>
        <v>0</v>
      </c>
      <c r="G1850" s="7">
        <f>IF(Смета!E1832&gt;0,Смета!E1832,0)</f>
        <v>0</v>
      </c>
      <c r="H1850" s="7">
        <f>ROUND(F1850*G1850,2)</f>
        <v>0</v>
      </c>
      <c r="I1850">
        <f>IF(J1850=1,1,K1850)</f>
        <v>0</v>
      </c>
      <c r="K1850">
        <f>IF(AND(B1850&gt;0,B1850&lt;&gt;"ЗАГ"),1,IF(C1850=0,SUM(B1851:INDEX(B1851:B$2002,INDEX(MATCH("ЗАГ",B1851:B$2002&amp;"",),))),0))</f>
        <v>0</v>
      </c>
      <c r="R1850" s="7">
        <f>IFERROR(IF(F1850&gt;0,IF(IFERROR((Смета!H1400*1),0)&gt;0,ROUND(F1850*G1850,2),0),0),0)</f>
        <v>0</v>
      </c>
      <c r="S1850" s="7">
        <f>IFERROR(IF(F1850&gt;0,IF(IFERROR((Смета!G1832*1),0)&gt;0,ROUND(F1850*G1850,2),0),0),0)</f>
        <v>0</v>
      </c>
    </row>
    <row r="1851" hidden="1">
      <c r="B1851">
        <f>IFERROR(IF(F1851&gt;0,MAX(B$26:B1850)+1,IF(AND(D1851&gt;0,C1851=0),"ЗАГ",0)),0)</f>
        <v>0</v>
      </c>
      <c r="C1851">
        <f>IF(Смета!B1833&gt;0,Смета!B1833,0)</f>
        <v>0</v>
      </c>
      <c r="D1851">
        <f>IF(Смета!C1833&gt;0,Смета!C1833,0)</f>
        <v>0</v>
      </c>
      <c r="E1851" s="7">
        <f>IF(Смета!D1833&gt;0,Смета!D1833,0)</f>
        <v>0</v>
      </c>
      <c r="F1851" s="7">
        <f>IFERROR(IF(Дата_КС2=S$3,Смета!Q1833,0)+IF(Дата_КС2=S$4,Смета!T1833,0)+IF(Дата_КС2=S$5,Смета!W1833,0)+IF(Дата_КС2=S$6,Смета!Z1833,0)+IF(Дата_КС2=S$7,Смета!AC1833,0)+IF(Дата_КС2=S$8,Смета!AF1833,0)+IF(Дата_КС2=S$9,Смета!AI1833,0)+IF(Дата_КС2=S$10,Смета!AL1833,0)+IF(Дата_КС2=S$11,Смета!AO1833,0)+IF(Дата_КС2=S$12,Смета!AR1833,0)+IF(Дата_КС2=S$13,Смета!AU1833,0)+IF(Дата_КС2=S$14,Смета!AX1833,0),0)</f>
        <v>0</v>
      </c>
      <c r="G1851" s="7">
        <f>IF(Смета!E1833&gt;0,Смета!E1833,0)</f>
        <v>0</v>
      </c>
      <c r="H1851" s="7">
        <f>ROUND(F1851*G1851,2)</f>
        <v>0</v>
      </c>
      <c r="I1851">
        <f>IF(J1851=1,1,K1851)</f>
        <v>0</v>
      </c>
      <c r="K1851">
        <f>IF(AND(B1851&gt;0,B1851&lt;&gt;"ЗАГ"),1,IF(C1851=0,SUM(B1852:INDEX(B1852:B$2002,INDEX(MATCH("ЗАГ",B1852:B$2002&amp;"",),))),0))</f>
        <v>0</v>
      </c>
      <c r="R1851" s="7">
        <f>IFERROR(IF(F1851&gt;0,IF(IFERROR((Смета!H1401*1),0)&gt;0,ROUND(F1851*G1851,2),0),0),0)</f>
        <v>0</v>
      </c>
      <c r="S1851" s="7">
        <f>IFERROR(IF(F1851&gt;0,IF(IFERROR((Смета!G1833*1),0)&gt;0,ROUND(F1851*G1851,2),0),0),0)</f>
        <v>0</v>
      </c>
    </row>
    <row r="1852" hidden="1">
      <c r="B1852">
        <f>IFERROR(IF(F1852&gt;0,MAX(B$26:B1851)+1,IF(AND(D1852&gt;0,C1852=0),"ЗАГ",0)),0)</f>
        <v>0</v>
      </c>
      <c r="C1852">
        <f>IF(Смета!B1834&gt;0,Смета!B1834,0)</f>
        <v>0</v>
      </c>
      <c r="D1852">
        <f>IF(Смета!C1834&gt;0,Смета!C1834,0)</f>
        <v>0</v>
      </c>
      <c r="E1852" s="7">
        <f>IF(Смета!D1834&gt;0,Смета!D1834,0)</f>
        <v>0</v>
      </c>
      <c r="F1852" s="7">
        <f>IFERROR(IF(Дата_КС2=S$3,Смета!Q1834,0)+IF(Дата_КС2=S$4,Смета!T1834,0)+IF(Дата_КС2=S$5,Смета!W1834,0)+IF(Дата_КС2=S$6,Смета!Z1834,0)+IF(Дата_КС2=S$7,Смета!AC1834,0)+IF(Дата_КС2=S$8,Смета!AF1834,0)+IF(Дата_КС2=S$9,Смета!AI1834,0)+IF(Дата_КС2=S$10,Смета!AL1834,0)+IF(Дата_КС2=S$11,Смета!AO1834,0)+IF(Дата_КС2=S$12,Смета!AR1834,0)+IF(Дата_КС2=S$13,Смета!AU1834,0)+IF(Дата_КС2=S$14,Смета!AX1834,0),0)</f>
        <v>0</v>
      </c>
      <c r="G1852" s="7">
        <f>IF(Смета!E1834&gt;0,Смета!E1834,0)</f>
        <v>0</v>
      </c>
      <c r="H1852" s="7">
        <f>ROUND(F1852*G1852,2)</f>
        <v>0</v>
      </c>
      <c r="I1852">
        <f>IF(J1852=1,1,K1852)</f>
        <v>0</v>
      </c>
      <c r="K1852">
        <f>IF(AND(B1852&gt;0,B1852&lt;&gt;"ЗАГ"),1,IF(C1852=0,SUM(B1853:INDEX(B1853:B$2002,INDEX(MATCH("ЗАГ",B1853:B$2002&amp;"",),))),0))</f>
        <v>0</v>
      </c>
      <c r="R1852" s="7">
        <f>IFERROR(IF(F1852&gt;0,IF(IFERROR((Смета!H1402*1),0)&gt;0,ROUND(F1852*G1852,2),0),0),0)</f>
        <v>0</v>
      </c>
      <c r="S1852" s="7">
        <f>IFERROR(IF(F1852&gt;0,IF(IFERROR((Смета!G1834*1),0)&gt;0,ROUND(F1852*G1852,2),0),0),0)</f>
        <v>0</v>
      </c>
    </row>
    <row r="1853" hidden="1">
      <c r="B1853">
        <f>IFERROR(IF(F1853&gt;0,MAX(B$26:B1852)+1,IF(AND(D1853&gt;0,C1853=0),"ЗАГ",0)),0)</f>
        <v>0</v>
      </c>
      <c r="C1853">
        <f>IF(Смета!B1835&gt;0,Смета!B1835,0)</f>
        <v>0</v>
      </c>
      <c r="D1853">
        <f>IF(Смета!C1835&gt;0,Смета!C1835,0)</f>
        <v>0</v>
      </c>
      <c r="E1853" s="7">
        <f>IF(Смета!D1835&gt;0,Смета!D1835,0)</f>
        <v>0</v>
      </c>
      <c r="F1853" s="7">
        <f>IFERROR(IF(Дата_КС2=S$3,Смета!Q1835,0)+IF(Дата_КС2=S$4,Смета!T1835,0)+IF(Дата_КС2=S$5,Смета!W1835,0)+IF(Дата_КС2=S$6,Смета!Z1835,0)+IF(Дата_КС2=S$7,Смета!AC1835,0)+IF(Дата_КС2=S$8,Смета!AF1835,0)+IF(Дата_КС2=S$9,Смета!AI1835,0)+IF(Дата_КС2=S$10,Смета!AL1835,0)+IF(Дата_КС2=S$11,Смета!AO1835,0)+IF(Дата_КС2=S$12,Смета!AR1835,0)+IF(Дата_КС2=S$13,Смета!AU1835,0)+IF(Дата_КС2=S$14,Смета!AX1835,0),0)</f>
        <v>0</v>
      </c>
      <c r="G1853" s="7">
        <f>IF(Смета!E1835&gt;0,Смета!E1835,0)</f>
        <v>0</v>
      </c>
      <c r="H1853" s="7">
        <f>ROUND(F1853*G1853,2)</f>
        <v>0</v>
      </c>
      <c r="I1853">
        <f>IF(J1853=1,1,K1853)</f>
        <v>0</v>
      </c>
      <c r="K1853">
        <f>IF(AND(B1853&gt;0,B1853&lt;&gt;"ЗАГ"),1,IF(C1853=0,SUM(B1854:INDEX(B1854:B$2002,INDEX(MATCH("ЗАГ",B1854:B$2002&amp;"",),))),0))</f>
        <v>0</v>
      </c>
      <c r="R1853" s="7">
        <f>IFERROR(IF(F1853&gt;0,IF(IFERROR((Смета!H1403*1),0)&gt;0,ROUND(F1853*G1853,2),0),0),0)</f>
        <v>0</v>
      </c>
      <c r="S1853" s="7">
        <f>IFERROR(IF(F1853&gt;0,IF(IFERROR((Смета!G1835*1),0)&gt;0,ROUND(F1853*G1853,2),0),0),0)</f>
        <v>0</v>
      </c>
    </row>
    <row r="1854" hidden="1">
      <c r="B1854">
        <f>IFERROR(IF(F1854&gt;0,MAX(B$26:B1853)+1,IF(AND(D1854&gt;0,C1854=0),"ЗАГ",0)),0)</f>
        <v>0</v>
      </c>
      <c r="C1854">
        <f>IF(Смета!B1836&gt;0,Смета!B1836,0)</f>
        <v>0</v>
      </c>
      <c r="D1854">
        <f>IF(Смета!C1836&gt;0,Смета!C1836,0)</f>
        <v>0</v>
      </c>
      <c r="E1854" s="7">
        <f>IF(Смета!D1836&gt;0,Смета!D1836,0)</f>
        <v>0</v>
      </c>
      <c r="F1854" s="7">
        <f>IFERROR(IF(Дата_КС2=S$3,Смета!Q1836,0)+IF(Дата_КС2=S$4,Смета!T1836,0)+IF(Дата_КС2=S$5,Смета!W1836,0)+IF(Дата_КС2=S$6,Смета!Z1836,0)+IF(Дата_КС2=S$7,Смета!AC1836,0)+IF(Дата_КС2=S$8,Смета!AF1836,0)+IF(Дата_КС2=S$9,Смета!AI1836,0)+IF(Дата_КС2=S$10,Смета!AL1836,0)+IF(Дата_КС2=S$11,Смета!AO1836,0)+IF(Дата_КС2=S$12,Смета!AR1836,0)+IF(Дата_КС2=S$13,Смета!AU1836,0)+IF(Дата_КС2=S$14,Смета!AX1836,0),0)</f>
        <v>0</v>
      </c>
      <c r="G1854" s="7">
        <f>IF(Смета!E1836&gt;0,Смета!E1836,0)</f>
        <v>0</v>
      </c>
      <c r="H1854" s="7">
        <f>ROUND(F1854*G1854,2)</f>
        <v>0</v>
      </c>
      <c r="I1854">
        <f>IF(J1854=1,1,K1854)</f>
        <v>0</v>
      </c>
      <c r="K1854">
        <f>IF(AND(B1854&gt;0,B1854&lt;&gt;"ЗАГ"),1,IF(C1854=0,SUM(B1855:INDEX(B1855:B$2002,INDEX(MATCH("ЗАГ",B1855:B$2002&amp;"",),))),0))</f>
        <v>0</v>
      </c>
      <c r="R1854" s="7">
        <f>IFERROR(IF(F1854&gt;0,IF(IFERROR((Смета!H1404*1),0)&gt;0,ROUND(F1854*G1854,2),0),0),0)</f>
        <v>0</v>
      </c>
      <c r="S1854" s="7">
        <f>IFERROR(IF(F1854&gt;0,IF(IFERROR((Смета!G1836*1),0)&gt;0,ROUND(F1854*G1854,2),0),0),0)</f>
        <v>0</v>
      </c>
    </row>
    <row r="1855" hidden="1">
      <c r="B1855">
        <f>IFERROR(IF(F1855&gt;0,MAX(B$26:B1854)+1,IF(AND(D1855&gt;0,C1855=0),"ЗАГ",0)),0)</f>
        <v>0</v>
      </c>
      <c r="C1855">
        <f>IF(Смета!B1837&gt;0,Смета!B1837,0)</f>
        <v>0</v>
      </c>
      <c r="D1855">
        <f>IF(Смета!C1837&gt;0,Смета!C1837,0)</f>
        <v>0</v>
      </c>
      <c r="E1855" s="7">
        <f>IF(Смета!D1837&gt;0,Смета!D1837,0)</f>
        <v>0</v>
      </c>
      <c r="F1855" s="7">
        <f>IFERROR(IF(Дата_КС2=S$3,Смета!Q1837,0)+IF(Дата_КС2=S$4,Смета!T1837,0)+IF(Дата_КС2=S$5,Смета!W1837,0)+IF(Дата_КС2=S$6,Смета!Z1837,0)+IF(Дата_КС2=S$7,Смета!AC1837,0)+IF(Дата_КС2=S$8,Смета!AF1837,0)+IF(Дата_КС2=S$9,Смета!AI1837,0)+IF(Дата_КС2=S$10,Смета!AL1837,0)+IF(Дата_КС2=S$11,Смета!AO1837,0)+IF(Дата_КС2=S$12,Смета!AR1837,0)+IF(Дата_КС2=S$13,Смета!AU1837,0)+IF(Дата_КС2=S$14,Смета!AX1837,0),0)</f>
        <v>0</v>
      </c>
      <c r="G1855" s="7">
        <f>IF(Смета!E1837&gt;0,Смета!E1837,0)</f>
        <v>0</v>
      </c>
      <c r="H1855" s="7">
        <f>ROUND(F1855*G1855,2)</f>
        <v>0</v>
      </c>
      <c r="I1855">
        <f>IF(J1855=1,1,K1855)</f>
        <v>0</v>
      </c>
      <c r="K1855">
        <f>IF(AND(B1855&gt;0,B1855&lt;&gt;"ЗАГ"),1,IF(C1855=0,SUM(B1856:INDEX(B1856:B$2002,INDEX(MATCH("ЗАГ",B1856:B$2002&amp;"",),))),0))</f>
        <v>0</v>
      </c>
      <c r="R1855" s="7">
        <f>IFERROR(IF(F1855&gt;0,IF(IFERROR((Смета!H1405*1),0)&gt;0,ROUND(F1855*G1855,2),0),0),0)</f>
        <v>0</v>
      </c>
      <c r="S1855" s="7">
        <f>IFERROR(IF(F1855&gt;0,IF(IFERROR((Смета!G1837*1),0)&gt;0,ROUND(F1855*G1855,2),0),0),0)</f>
        <v>0</v>
      </c>
    </row>
    <row r="1856" hidden="1">
      <c r="B1856">
        <f>IFERROR(IF(F1856&gt;0,MAX(B$26:B1855)+1,IF(AND(D1856&gt;0,C1856=0),"ЗАГ",0)),0)</f>
        <v>0</v>
      </c>
      <c r="C1856">
        <f>IF(Смета!B1838&gt;0,Смета!B1838,0)</f>
        <v>0</v>
      </c>
      <c r="D1856">
        <f>IF(Смета!C1838&gt;0,Смета!C1838,0)</f>
        <v>0</v>
      </c>
      <c r="E1856" s="7">
        <f>IF(Смета!D1838&gt;0,Смета!D1838,0)</f>
        <v>0</v>
      </c>
      <c r="F1856" s="7">
        <f>IFERROR(IF(Дата_КС2=S$3,Смета!Q1838,0)+IF(Дата_КС2=S$4,Смета!T1838,0)+IF(Дата_КС2=S$5,Смета!W1838,0)+IF(Дата_КС2=S$6,Смета!Z1838,0)+IF(Дата_КС2=S$7,Смета!AC1838,0)+IF(Дата_КС2=S$8,Смета!AF1838,0)+IF(Дата_КС2=S$9,Смета!AI1838,0)+IF(Дата_КС2=S$10,Смета!AL1838,0)+IF(Дата_КС2=S$11,Смета!AO1838,0)+IF(Дата_КС2=S$12,Смета!AR1838,0)+IF(Дата_КС2=S$13,Смета!AU1838,0)+IF(Дата_КС2=S$14,Смета!AX1838,0),0)</f>
        <v>0</v>
      </c>
      <c r="G1856" s="7">
        <f>IF(Смета!E1838&gt;0,Смета!E1838,0)</f>
        <v>0</v>
      </c>
      <c r="H1856" s="7">
        <f>ROUND(F1856*G1856,2)</f>
        <v>0</v>
      </c>
      <c r="I1856">
        <f>IF(J1856=1,1,K1856)</f>
        <v>0</v>
      </c>
      <c r="K1856">
        <f>IF(AND(B1856&gt;0,B1856&lt;&gt;"ЗАГ"),1,IF(C1856=0,SUM(B1857:INDEX(B1857:B$2002,INDEX(MATCH("ЗАГ",B1857:B$2002&amp;"",),))),0))</f>
        <v>0</v>
      </c>
      <c r="R1856" s="7">
        <f>IFERROR(IF(F1856&gt;0,IF(IFERROR((Смета!H1406*1),0)&gt;0,ROUND(F1856*G1856,2),0),0),0)</f>
        <v>0</v>
      </c>
      <c r="S1856" s="7">
        <f>IFERROR(IF(F1856&gt;0,IF(IFERROR((Смета!G1838*1),0)&gt;0,ROUND(F1856*G1856,2),0),0),0)</f>
        <v>0</v>
      </c>
    </row>
    <row r="1857" hidden="1">
      <c r="B1857">
        <f>IFERROR(IF(F1857&gt;0,MAX(B$26:B1856)+1,IF(AND(D1857&gt;0,C1857=0),"ЗАГ",0)),0)</f>
        <v>0</v>
      </c>
      <c r="C1857">
        <f>IF(Смета!B1839&gt;0,Смета!B1839,0)</f>
        <v>0</v>
      </c>
      <c r="D1857">
        <f>IF(Смета!C1839&gt;0,Смета!C1839,0)</f>
        <v>0</v>
      </c>
      <c r="E1857" s="7">
        <f>IF(Смета!D1839&gt;0,Смета!D1839,0)</f>
        <v>0</v>
      </c>
      <c r="F1857" s="7">
        <f>IFERROR(IF(Дата_КС2=S$3,Смета!Q1839,0)+IF(Дата_КС2=S$4,Смета!T1839,0)+IF(Дата_КС2=S$5,Смета!W1839,0)+IF(Дата_КС2=S$6,Смета!Z1839,0)+IF(Дата_КС2=S$7,Смета!AC1839,0)+IF(Дата_КС2=S$8,Смета!AF1839,0)+IF(Дата_КС2=S$9,Смета!AI1839,0)+IF(Дата_КС2=S$10,Смета!AL1839,0)+IF(Дата_КС2=S$11,Смета!AO1839,0)+IF(Дата_КС2=S$12,Смета!AR1839,0)+IF(Дата_КС2=S$13,Смета!AU1839,0)+IF(Дата_КС2=S$14,Смета!AX1839,0),0)</f>
        <v>0</v>
      </c>
      <c r="G1857" s="7">
        <f>IF(Смета!E1839&gt;0,Смета!E1839,0)</f>
        <v>0</v>
      </c>
      <c r="H1857" s="7">
        <f>ROUND(F1857*G1857,2)</f>
        <v>0</v>
      </c>
      <c r="I1857">
        <f>IF(J1857=1,1,K1857)</f>
        <v>0</v>
      </c>
      <c r="K1857">
        <f>IF(AND(B1857&gt;0,B1857&lt;&gt;"ЗАГ"),1,IF(C1857=0,SUM(B1858:INDEX(B1858:B$2002,INDEX(MATCH("ЗАГ",B1858:B$2002&amp;"",),))),0))</f>
        <v>0</v>
      </c>
      <c r="R1857" s="7">
        <f>IFERROR(IF(F1857&gt;0,IF(IFERROR((Смета!H1407*1),0)&gt;0,ROUND(F1857*G1857,2),0),0),0)</f>
        <v>0</v>
      </c>
      <c r="S1857" s="7">
        <f>IFERROR(IF(F1857&gt;0,IF(IFERROR((Смета!G1839*1),0)&gt;0,ROUND(F1857*G1857,2),0),0),0)</f>
        <v>0</v>
      </c>
    </row>
    <row r="1858" hidden="1">
      <c r="B1858">
        <f>IFERROR(IF(F1858&gt;0,MAX(B$26:B1857)+1,IF(AND(D1858&gt;0,C1858=0),"ЗАГ",0)),0)</f>
        <v>0</v>
      </c>
      <c r="C1858">
        <f>IF(Смета!B1840&gt;0,Смета!B1840,0)</f>
        <v>0</v>
      </c>
      <c r="D1858">
        <f>IF(Смета!C1840&gt;0,Смета!C1840,0)</f>
        <v>0</v>
      </c>
      <c r="E1858" s="7">
        <f>IF(Смета!D1840&gt;0,Смета!D1840,0)</f>
        <v>0</v>
      </c>
      <c r="F1858" s="7">
        <f>IFERROR(IF(Дата_КС2=S$3,Смета!Q1840,0)+IF(Дата_КС2=S$4,Смета!T1840,0)+IF(Дата_КС2=S$5,Смета!W1840,0)+IF(Дата_КС2=S$6,Смета!Z1840,0)+IF(Дата_КС2=S$7,Смета!AC1840,0)+IF(Дата_КС2=S$8,Смета!AF1840,0)+IF(Дата_КС2=S$9,Смета!AI1840,0)+IF(Дата_КС2=S$10,Смета!AL1840,0)+IF(Дата_КС2=S$11,Смета!AO1840,0)+IF(Дата_КС2=S$12,Смета!AR1840,0)+IF(Дата_КС2=S$13,Смета!AU1840,0)+IF(Дата_КС2=S$14,Смета!AX1840,0),0)</f>
        <v>0</v>
      </c>
      <c r="G1858" s="7">
        <f>IF(Смета!E1840&gt;0,Смета!E1840,0)</f>
        <v>0</v>
      </c>
      <c r="H1858" s="7">
        <f>ROUND(F1858*G1858,2)</f>
        <v>0</v>
      </c>
      <c r="I1858">
        <f>IF(J1858=1,1,K1858)</f>
        <v>0</v>
      </c>
      <c r="K1858">
        <f>IF(AND(B1858&gt;0,B1858&lt;&gt;"ЗАГ"),1,IF(C1858=0,SUM(B1859:INDEX(B1859:B$2002,INDEX(MATCH("ЗАГ",B1859:B$2002&amp;"",),))),0))</f>
        <v>0</v>
      </c>
      <c r="R1858" s="7">
        <f>IFERROR(IF(F1858&gt;0,IF(IFERROR((Смета!H1408*1),0)&gt;0,ROUND(F1858*G1858,2),0),0),0)</f>
        <v>0</v>
      </c>
      <c r="S1858" s="7">
        <f>IFERROR(IF(F1858&gt;0,IF(IFERROR((Смета!G1840*1),0)&gt;0,ROUND(F1858*G1858,2),0),0),0)</f>
        <v>0</v>
      </c>
    </row>
    <row r="1859" hidden="1">
      <c r="B1859">
        <f>IFERROR(IF(F1859&gt;0,MAX(B$26:B1858)+1,IF(AND(D1859&gt;0,C1859=0),"ЗАГ",0)),0)</f>
        <v>0</v>
      </c>
      <c r="C1859">
        <f>IF(Смета!B1841&gt;0,Смета!B1841,0)</f>
        <v>0</v>
      </c>
      <c r="D1859">
        <f>IF(Смета!C1841&gt;0,Смета!C1841,0)</f>
        <v>0</v>
      </c>
      <c r="E1859" s="7">
        <f>IF(Смета!D1841&gt;0,Смета!D1841,0)</f>
        <v>0</v>
      </c>
      <c r="F1859" s="7">
        <f>IFERROR(IF(Дата_КС2=S$3,Смета!Q1841,0)+IF(Дата_КС2=S$4,Смета!T1841,0)+IF(Дата_КС2=S$5,Смета!W1841,0)+IF(Дата_КС2=S$6,Смета!Z1841,0)+IF(Дата_КС2=S$7,Смета!AC1841,0)+IF(Дата_КС2=S$8,Смета!AF1841,0)+IF(Дата_КС2=S$9,Смета!AI1841,0)+IF(Дата_КС2=S$10,Смета!AL1841,0)+IF(Дата_КС2=S$11,Смета!AO1841,0)+IF(Дата_КС2=S$12,Смета!AR1841,0)+IF(Дата_КС2=S$13,Смета!AU1841,0)+IF(Дата_КС2=S$14,Смета!AX1841,0),0)</f>
        <v>0</v>
      </c>
      <c r="G1859" s="7">
        <f>IF(Смета!E1841&gt;0,Смета!E1841,0)</f>
        <v>0</v>
      </c>
      <c r="H1859" s="7">
        <f>ROUND(F1859*G1859,2)</f>
        <v>0</v>
      </c>
      <c r="I1859">
        <f>IF(J1859=1,1,K1859)</f>
        <v>0</v>
      </c>
      <c r="K1859">
        <f>IF(AND(B1859&gt;0,B1859&lt;&gt;"ЗАГ"),1,IF(C1859=0,SUM(B1860:INDEX(B1860:B$2002,INDEX(MATCH("ЗАГ",B1860:B$2002&amp;"",),))),0))</f>
        <v>0</v>
      </c>
      <c r="R1859" s="7">
        <f>IFERROR(IF(F1859&gt;0,IF(IFERROR((Смета!H1409*1),0)&gt;0,ROUND(F1859*G1859,2),0),0),0)</f>
        <v>0</v>
      </c>
      <c r="S1859" s="7">
        <f>IFERROR(IF(F1859&gt;0,IF(IFERROR((Смета!G1841*1),0)&gt;0,ROUND(F1859*G1859,2),0),0),0)</f>
        <v>0</v>
      </c>
    </row>
    <row r="1860" hidden="1">
      <c r="B1860">
        <f>IFERROR(IF(F1860&gt;0,MAX(B$26:B1859)+1,IF(AND(D1860&gt;0,C1860=0),"ЗАГ",0)),0)</f>
        <v>0</v>
      </c>
      <c r="C1860">
        <f>IF(Смета!B1842&gt;0,Смета!B1842,0)</f>
        <v>0</v>
      </c>
      <c r="D1860">
        <f>IF(Смета!C1842&gt;0,Смета!C1842,0)</f>
        <v>0</v>
      </c>
      <c r="E1860" s="7">
        <f>IF(Смета!D1842&gt;0,Смета!D1842,0)</f>
        <v>0</v>
      </c>
      <c r="F1860" s="7">
        <f>IFERROR(IF(Дата_КС2=S$3,Смета!Q1842,0)+IF(Дата_КС2=S$4,Смета!T1842,0)+IF(Дата_КС2=S$5,Смета!W1842,0)+IF(Дата_КС2=S$6,Смета!Z1842,0)+IF(Дата_КС2=S$7,Смета!AC1842,0)+IF(Дата_КС2=S$8,Смета!AF1842,0)+IF(Дата_КС2=S$9,Смета!AI1842,0)+IF(Дата_КС2=S$10,Смета!AL1842,0)+IF(Дата_КС2=S$11,Смета!AO1842,0)+IF(Дата_КС2=S$12,Смета!AR1842,0)+IF(Дата_КС2=S$13,Смета!AU1842,0)+IF(Дата_КС2=S$14,Смета!AX1842,0),0)</f>
        <v>0</v>
      </c>
      <c r="G1860" s="7">
        <f>IF(Смета!E1842&gt;0,Смета!E1842,0)</f>
        <v>0</v>
      </c>
      <c r="H1860" s="7">
        <f>ROUND(F1860*G1860,2)</f>
        <v>0</v>
      </c>
      <c r="I1860">
        <f>IF(J1860=1,1,K1860)</f>
        <v>0</v>
      </c>
      <c r="K1860">
        <f>IF(AND(B1860&gt;0,B1860&lt;&gt;"ЗАГ"),1,IF(C1860=0,SUM(B1861:INDEX(B1861:B$2002,INDEX(MATCH("ЗАГ",B1861:B$2002&amp;"",),))),0))</f>
        <v>0</v>
      </c>
      <c r="R1860" s="7">
        <f>IFERROR(IF(F1860&gt;0,IF(IFERROR((Смета!H1410*1),0)&gt;0,ROUND(F1860*G1860,2),0),0),0)</f>
        <v>0</v>
      </c>
      <c r="S1860" s="7">
        <f>IFERROR(IF(F1860&gt;0,IF(IFERROR((Смета!G1842*1),0)&gt;0,ROUND(F1860*G1860,2),0),0),0)</f>
        <v>0</v>
      </c>
    </row>
    <row r="1861" hidden="1">
      <c r="B1861">
        <f>IFERROR(IF(F1861&gt;0,MAX(B$26:B1860)+1,IF(AND(D1861&gt;0,C1861=0),"ЗАГ",0)),0)</f>
        <v>0</v>
      </c>
      <c r="C1861">
        <f>IF(Смета!B1843&gt;0,Смета!B1843,0)</f>
        <v>0</v>
      </c>
      <c r="D1861">
        <f>IF(Смета!C1843&gt;0,Смета!C1843,0)</f>
        <v>0</v>
      </c>
      <c r="E1861" s="7">
        <f>IF(Смета!D1843&gt;0,Смета!D1843,0)</f>
        <v>0</v>
      </c>
      <c r="F1861" s="7">
        <f>IFERROR(IF(Дата_КС2=S$3,Смета!Q1843,0)+IF(Дата_КС2=S$4,Смета!T1843,0)+IF(Дата_КС2=S$5,Смета!W1843,0)+IF(Дата_КС2=S$6,Смета!Z1843,0)+IF(Дата_КС2=S$7,Смета!AC1843,0)+IF(Дата_КС2=S$8,Смета!AF1843,0)+IF(Дата_КС2=S$9,Смета!AI1843,0)+IF(Дата_КС2=S$10,Смета!AL1843,0)+IF(Дата_КС2=S$11,Смета!AO1843,0)+IF(Дата_КС2=S$12,Смета!AR1843,0)+IF(Дата_КС2=S$13,Смета!AU1843,0)+IF(Дата_КС2=S$14,Смета!AX1843,0),0)</f>
        <v>0</v>
      </c>
      <c r="G1861" s="7">
        <f>IF(Смета!E1843&gt;0,Смета!E1843,0)</f>
        <v>0</v>
      </c>
      <c r="H1861" s="7">
        <f>ROUND(F1861*G1861,2)</f>
        <v>0</v>
      </c>
      <c r="I1861">
        <f>IF(J1861=1,1,K1861)</f>
        <v>0</v>
      </c>
      <c r="K1861">
        <f>IF(AND(B1861&gt;0,B1861&lt;&gt;"ЗАГ"),1,IF(C1861=0,SUM(B1862:INDEX(B1862:B$2002,INDEX(MATCH("ЗАГ",B1862:B$2002&amp;"",),))),0))</f>
        <v>0</v>
      </c>
      <c r="R1861" s="7">
        <f>IFERROR(IF(F1861&gt;0,IF(IFERROR((Смета!H1411*1),0)&gt;0,ROUND(F1861*G1861,2),0),0),0)</f>
        <v>0</v>
      </c>
      <c r="S1861" s="7">
        <f>IFERROR(IF(F1861&gt;0,IF(IFERROR((Смета!G1843*1),0)&gt;0,ROUND(F1861*G1861,2),0),0),0)</f>
        <v>0</v>
      </c>
    </row>
    <row r="1862" hidden="1">
      <c r="B1862">
        <f>IFERROR(IF(F1862&gt;0,MAX(B$26:B1861)+1,IF(AND(D1862&gt;0,C1862=0),"ЗАГ",0)),0)</f>
        <v>0</v>
      </c>
      <c r="C1862">
        <f>IF(Смета!B1844&gt;0,Смета!B1844,0)</f>
        <v>0</v>
      </c>
      <c r="D1862">
        <f>IF(Смета!C1844&gt;0,Смета!C1844,0)</f>
        <v>0</v>
      </c>
      <c r="E1862" s="7">
        <f>IF(Смета!D1844&gt;0,Смета!D1844,0)</f>
        <v>0</v>
      </c>
      <c r="F1862" s="7">
        <f>IFERROR(IF(Дата_КС2=S$3,Смета!Q1844,0)+IF(Дата_КС2=S$4,Смета!T1844,0)+IF(Дата_КС2=S$5,Смета!W1844,0)+IF(Дата_КС2=S$6,Смета!Z1844,0)+IF(Дата_КС2=S$7,Смета!AC1844,0)+IF(Дата_КС2=S$8,Смета!AF1844,0)+IF(Дата_КС2=S$9,Смета!AI1844,0)+IF(Дата_КС2=S$10,Смета!AL1844,0)+IF(Дата_КС2=S$11,Смета!AO1844,0)+IF(Дата_КС2=S$12,Смета!AR1844,0)+IF(Дата_КС2=S$13,Смета!AU1844,0)+IF(Дата_КС2=S$14,Смета!AX1844,0),0)</f>
        <v>0</v>
      </c>
      <c r="G1862" s="7">
        <f>IF(Смета!E1844&gt;0,Смета!E1844,0)</f>
        <v>0</v>
      </c>
      <c r="H1862" s="7">
        <f>ROUND(F1862*G1862,2)</f>
        <v>0</v>
      </c>
      <c r="I1862">
        <f>IF(J1862=1,1,K1862)</f>
        <v>0</v>
      </c>
      <c r="K1862">
        <f>IF(AND(B1862&gt;0,B1862&lt;&gt;"ЗАГ"),1,IF(C1862=0,SUM(B1863:INDEX(B1863:B$2002,INDEX(MATCH("ЗАГ",B1863:B$2002&amp;"",),))),0))</f>
        <v>0</v>
      </c>
      <c r="R1862" s="7">
        <f>IFERROR(IF(F1862&gt;0,IF(IFERROR((Смета!H1412*1),0)&gt;0,ROUND(F1862*G1862,2),0),0),0)</f>
        <v>0</v>
      </c>
      <c r="S1862" s="7">
        <f>IFERROR(IF(F1862&gt;0,IF(IFERROR((Смета!G1844*1),0)&gt;0,ROUND(F1862*G1862,2),0),0),0)</f>
        <v>0</v>
      </c>
    </row>
    <row r="1863" hidden="1">
      <c r="B1863">
        <f>IFERROR(IF(F1863&gt;0,MAX(B$26:B1862)+1,IF(AND(D1863&gt;0,C1863=0),"ЗАГ",0)),0)</f>
        <v>0</v>
      </c>
      <c r="C1863">
        <f>IF(Смета!B1845&gt;0,Смета!B1845,0)</f>
        <v>0</v>
      </c>
      <c r="D1863">
        <f>IF(Смета!C1845&gt;0,Смета!C1845,0)</f>
        <v>0</v>
      </c>
      <c r="E1863" s="7">
        <f>IF(Смета!D1845&gt;0,Смета!D1845,0)</f>
        <v>0</v>
      </c>
      <c r="F1863" s="7">
        <f>IFERROR(IF(Дата_КС2=S$3,Смета!Q1845,0)+IF(Дата_КС2=S$4,Смета!T1845,0)+IF(Дата_КС2=S$5,Смета!W1845,0)+IF(Дата_КС2=S$6,Смета!Z1845,0)+IF(Дата_КС2=S$7,Смета!AC1845,0)+IF(Дата_КС2=S$8,Смета!AF1845,0)+IF(Дата_КС2=S$9,Смета!AI1845,0)+IF(Дата_КС2=S$10,Смета!AL1845,0)+IF(Дата_КС2=S$11,Смета!AO1845,0)+IF(Дата_КС2=S$12,Смета!AR1845,0)+IF(Дата_КС2=S$13,Смета!AU1845,0)+IF(Дата_КС2=S$14,Смета!AX1845,0),0)</f>
        <v>0</v>
      </c>
      <c r="G1863" s="7">
        <f>IF(Смета!E1845&gt;0,Смета!E1845,0)</f>
        <v>0</v>
      </c>
      <c r="H1863" s="7">
        <f>ROUND(F1863*G1863,2)</f>
        <v>0</v>
      </c>
      <c r="I1863">
        <f>IF(J1863=1,1,K1863)</f>
        <v>0</v>
      </c>
      <c r="K1863">
        <f>IF(AND(B1863&gt;0,B1863&lt;&gt;"ЗАГ"),1,IF(C1863=0,SUM(B1864:INDEX(B1864:B$2002,INDEX(MATCH("ЗАГ",B1864:B$2002&amp;"",),))),0))</f>
        <v>0</v>
      </c>
      <c r="R1863" s="7">
        <f>IFERROR(IF(F1863&gt;0,IF(IFERROR((Смета!H1413*1),0)&gt;0,ROUND(F1863*G1863,2),0),0),0)</f>
        <v>0</v>
      </c>
      <c r="S1863" s="7">
        <f>IFERROR(IF(F1863&gt;0,IF(IFERROR((Смета!G1845*1),0)&gt;0,ROUND(F1863*G1863,2),0),0),0)</f>
        <v>0</v>
      </c>
    </row>
    <row r="1864" hidden="1">
      <c r="B1864">
        <f>IFERROR(IF(F1864&gt;0,MAX(B$26:B1863)+1,IF(AND(D1864&gt;0,C1864=0),"ЗАГ",0)),0)</f>
        <v>0</v>
      </c>
      <c r="C1864">
        <f>IF(Смета!B1846&gt;0,Смета!B1846,0)</f>
        <v>0</v>
      </c>
      <c r="D1864">
        <f>IF(Смета!C1846&gt;0,Смета!C1846,0)</f>
        <v>0</v>
      </c>
      <c r="E1864" s="7">
        <f>IF(Смета!D1846&gt;0,Смета!D1846,0)</f>
        <v>0</v>
      </c>
      <c r="F1864" s="7">
        <f>IFERROR(IF(Дата_КС2=S$3,Смета!Q1846,0)+IF(Дата_КС2=S$4,Смета!T1846,0)+IF(Дата_КС2=S$5,Смета!W1846,0)+IF(Дата_КС2=S$6,Смета!Z1846,0)+IF(Дата_КС2=S$7,Смета!AC1846,0)+IF(Дата_КС2=S$8,Смета!AF1846,0)+IF(Дата_КС2=S$9,Смета!AI1846,0)+IF(Дата_КС2=S$10,Смета!AL1846,0)+IF(Дата_КС2=S$11,Смета!AO1846,0)+IF(Дата_КС2=S$12,Смета!AR1846,0)+IF(Дата_КС2=S$13,Смета!AU1846,0)+IF(Дата_КС2=S$14,Смета!AX1846,0),0)</f>
        <v>0</v>
      </c>
      <c r="G1864" s="7">
        <f>IF(Смета!E1846&gt;0,Смета!E1846,0)</f>
        <v>0</v>
      </c>
      <c r="H1864" s="7">
        <f>ROUND(F1864*G1864,2)</f>
        <v>0</v>
      </c>
      <c r="I1864">
        <f>IF(J1864=1,1,K1864)</f>
        <v>0</v>
      </c>
      <c r="K1864">
        <f>IF(AND(B1864&gt;0,B1864&lt;&gt;"ЗАГ"),1,IF(C1864=0,SUM(B1865:INDEX(B1865:B$2002,INDEX(MATCH("ЗАГ",B1865:B$2002&amp;"",),))),0))</f>
        <v>0</v>
      </c>
      <c r="R1864" s="7">
        <f>IFERROR(IF(F1864&gt;0,IF(IFERROR((Смета!H1414*1),0)&gt;0,ROUND(F1864*G1864,2),0),0),0)</f>
        <v>0</v>
      </c>
      <c r="S1864" s="7">
        <f>IFERROR(IF(F1864&gt;0,IF(IFERROR((Смета!G1846*1),0)&gt;0,ROUND(F1864*G1864,2),0),0),0)</f>
        <v>0</v>
      </c>
    </row>
    <row r="1865" hidden="1">
      <c r="B1865">
        <f>IFERROR(IF(F1865&gt;0,MAX(B$26:B1864)+1,IF(AND(D1865&gt;0,C1865=0),"ЗАГ",0)),0)</f>
        <v>0</v>
      </c>
      <c r="C1865">
        <f>IF(Смета!B1847&gt;0,Смета!B1847,0)</f>
        <v>0</v>
      </c>
      <c r="D1865">
        <f>IF(Смета!C1847&gt;0,Смета!C1847,0)</f>
        <v>0</v>
      </c>
      <c r="E1865" s="7">
        <f>IF(Смета!D1847&gt;0,Смета!D1847,0)</f>
        <v>0</v>
      </c>
      <c r="F1865" s="7">
        <f>IFERROR(IF(Дата_КС2=S$3,Смета!Q1847,0)+IF(Дата_КС2=S$4,Смета!T1847,0)+IF(Дата_КС2=S$5,Смета!W1847,0)+IF(Дата_КС2=S$6,Смета!Z1847,0)+IF(Дата_КС2=S$7,Смета!AC1847,0)+IF(Дата_КС2=S$8,Смета!AF1847,0)+IF(Дата_КС2=S$9,Смета!AI1847,0)+IF(Дата_КС2=S$10,Смета!AL1847,0)+IF(Дата_КС2=S$11,Смета!AO1847,0)+IF(Дата_КС2=S$12,Смета!AR1847,0)+IF(Дата_КС2=S$13,Смета!AU1847,0)+IF(Дата_КС2=S$14,Смета!AX1847,0),0)</f>
        <v>0</v>
      </c>
      <c r="G1865" s="7">
        <f>IF(Смета!E1847&gt;0,Смета!E1847,0)</f>
        <v>0</v>
      </c>
      <c r="H1865" s="7">
        <f>ROUND(F1865*G1865,2)</f>
        <v>0</v>
      </c>
      <c r="I1865">
        <f>IF(J1865=1,1,K1865)</f>
        <v>0</v>
      </c>
      <c r="K1865">
        <f>IF(AND(B1865&gt;0,B1865&lt;&gt;"ЗАГ"),1,IF(C1865=0,SUM(B1866:INDEX(B1866:B$2002,INDEX(MATCH("ЗАГ",B1866:B$2002&amp;"",),))),0))</f>
        <v>0</v>
      </c>
      <c r="R1865" s="7">
        <f>IFERROR(IF(F1865&gt;0,IF(IFERROR((Смета!H1415*1),0)&gt;0,ROUND(F1865*G1865,2),0),0),0)</f>
        <v>0</v>
      </c>
      <c r="S1865" s="7">
        <f>IFERROR(IF(F1865&gt;0,IF(IFERROR((Смета!G1847*1),0)&gt;0,ROUND(F1865*G1865,2),0),0),0)</f>
        <v>0</v>
      </c>
    </row>
    <row r="1866" hidden="1">
      <c r="B1866">
        <f>IFERROR(IF(F1866&gt;0,MAX(B$26:B1865)+1,IF(AND(D1866&gt;0,C1866=0),"ЗАГ",0)),0)</f>
        <v>0</v>
      </c>
      <c r="C1866">
        <f>IF(Смета!B1848&gt;0,Смета!B1848,0)</f>
        <v>0</v>
      </c>
      <c r="D1866">
        <f>IF(Смета!C1848&gt;0,Смета!C1848,0)</f>
        <v>0</v>
      </c>
      <c r="E1866" s="7">
        <f>IF(Смета!D1848&gt;0,Смета!D1848,0)</f>
        <v>0</v>
      </c>
      <c r="F1866" s="7">
        <f>IFERROR(IF(Дата_КС2=S$3,Смета!Q1848,0)+IF(Дата_КС2=S$4,Смета!T1848,0)+IF(Дата_КС2=S$5,Смета!W1848,0)+IF(Дата_КС2=S$6,Смета!Z1848,0)+IF(Дата_КС2=S$7,Смета!AC1848,0)+IF(Дата_КС2=S$8,Смета!AF1848,0)+IF(Дата_КС2=S$9,Смета!AI1848,0)+IF(Дата_КС2=S$10,Смета!AL1848,0)+IF(Дата_КС2=S$11,Смета!AO1848,0)+IF(Дата_КС2=S$12,Смета!AR1848,0)+IF(Дата_КС2=S$13,Смета!AU1848,0)+IF(Дата_КС2=S$14,Смета!AX1848,0),0)</f>
        <v>0</v>
      </c>
      <c r="G1866" s="7">
        <f>IF(Смета!E1848&gt;0,Смета!E1848,0)</f>
        <v>0</v>
      </c>
      <c r="H1866" s="7">
        <f>ROUND(F1866*G1866,2)</f>
        <v>0</v>
      </c>
      <c r="I1866">
        <f>IF(J1866=1,1,K1866)</f>
        <v>0</v>
      </c>
      <c r="K1866">
        <f>IF(AND(B1866&gt;0,B1866&lt;&gt;"ЗАГ"),1,IF(C1866=0,SUM(B1867:INDEX(B1867:B$2002,INDEX(MATCH("ЗАГ",B1867:B$2002&amp;"",),))),0))</f>
        <v>0</v>
      </c>
      <c r="R1866" s="7">
        <f>IFERROR(IF(F1866&gt;0,IF(IFERROR((Смета!H1416*1),0)&gt;0,ROUND(F1866*G1866,2),0),0),0)</f>
        <v>0</v>
      </c>
      <c r="S1866" s="7">
        <f>IFERROR(IF(F1866&gt;0,IF(IFERROR((Смета!G1848*1),0)&gt;0,ROUND(F1866*G1866,2),0),0),0)</f>
        <v>0</v>
      </c>
    </row>
    <row r="1867" hidden="1">
      <c r="B1867">
        <f>IFERROR(IF(F1867&gt;0,MAX(B$26:B1866)+1,IF(AND(D1867&gt;0,C1867=0),"ЗАГ",0)),0)</f>
        <v>0</v>
      </c>
      <c r="C1867">
        <f>IF(Смета!B1849&gt;0,Смета!B1849,0)</f>
        <v>0</v>
      </c>
      <c r="D1867">
        <f>IF(Смета!C1849&gt;0,Смета!C1849,0)</f>
        <v>0</v>
      </c>
      <c r="E1867" s="7">
        <f>IF(Смета!D1849&gt;0,Смета!D1849,0)</f>
        <v>0</v>
      </c>
      <c r="F1867" s="7">
        <f>IFERROR(IF(Дата_КС2=S$3,Смета!Q1849,0)+IF(Дата_КС2=S$4,Смета!T1849,0)+IF(Дата_КС2=S$5,Смета!W1849,0)+IF(Дата_КС2=S$6,Смета!Z1849,0)+IF(Дата_КС2=S$7,Смета!AC1849,0)+IF(Дата_КС2=S$8,Смета!AF1849,0)+IF(Дата_КС2=S$9,Смета!AI1849,0)+IF(Дата_КС2=S$10,Смета!AL1849,0)+IF(Дата_КС2=S$11,Смета!AO1849,0)+IF(Дата_КС2=S$12,Смета!AR1849,0)+IF(Дата_КС2=S$13,Смета!AU1849,0)+IF(Дата_КС2=S$14,Смета!AX1849,0),0)</f>
        <v>0</v>
      </c>
      <c r="G1867" s="7">
        <f>IF(Смета!E1849&gt;0,Смета!E1849,0)</f>
        <v>0</v>
      </c>
      <c r="H1867" s="7">
        <f>ROUND(F1867*G1867,2)</f>
        <v>0</v>
      </c>
      <c r="I1867">
        <f>IF(J1867=1,1,K1867)</f>
        <v>0</v>
      </c>
      <c r="K1867">
        <f>IF(AND(B1867&gt;0,B1867&lt;&gt;"ЗАГ"),1,IF(C1867=0,SUM(B1868:INDEX(B1868:B$2002,INDEX(MATCH("ЗАГ",B1868:B$2002&amp;"",),))),0))</f>
        <v>0</v>
      </c>
      <c r="R1867" s="7">
        <f>IFERROR(IF(F1867&gt;0,IF(IFERROR((Смета!H1417*1),0)&gt;0,ROUND(F1867*G1867,2),0),0),0)</f>
        <v>0</v>
      </c>
      <c r="S1867" s="7">
        <f>IFERROR(IF(F1867&gt;0,IF(IFERROR((Смета!G1849*1),0)&gt;0,ROUND(F1867*G1867,2),0),0),0)</f>
        <v>0</v>
      </c>
    </row>
    <row r="1868" hidden="1">
      <c r="B1868">
        <f>IFERROR(IF(F1868&gt;0,MAX(B$26:B1867)+1,IF(AND(D1868&gt;0,C1868=0),"ЗАГ",0)),0)</f>
        <v>0</v>
      </c>
      <c r="C1868">
        <f>IF(Смета!B1850&gt;0,Смета!B1850,0)</f>
        <v>0</v>
      </c>
      <c r="D1868">
        <f>IF(Смета!C1850&gt;0,Смета!C1850,0)</f>
        <v>0</v>
      </c>
      <c r="E1868" s="7">
        <f>IF(Смета!D1850&gt;0,Смета!D1850,0)</f>
        <v>0</v>
      </c>
      <c r="F1868" s="7">
        <f>IFERROR(IF(Дата_КС2=S$3,Смета!Q1850,0)+IF(Дата_КС2=S$4,Смета!T1850,0)+IF(Дата_КС2=S$5,Смета!W1850,0)+IF(Дата_КС2=S$6,Смета!Z1850,0)+IF(Дата_КС2=S$7,Смета!AC1850,0)+IF(Дата_КС2=S$8,Смета!AF1850,0)+IF(Дата_КС2=S$9,Смета!AI1850,0)+IF(Дата_КС2=S$10,Смета!AL1850,0)+IF(Дата_КС2=S$11,Смета!AO1850,0)+IF(Дата_КС2=S$12,Смета!AR1850,0)+IF(Дата_КС2=S$13,Смета!AU1850,0)+IF(Дата_КС2=S$14,Смета!AX1850,0),0)</f>
        <v>0</v>
      </c>
      <c r="G1868" s="7">
        <f>IF(Смета!E1850&gt;0,Смета!E1850,0)</f>
        <v>0</v>
      </c>
      <c r="H1868" s="7">
        <f>ROUND(F1868*G1868,2)</f>
        <v>0</v>
      </c>
      <c r="I1868">
        <f>IF(J1868=1,1,K1868)</f>
        <v>0</v>
      </c>
      <c r="K1868">
        <f>IF(AND(B1868&gt;0,B1868&lt;&gt;"ЗАГ"),1,IF(C1868=0,SUM(B1869:INDEX(B1869:B$2002,INDEX(MATCH("ЗАГ",B1869:B$2002&amp;"",),))),0))</f>
        <v>0</v>
      </c>
      <c r="R1868" s="7">
        <f>IFERROR(IF(F1868&gt;0,IF(IFERROR((Смета!H1418*1),0)&gt;0,ROUND(F1868*G1868,2),0),0),0)</f>
        <v>0</v>
      </c>
      <c r="S1868" s="7">
        <f>IFERROR(IF(F1868&gt;0,IF(IFERROR((Смета!G1850*1),0)&gt;0,ROUND(F1868*G1868,2),0),0),0)</f>
        <v>0</v>
      </c>
    </row>
    <row r="1869" hidden="1">
      <c r="B1869">
        <f>IFERROR(IF(F1869&gt;0,MAX(B$26:B1868)+1,IF(AND(D1869&gt;0,C1869=0),"ЗАГ",0)),0)</f>
        <v>0</v>
      </c>
      <c r="C1869">
        <f>IF(Смета!B1851&gt;0,Смета!B1851,0)</f>
        <v>0</v>
      </c>
      <c r="D1869">
        <f>IF(Смета!C1851&gt;0,Смета!C1851,0)</f>
        <v>0</v>
      </c>
      <c r="E1869" s="7">
        <f>IF(Смета!D1851&gt;0,Смета!D1851,0)</f>
        <v>0</v>
      </c>
      <c r="F1869" s="7">
        <f>IFERROR(IF(Дата_КС2=S$3,Смета!Q1851,0)+IF(Дата_КС2=S$4,Смета!T1851,0)+IF(Дата_КС2=S$5,Смета!W1851,0)+IF(Дата_КС2=S$6,Смета!Z1851,0)+IF(Дата_КС2=S$7,Смета!AC1851,0)+IF(Дата_КС2=S$8,Смета!AF1851,0)+IF(Дата_КС2=S$9,Смета!AI1851,0)+IF(Дата_КС2=S$10,Смета!AL1851,0)+IF(Дата_КС2=S$11,Смета!AO1851,0)+IF(Дата_КС2=S$12,Смета!AR1851,0)+IF(Дата_КС2=S$13,Смета!AU1851,0)+IF(Дата_КС2=S$14,Смета!AX1851,0),0)</f>
        <v>0</v>
      </c>
      <c r="G1869" s="7">
        <f>IF(Смета!E1851&gt;0,Смета!E1851,0)</f>
        <v>0</v>
      </c>
      <c r="H1869" s="7">
        <f>ROUND(F1869*G1869,2)</f>
        <v>0</v>
      </c>
      <c r="I1869">
        <f>IF(J1869=1,1,K1869)</f>
        <v>0</v>
      </c>
      <c r="K1869">
        <f>IF(AND(B1869&gt;0,B1869&lt;&gt;"ЗАГ"),1,IF(C1869=0,SUM(B1870:INDEX(B1870:B$2002,INDEX(MATCH("ЗАГ",B1870:B$2002&amp;"",),))),0))</f>
        <v>0</v>
      </c>
      <c r="R1869" s="7">
        <f>IFERROR(IF(F1869&gt;0,IF(IFERROR((Смета!H1419*1),0)&gt;0,ROUND(F1869*G1869,2),0),0),0)</f>
        <v>0</v>
      </c>
      <c r="S1869" s="7">
        <f>IFERROR(IF(F1869&gt;0,IF(IFERROR((Смета!G1851*1),0)&gt;0,ROUND(F1869*G1869,2),0),0),0)</f>
        <v>0</v>
      </c>
    </row>
    <row r="1870" hidden="1">
      <c r="B1870">
        <f>IFERROR(IF(F1870&gt;0,MAX(B$26:B1869)+1,IF(AND(D1870&gt;0,C1870=0),"ЗАГ",0)),0)</f>
        <v>0</v>
      </c>
      <c r="C1870">
        <f>IF(Смета!B1852&gt;0,Смета!B1852,0)</f>
        <v>0</v>
      </c>
      <c r="D1870">
        <f>IF(Смета!C1852&gt;0,Смета!C1852,0)</f>
        <v>0</v>
      </c>
      <c r="E1870" s="7">
        <f>IF(Смета!D1852&gt;0,Смета!D1852,0)</f>
        <v>0</v>
      </c>
      <c r="F1870" s="7">
        <f>IFERROR(IF(Дата_КС2=S$3,Смета!Q1852,0)+IF(Дата_КС2=S$4,Смета!T1852,0)+IF(Дата_КС2=S$5,Смета!W1852,0)+IF(Дата_КС2=S$6,Смета!Z1852,0)+IF(Дата_КС2=S$7,Смета!AC1852,0)+IF(Дата_КС2=S$8,Смета!AF1852,0)+IF(Дата_КС2=S$9,Смета!AI1852,0)+IF(Дата_КС2=S$10,Смета!AL1852,0)+IF(Дата_КС2=S$11,Смета!AO1852,0)+IF(Дата_КС2=S$12,Смета!AR1852,0)+IF(Дата_КС2=S$13,Смета!AU1852,0)+IF(Дата_КС2=S$14,Смета!AX1852,0),0)</f>
        <v>0</v>
      </c>
      <c r="G1870" s="7">
        <f>IF(Смета!E1852&gt;0,Смета!E1852,0)</f>
        <v>0</v>
      </c>
      <c r="H1870" s="7">
        <f>ROUND(F1870*G1870,2)</f>
        <v>0</v>
      </c>
      <c r="I1870">
        <f>IF(J1870=1,1,K1870)</f>
        <v>0</v>
      </c>
      <c r="K1870">
        <f>IF(AND(B1870&gt;0,B1870&lt;&gt;"ЗАГ"),1,IF(C1870=0,SUM(B1871:INDEX(B1871:B$2002,INDEX(MATCH("ЗАГ",B1871:B$2002&amp;"",),))),0))</f>
        <v>0</v>
      </c>
      <c r="R1870" s="7">
        <f>IFERROR(IF(F1870&gt;0,IF(IFERROR((Смета!H1420*1),0)&gt;0,ROUND(F1870*G1870,2),0),0),0)</f>
        <v>0</v>
      </c>
      <c r="S1870" s="7">
        <f>IFERROR(IF(F1870&gt;0,IF(IFERROR((Смета!G1852*1),0)&gt;0,ROUND(F1870*G1870,2),0),0),0)</f>
        <v>0</v>
      </c>
    </row>
    <row r="1871" hidden="1">
      <c r="B1871">
        <f>IFERROR(IF(F1871&gt;0,MAX(B$26:B1870)+1,IF(AND(D1871&gt;0,C1871=0),"ЗАГ",0)),0)</f>
        <v>0</v>
      </c>
      <c r="C1871">
        <f>IF(Смета!B1853&gt;0,Смета!B1853,0)</f>
        <v>0</v>
      </c>
      <c r="D1871">
        <f>IF(Смета!C1853&gt;0,Смета!C1853,0)</f>
        <v>0</v>
      </c>
      <c r="E1871" s="7">
        <f>IF(Смета!D1853&gt;0,Смета!D1853,0)</f>
        <v>0</v>
      </c>
      <c r="F1871" s="7">
        <f>IFERROR(IF(Дата_КС2=S$3,Смета!Q1853,0)+IF(Дата_КС2=S$4,Смета!T1853,0)+IF(Дата_КС2=S$5,Смета!W1853,0)+IF(Дата_КС2=S$6,Смета!Z1853,0)+IF(Дата_КС2=S$7,Смета!AC1853,0)+IF(Дата_КС2=S$8,Смета!AF1853,0)+IF(Дата_КС2=S$9,Смета!AI1853,0)+IF(Дата_КС2=S$10,Смета!AL1853,0)+IF(Дата_КС2=S$11,Смета!AO1853,0)+IF(Дата_КС2=S$12,Смета!AR1853,0)+IF(Дата_КС2=S$13,Смета!AU1853,0)+IF(Дата_КС2=S$14,Смета!AX1853,0),0)</f>
        <v>0</v>
      </c>
      <c r="G1871" s="7">
        <f>IF(Смета!E1853&gt;0,Смета!E1853,0)</f>
        <v>0</v>
      </c>
      <c r="H1871" s="7">
        <f>ROUND(F1871*G1871,2)</f>
        <v>0</v>
      </c>
      <c r="I1871">
        <f>IF(J1871=1,1,K1871)</f>
        <v>0</v>
      </c>
      <c r="K1871">
        <f>IF(AND(B1871&gt;0,B1871&lt;&gt;"ЗАГ"),1,IF(C1871=0,SUM(B1872:INDEX(B1872:B$2002,INDEX(MATCH("ЗАГ",B1872:B$2002&amp;"",),))),0))</f>
        <v>0</v>
      </c>
      <c r="R1871" s="7">
        <f>IFERROR(IF(F1871&gt;0,IF(IFERROR((Смета!H1421*1),0)&gt;0,ROUND(F1871*G1871,2),0),0),0)</f>
        <v>0</v>
      </c>
      <c r="S1871" s="7">
        <f>IFERROR(IF(F1871&gt;0,IF(IFERROR((Смета!G1853*1),0)&gt;0,ROUND(F1871*G1871,2),0),0),0)</f>
        <v>0</v>
      </c>
    </row>
    <row r="1872" hidden="1">
      <c r="B1872">
        <f>IFERROR(IF(F1872&gt;0,MAX(B$26:B1871)+1,IF(AND(D1872&gt;0,C1872=0),"ЗАГ",0)),0)</f>
        <v>0</v>
      </c>
      <c r="C1872">
        <f>IF(Смета!B1854&gt;0,Смета!B1854,0)</f>
        <v>0</v>
      </c>
      <c r="D1872">
        <f>IF(Смета!C1854&gt;0,Смета!C1854,0)</f>
        <v>0</v>
      </c>
      <c r="E1872" s="7">
        <f>IF(Смета!D1854&gt;0,Смета!D1854,0)</f>
        <v>0</v>
      </c>
      <c r="F1872" s="7">
        <f>IFERROR(IF(Дата_КС2=S$3,Смета!Q1854,0)+IF(Дата_КС2=S$4,Смета!T1854,0)+IF(Дата_КС2=S$5,Смета!W1854,0)+IF(Дата_КС2=S$6,Смета!Z1854,0)+IF(Дата_КС2=S$7,Смета!AC1854,0)+IF(Дата_КС2=S$8,Смета!AF1854,0)+IF(Дата_КС2=S$9,Смета!AI1854,0)+IF(Дата_КС2=S$10,Смета!AL1854,0)+IF(Дата_КС2=S$11,Смета!AO1854,0)+IF(Дата_КС2=S$12,Смета!AR1854,0)+IF(Дата_КС2=S$13,Смета!AU1854,0)+IF(Дата_КС2=S$14,Смета!AX1854,0),0)</f>
        <v>0</v>
      </c>
      <c r="G1872" s="7">
        <f>IF(Смета!E1854&gt;0,Смета!E1854,0)</f>
        <v>0</v>
      </c>
      <c r="H1872" s="7">
        <f>ROUND(F1872*G1872,2)</f>
        <v>0</v>
      </c>
      <c r="I1872">
        <f>IF(J1872=1,1,K1872)</f>
        <v>0</v>
      </c>
      <c r="K1872">
        <f>IF(AND(B1872&gt;0,B1872&lt;&gt;"ЗАГ"),1,IF(C1872=0,SUM(B1873:INDEX(B1873:B$2002,INDEX(MATCH("ЗАГ",B1873:B$2002&amp;"",),))),0))</f>
        <v>0</v>
      </c>
      <c r="R1872" s="7">
        <f>IFERROR(IF(F1872&gt;0,IF(IFERROR((Смета!H1422*1),0)&gt;0,ROUND(F1872*G1872,2),0),0),0)</f>
        <v>0</v>
      </c>
      <c r="S1872" s="7">
        <f>IFERROR(IF(F1872&gt;0,IF(IFERROR((Смета!G1854*1),0)&gt;0,ROUND(F1872*G1872,2),0),0),0)</f>
        <v>0</v>
      </c>
    </row>
    <row r="1873" hidden="1">
      <c r="B1873">
        <f>IFERROR(IF(F1873&gt;0,MAX(B$26:B1872)+1,IF(AND(D1873&gt;0,C1873=0),"ЗАГ",0)),0)</f>
        <v>0</v>
      </c>
      <c r="C1873">
        <f>IF(Смета!B1855&gt;0,Смета!B1855,0)</f>
        <v>0</v>
      </c>
      <c r="D1873">
        <f>IF(Смета!C1855&gt;0,Смета!C1855,0)</f>
        <v>0</v>
      </c>
      <c r="E1873" s="7">
        <f>IF(Смета!D1855&gt;0,Смета!D1855,0)</f>
        <v>0</v>
      </c>
      <c r="F1873" s="7">
        <f>IFERROR(IF(Дата_КС2=S$3,Смета!Q1855,0)+IF(Дата_КС2=S$4,Смета!T1855,0)+IF(Дата_КС2=S$5,Смета!W1855,0)+IF(Дата_КС2=S$6,Смета!Z1855,0)+IF(Дата_КС2=S$7,Смета!AC1855,0)+IF(Дата_КС2=S$8,Смета!AF1855,0)+IF(Дата_КС2=S$9,Смета!AI1855,0)+IF(Дата_КС2=S$10,Смета!AL1855,0)+IF(Дата_КС2=S$11,Смета!AO1855,0)+IF(Дата_КС2=S$12,Смета!AR1855,0)+IF(Дата_КС2=S$13,Смета!AU1855,0)+IF(Дата_КС2=S$14,Смета!AX1855,0),0)</f>
        <v>0</v>
      </c>
      <c r="G1873" s="7">
        <f>IF(Смета!E1855&gt;0,Смета!E1855,0)</f>
        <v>0</v>
      </c>
      <c r="H1873" s="7">
        <f>ROUND(F1873*G1873,2)</f>
        <v>0</v>
      </c>
      <c r="I1873">
        <f>IF(J1873=1,1,K1873)</f>
        <v>0</v>
      </c>
      <c r="K1873">
        <f>IF(AND(B1873&gt;0,B1873&lt;&gt;"ЗАГ"),1,IF(C1873=0,SUM(B1874:INDEX(B1874:B$2002,INDEX(MATCH("ЗАГ",B1874:B$2002&amp;"",),))),0))</f>
        <v>0</v>
      </c>
      <c r="R1873" s="7">
        <f>IFERROR(IF(F1873&gt;0,IF(IFERROR((Смета!H1423*1),0)&gt;0,ROUND(F1873*G1873,2),0),0),0)</f>
        <v>0</v>
      </c>
      <c r="S1873" s="7">
        <f>IFERROR(IF(F1873&gt;0,IF(IFERROR((Смета!G1855*1),0)&gt;0,ROUND(F1873*G1873,2),0),0),0)</f>
        <v>0</v>
      </c>
    </row>
    <row r="1874" hidden="1">
      <c r="B1874">
        <f>IFERROR(IF(F1874&gt;0,MAX(B$26:B1873)+1,IF(AND(D1874&gt;0,C1874=0),"ЗАГ",0)),0)</f>
        <v>0</v>
      </c>
      <c r="C1874">
        <f>IF(Смета!B1856&gt;0,Смета!B1856,0)</f>
        <v>0</v>
      </c>
      <c r="D1874">
        <f>IF(Смета!C1856&gt;0,Смета!C1856,0)</f>
        <v>0</v>
      </c>
      <c r="E1874" s="7">
        <f>IF(Смета!D1856&gt;0,Смета!D1856,0)</f>
        <v>0</v>
      </c>
      <c r="F1874" s="7">
        <f>IFERROR(IF(Дата_КС2=S$3,Смета!Q1856,0)+IF(Дата_КС2=S$4,Смета!T1856,0)+IF(Дата_КС2=S$5,Смета!W1856,0)+IF(Дата_КС2=S$6,Смета!Z1856,0)+IF(Дата_КС2=S$7,Смета!AC1856,0)+IF(Дата_КС2=S$8,Смета!AF1856,0)+IF(Дата_КС2=S$9,Смета!AI1856,0)+IF(Дата_КС2=S$10,Смета!AL1856,0)+IF(Дата_КС2=S$11,Смета!AO1856,0)+IF(Дата_КС2=S$12,Смета!AR1856,0)+IF(Дата_КС2=S$13,Смета!AU1856,0)+IF(Дата_КС2=S$14,Смета!AX1856,0),0)</f>
        <v>0</v>
      </c>
      <c r="G1874" s="7">
        <f>IF(Смета!E1856&gt;0,Смета!E1856,0)</f>
        <v>0</v>
      </c>
      <c r="H1874" s="7">
        <f>ROUND(F1874*G1874,2)</f>
        <v>0</v>
      </c>
      <c r="I1874">
        <f>IF(J1874=1,1,K1874)</f>
        <v>0</v>
      </c>
      <c r="K1874">
        <f>IF(AND(B1874&gt;0,B1874&lt;&gt;"ЗАГ"),1,IF(C1874=0,SUM(B1875:INDEX(B1875:B$2002,INDEX(MATCH("ЗАГ",B1875:B$2002&amp;"",),))),0))</f>
        <v>0</v>
      </c>
      <c r="R1874" s="7">
        <f>IFERROR(IF(F1874&gt;0,IF(IFERROR((Смета!H1424*1),0)&gt;0,ROUND(F1874*G1874,2),0),0),0)</f>
        <v>0</v>
      </c>
      <c r="S1874" s="7">
        <f>IFERROR(IF(F1874&gt;0,IF(IFERROR((Смета!G1856*1),0)&gt;0,ROUND(F1874*G1874,2),0),0),0)</f>
        <v>0</v>
      </c>
    </row>
    <row r="1875" hidden="1">
      <c r="B1875">
        <f>IFERROR(IF(F1875&gt;0,MAX(B$26:B1874)+1,IF(AND(D1875&gt;0,C1875=0),"ЗАГ",0)),0)</f>
        <v>0</v>
      </c>
      <c r="C1875">
        <f>IF(Смета!B1857&gt;0,Смета!B1857,0)</f>
        <v>0</v>
      </c>
      <c r="D1875">
        <f>IF(Смета!C1857&gt;0,Смета!C1857,0)</f>
        <v>0</v>
      </c>
      <c r="E1875" s="7">
        <f>IF(Смета!D1857&gt;0,Смета!D1857,0)</f>
        <v>0</v>
      </c>
      <c r="F1875" s="7">
        <f>IFERROR(IF(Дата_КС2=S$3,Смета!Q1857,0)+IF(Дата_КС2=S$4,Смета!T1857,0)+IF(Дата_КС2=S$5,Смета!W1857,0)+IF(Дата_КС2=S$6,Смета!Z1857,0)+IF(Дата_КС2=S$7,Смета!AC1857,0)+IF(Дата_КС2=S$8,Смета!AF1857,0)+IF(Дата_КС2=S$9,Смета!AI1857,0)+IF(Дата_КС2=S$10,Смета!AL1857,0)+IF(Дата_КС2=S$11,Смета!AO1857,0)+IF(Дата_КС2=S$12,Смета!AR1857,0)+IF(Дата_КС2=S$13,Смета!AU1857,0)+IF(Дата_КС2=S$14,Смета!AX1857,0),0)</f>
        <v>0</v>
      </c>
      <c r="G1875" s="7">
        <f>IF(Смета!E1857&gt;0,Смета!E1857,0)</f>
        <v>0</v>
      </c>
      <c r="H1875" s="7">
        <f>ROUND(F1875*G1875,2)</f>
        <v>0</v>
      </c>
      <c r="I1875">
        <f>IF(J1875=1,1,K1875)</f>
        <v>0</v>
      </c>
      <c r="K1875">
        <f>IF(AND(B1875&gt;0,B1875&lt;&gt;"ЗАГ"),1,IF(C1875=0,SUM(B1876:INDEX(B1876:B$2002,INDEX(MATCH("ЗАГ",B1876:B$2002&amp;"",),))),0))</f>
        <v>0</v>
      </c>
      <c r="R1875" s="7">
        <f>IFERROR(IF(F1875&gt;0,IF(IFERROR((Смета!H1425*1),0)&gt;0,ROUND(F1875*G1875,2),0),0),0)</f>
        <v>0</v>
      </c>
      <c r="S1875" s="7">
        <f>IFERROR(IF(F1875&gt;0,IF(IFERROR((Смета!G1857*1),0)&gt;0,ROUND(F1875*G1875,2),0),0),0)</f>
        <v>0</v>
      </c>
    </row>
    <row r="1876" hidden="1">
      <c r="B1876">
        <f>IFERROR(IF(F1876&gt;0,MAX(B$26:B1875)+1,IF(AND(D1876&gt;0,C1876=0),"ЗАГ",0)),0)</f>
        <v>0</v>
      </c>
      <c r="C1876">
        <f>IF(Смета!B1858&gt;0,Смета!B1858,0)</f>
        <v>0</v>
      </c>
      <c r="D1876">
        <f>IF(Смета!C1858&gt;0,Смета!C1858,0)</f>
        <v>0</v>
      </c>
      <c r="E1876" s="7">
        <f>IF(Смета!D1858&gt;0,Смета!D1858,0)</f>
        <v>0</v>
      </c>
      <c r="F1876" s="7">
        <f>IFERROR(IF(Дата_КС2=S$3,Смета!Q1858,0)+IF(Дата_КС2=S$4,Смета!T1858,0)+IF(Дата_КС2=S$5,Смета!W1858,0)+IF(Дата_КС2=S$6,Смета!Z1858,0)+IF(Дата_КС2=S$7,Смета!AC1858,0)+IF(Дата_КС2=S$8,Смета!AF1858,0)+IF(Дата_КС2=S$9,Смета!AI1858,0)+IF(Дата_КС2=S$10,Смета!AL1858,0)+IF(Дата_КС2=S$11,Смета!AO1858,0)+IF(Дата_КС2=S$12,Смета!AR1858,0)+IF(Дата_КС2=S$13,Смета!AU1858,0)+IF(Дата_КС2=S$14,Смета!AX1858,0),0)</f>
        <v>0</v>
      </c>
      <c r="G1876" s="7">
        <f>IF(Смета!E1858&gt;0,Смета!E1858,0)</f>
        <v>0</v>
      </c>
      <c r="H1876" s="7">
        <f>ROUND(F1876*G1876,2)</f>
        <v>0</v>
      </c>
      <c r="I1876">
        <f>IF(J1876=1,1,K1876)</f>
        <v>0</v>
      </c>
      <c r="K1876">
        <f>IF(AND(B1876&gt;0,B1876&lt;&gt;"ЗАГ"),1,IF(C1876=0,SUM(B1877:INDEX(B1877:B$2002,INDEX(MATCH("ЗАГ",B1877:B$2002&amp;"",),))),0))</f>
        <v>0</v>
      </c>
      <c r="R1876" s="7">
        <f>IFERROR(IF(F1876&gt;0,IF(IFERROR((Смета!H1426*1),0)&gt;0,ROUND(F1876*G1876,2),0),0),0)</f>
        <v>0</v>
      </c>
      <c r="S1876" s="7">
        <f>IFERROR(IF(F1876&gt;0,IF(IFERROR((Смета!G1858*1),0)&gt;0,ROUND(F1876*G1876,2),0),0),0)</f>
        <v>0</v>
      </c>
    </row>
    <row r="1877" hidden="1">
      <c r="B1877">
        <f>IFERROR(IF(F1877&gt;0,MAX(B$26:B1876)+1,IF(AND(D1877&gt;0,C1877=0),"ЗАГ",0)),0)</f>
        <v>0</v>
      </c>
      <c r="C1877">
        <f>IF(Смета!B1859&gt;0,Смета!B1859,0)</f>
        <v>0</v>
      </c>
      <c r="D1877">
        <f>IF(Смета!C1859&gt;0,Смета!C1859,0)</f>
        <v>0</v>
      </c>
      <c r="E1877" s="7">
        <f>IF(Смета!D1859&gt;0,Смета!D1859,0)</f>
        <v>0</v>
      </c>
      <c r="F1877" s="7">
        <f>IFERROR(IF(Дата_КС2=S$3,Смета!Q1859,0)+IF(Дата_КС2=S$4,Смета!T1859,0)+IF(Дата_КС2=S$5,Смета!W1859,0)+IF(Дата_КС2=S$6,Смета!Z1859,0)+IF(Дата_КС2=S$7,Смета!AC1859,0)+IF(Дата_КС2=S$8,Смета!AF1859,0)+IF(Дата_КС2=S$9,Смета!AI1859,0)+IF(Дата_КС2=S$10,Смета!AL1859,0)+IF(Дата_КС2=S$11,Смета!AO1859,0)+IF(Дата_КС2=S$12,Смета!AR1859,0)+IF(Дата_КС2=S$13,Смета!AU1859,0)+IF(Дата_КС2=S$14,Смета!AX1859,0),0)</f>
        <v>0</v>
      </c>
      <c r="G1877" s="7">
        <f>IF(Смета!E1859&gt;0,Смета!E1859,0)</f>
        <v>0</v>
      </c>
      <c r="H1877" s="7">
        <f>ROUND(F1877*G1877,2)</f>
        <v>0</v>
      </c>
      <c r="I1877">
        <f>IF(J1877=1,1,K1877)</f>
        <v>0</v>
      </c>
      <c r="K1877">
        <f>IF(AND(B1877&gt;0,B1877&lt;&gt;"ЗАГ"),1,IF(C1877=0,SUM(B1878:INDEX(B1878:B$2002,INDEX(MATCH("ЗАГ",B1878:B$2002&amp;"",),))),0))</f>
        <v>0</v>
      </c>
      <c r="R1877" s="7">
        <f>IFERROR(IF(F1877&gt;0,IF(IFERROR((Смета!H1427*1),0)&gt;0,ROUND(F1877*G1877,2),0),0),0)</f>
        <v>0</v>
      </c>
      <c r="S1877" s="7">
        <f>IFERROR(IF(F1877&gt;0,IF(IFERROR((Смета!G1859*1),0)&gt;0,ROUND(F1877*G1877,2),0),0),0)</f>
        <v>0</v>
      </c>
    </row>
    <row r="1878" hidden="1">
      <c r="B1878">
        <f>IFERROR(IF(F1878&gt;0,MAX(B$26:B1877)+1,IF(AND(D1878&gt;0,C1878=0),"ЗАГ",0)),0)</f>
        <v>0</v>
      </c>
      <c r="C1878">
        <f>IF(Смета!B1860&gt;0,Смета!B1860,0)</f>
        <v>0</v>
      </c>
      <c r="D1878">
        <f>IF(Смета!C1860&gt;0,Смета!C1860,0)</f>
        <v>0</v>
      </c>
      <c r="E1878" s="7">
        <f>IF(Смета!D1860&gt;0,Смета!D1860,0)</f>
        <v>0</v>
      </c>
      <c r="F1878" s="7">
        <f>IFERROR(IF(Дата_КС2=S$3,Смета!Q1860,0)+IF(Дата_КС2=S$4,Смета!T1860,0)+IF(Дата_КС2=S$5,Смета!W1860,0)+IF(Дата_КС2=S$6,Смета!Z1860,0)+IF(Дата_КС2=S$7,Смета!AC1860,0)+IF(Дата_КС2=S$8,Смета!AF1860,0)+IF(Дата_КС2=S$9,Смета!AI1860,0)+IF(Дата_КС2=S$10,Смета!AL1860,0)+IF(Дата_КС2=S$11,Смета!AO1860,0)+IF(Дата_КС2=S$12,Смета!AR1860,0)+IF(Дата_КС2=S$13,Смета!AU1860,0)+IF(Дата_КС2=S$14,Смета!AX1860,0),0)</f>
        <v>0</v>
      </c>
      <c r="G1878" s="7">
        <f>IF(Смета!E1860&gt;0,Смета!E1860,0)</f>
        <v>0</v>
      </c>
      <c r="H1878" s="7">
        <f>ROUND(F1878*G1878,2)</f>
        <v>0</v>
      </c>
      <c r="I1878">
        <f>IF(J1878=1,1,K1878)</f>
        <v>0</v>
      </c>
      <c r="K1878">
        <f>IF(AND(B1878&gt;0,B1878&lt;&gt;"ЗАГ"),1,IF(C1878=0,SUM(B1879:INDEX(B1879:B$2002,INDEX(MATCH("ЗАГ",B1879:B$2002&amp;"",),))),0))</f>
        <v>0</v>
      </c>
      <c r="R1878" s="7">
        <f>IFERROR(IF(F1878&gt;0,IF(IFERROR((Смета!H1428*1),0)&gt;0,ROUND(F1878*G1878,2),0),0),0)</f>
        <v>0</v>
      </c>
      <c r="S1878" s="7">
        <f>IFERROR(IF(F1878&gt;0,IF(IFERROR((Смета!G1860*1),0)&gt;0,ROUND(F1878*G1878,2),0),0),0)</f>
        <v>0</v>
      </c>
    </row>
    <row r="1879" hidden="1">
      <c r="B1879">
        <f>IFERROR(IF(F1879&gt;0,MAX(B$26:B1878)+1,IF(AND(D1879&gt;0,C1879=0),"ЗАГ",0)),0)</f>
        <v>0</v>
      </c>
      <c r="C1879">
        <f>IF(Смета!B1861&gt;0,Смета!B1861,0)</f>
        <v>0</v>
      </c>
      <c r="D1879">
        <f>IF(Смета!C1861&gt;0,Смета!C1861,0)</f>
        <v>0</v>
      </c>
      <c r="E1879" s="7">
        <f>IF(Смета!D1861&gt;0,Смета!D1861,0)</f>
        <v>0</v>
      </c>
      <c r="F1879" s="7">
        <f>IFERROR(IF(Дата_КС2=S$3,Смета!Q1861,0)+IF(Дата_КС2=S$4,Смета!T1861,0)+IF(Дата_КС2=S$5,Смета!W1861,0)+IF(Дата_КС2=S$6,Смета!Z1861,0)+IF(Дата_КС2=S$7,Смета!AC1861,0)+IF(Дата_КС2=S$8,Смета!AF1861,0)+IF(Дата_КС2=S$9,Смета!AI1861,0)+IF(Дата_КС2=S$10,Смета!AL1861,0)+IF(Дата_КС2=S$11,Смета!AO1861,0)+IF(Дата_КС2=S$12,Смета!AR1861,0)+IF(Дата_КС2=S$13,Смета!AU1861,0)+IF(Дата_КС2=S$14,Смета!AX1861,0),0)</f>
        <v>0</v>
      </c>
      <c r="G1879" s="7">
        <f>IF(Смета!E1861&gt;0,Смета!E1861,0)</f>
        <v>0</v>
      </c>
      <c r="H1879" s="7">
        <f>ROUND(F1879*G1879,2)</f>
        <v>0</v>
      </c>
      <c r="I1879">
        <f>IF(J1879=1,1,K1879)</f>
        <v>0</v>
      </c>
      <c r="K1879">
        <f>IF(AND(B1879&gt;0,B1879&lt;&gt;"ЗАГ"),1,IF(C1879=0,SUM(B1880:INDEX(B1880:B$2002,INDEX(MATCH("ЗАГ",B1880:B$2002&amp;"",),))),0))</f>
        <v>0</v>
      </c>
      <c r="R1879" s="7">
        <f>IFERROR(IF(F1879&gt;0,IF(IFERROR((Смета!H1429*1),0)&gt;0,ROUND(F1879*G1879,2),0),0),0)</f>
        <v>0</v>
      </c>
      <c r="S1879" s="7">
        <f>IFERROR(IF(F1879&gt;0,IF(IFERROR((Смета!G1861*1),0)&gt;0,ROUND(F1879*G1879,2),0),0),0)</f>
        <v>0</v>
      </c>
    </row>
    <row r="1880" hidden="1">
      <c r="B1880">
        <f>IFERROR(IF(F1880&gt;0,MAX(B$26:B1879)+1,IF(AND(D1880&gt;0,C1880=0),"ЗАГ",0)),0)</f>
        <v>0</v>
      </c>
      <c r="C1880">
        <f>IF(Смета!B1862&gt;0,Смета!B1862,0)</f>
        <v>0</v>
      </c>
      <c r="D1880">
        <f>IF(Смета!C1862&gt;0,Смета!C1862,0)</f>
        <v>0</v>
      </c>
      <c r="E1880" s="7">
        <f>IF(Смета!D1862&gt;0,Смета!D1862,0)</f>
        <v>0</v>
      </c>
      <c r="F1880" s="7">
        <f>IFERROR(IF(Дата_КС2=S$3,Смета!Q1862,0)+IF(Дата_КС2=S$4,Смета!T1862,0)+IF(Дата_КС2=S$5,Смета!W1862,0)+IF(Дата_КС2=S$6,Смета!Z1862,0)+IF(Дата_КС2=S$7,Смета!AC1862,0)+IF(Дата_КС2=S$8,Смета!AF1862,0)+IF(Дата_КС2=S$9,Смета!AI1862,0)+IF(Дата_КС2=S$10,Смета!AL1862,0)+IF(Дата_КС2=S$11,Смета!AO1862,0)+IF(Дата_КС2=S$12,Смета!AR1862,0)+IF(Дата_КС2=S$13,Смета!AU1862,0)+IF(Дата_КС2=S$14,Смета!AX1862,0),0)</f>
        <v>0</v>
      </c>
      <c r="G1880" s="7">
        <f>IF(Смета!E1862&gt;0,Смета!E1862,0)</f>
        <v>0</v>
      </c>
      <c r="H1880" s="7">
        <f>ROUND(F1880*G1880,2)</f>
        <v>0</v>
      </c>
      <c r="I1880">
        <f>IF(J1880=1,1,K1880)</f>
        <v>0</v>
      </c>
      <c r="K1880">
        <f>IF(AND(B1880&gt;0,B1880&lt;&gt;"ЗАГ"),1,IF(C1880=0,SUM(B1881:INDEX(B1881:B$2002,INDEX(MATCH("ЗАГ",B1881:B$2002&amp;"",),))),0))</f>
        <v>0</v>
      </c>
      <c r="R1880" s="7">
        <f>IFERROR(IF(F1880&gt;0,IF(IFERROR((Смета!H1430*1),0)&gt;0,ROUND(F1880*G1880,2),0),0),0)</f>
        <v>0</v>
      </c>
      <c r="S1880" s="7">
        <f>IFERROR(IF(F1880&gt;0,IF(IFERROR((Смета!G1862*1),0)&gt;0,ROUND(F1880*G1880,2),0),0),0)</f>
        <v>0</v>
      </c>
    </row>
    <row r="1881" hidden="1">
      <c r="B1881">
        <f>IFERROR(IF(F1881&gt;0,MAX(B$26:B1880)+1,IF(AND(D1881&gt;0,C1881=0),"ЗАГ",0)),0)</f>
        <v>0</v>
      </c>
      <c r="C1881">
        <f>IF(Смета!B1863&gt;0,Смета!B1863,0)</f>
        <v>0</v>
      </c>
      <c r="D1881">
        <f>IF(Смета!C1863&gt;0,Смета!C1863,0)</f>
        <v>0</v>
      </c>
      <c r="E1881" s="7">
        <f>IF(Смета!D1863&gt;0,Смета!D1863,0)</f>
        <v>0</v>
      </c>
      <c r="F1881" s="7">
        <f>IFERROR(IF(Дата_КС2=S$3,Смета!Q1863,0)+IF(Дата_КС2=S$4,Смета!T1863,0)+IF(Дата_КС2=S$5,Смета!W1863,0)+IF(Дата_КС2=S$6,Смета!Z1863,0)+IF(Дата_КС2=S$7,Смета!AC1863,0)+IF(Дата_КС2=S$8,Смета!AF1863,0)+IF(Дата_КС2=S$9,Смета!AI1863,0)+IF(Дата_КС2=S$10,Смета!AL1863,0)+IF(Дата_КС2=S$11,Смета!AO1863,0)+IF(Дата_КС2=S$12,Смета!AR1863,0)+IF(Дата_КС2=S$13,Смета!AU1863,0)+IF(Дата_КС2=S$14,Смета!AX1863,0),0)</f>
        <v>0</v>
      </c>
      <c r="G1881" s="7">
        <f>IF(Смета!E1863&gt;0,Смета!E1863,0)</f>
        <v>0</v>
      </c>
      <c r="H1881" s="7">
        <f>ROUND(F1881*G1881,2)</f>
        <v>0</v>
      </c>
      <c r="I1881">
        <f>IF(J1881=1,1,K1881)</f>
        <v>0</v>
      </c>
      <c r="K1881">
        <f>IF(AND(B1881&gt;0,B1881&lt;&gt;"ЗАГ"),1,IF(C1881=0,SUM(B1882:INDEX(B1882:B$2002,INDEX(MATCH("ЗАГ",B1882:B$2002&amp;"",),))),0))</f>
        <v>0</v>
      </c>
      <c r="R1881" s="7">
        <f>IFERROR(IF(F1881&gt;0,IF(IFERROR((Смета!H1431*1),0)&gt;0,ROUND(F1881*G1881,2),0),0),0)</f>
        <v>0</v>
      </c>
      <c r="S1881" s="7">
        <f>IFERROR(IF(F1881&gt;0,IF(IFERROR((Смета!G1863*1),0)&gt;0,ROUND(F1881*G1881,2),0),0),0)</f>
        <v>0</v>
      </c>
    </row>
    <row r="1882" hidden="1">
      <c r="B1882">
        <f>IFERROR(IF(F1882&gt;0,MAX(B$26:B1881)+1,IF(AND(D1882&gt;0,C1882=0),"ЗАГ",0)),0)</f>
        <v>0</v>
      </c>
      <c r="C1882">
        <f>IF(Смета!B1864&gt;0,Смета!B1864,0)</f>
        <v>0</v>
      </c>
      <c r="D1882">
        <f>IF(Смета!C1864&gt;0,Смета!C1864,0)</f>
        <v>0</v>
      </c>
      <c r="E1882" s="7">
        <f>IF(Смета!D1864&gt;0,Смета!D1864,0)</f>
        <v>0</v>
      </c>
      <c r="F1882" s="7">
        <f>IFERROR(IF(Дата_КС2=S$3,Смета!Q1864,0)+IF(Дата_КС2=S$4,Смета!T1864,0)+IF(Дата_КС2=S$5,Смета!W1864,0)+IF(Дата_КС2=S$6,Смета!Z1864,0)+IF(Дата_КС2=S$7,Смета!AC1864,0)+IF(Дата_КС2=S$8,Смета!AF1864,0)+IF(Дата_КС2=S$9,Смета!AI1864,0)+IF(Дата_КС2=S$10,Смета!AL1864,0)+IF(Дата_КС2=S$11,Смета!AO1864,0)+IF(Дата_КС2=S$12,Смета!AR1864,0)+IF(Дата_КС2=S$13,Смета!AU1864,0)+IF(Дата_КС2=S$14,Смета!AX1864,0),0)</f>
        <v>0</v>
      </c>
      <c r="G1882" s="7">
        <f>IF(Смета!E1864&gt;0,Смета!E1864,0)</f>
        <v>0</v>
      </c>
      <c r="H1882" s="7">
        <f>ROUND(F1882*G1882,2)</f>
        <v>0</v>
      </c>
      <c r="I1882">
        <f>IF(J1882=1,1,K1882)</f>
        <v>0</v>
      </c>
      <c r="K1882">
        <f>IF(AND(B1882&gt;0,B1882&lt;&gt;"ЗАГ"),1,IF(C1882=0,SUM(B1883:INDEX(B1883:B$2002,INDEX(MATCH("ЗАГ",B1883:B$2002&amp;"",),))),0))</f>
        <v>0</v>
      </c>
      <c r="R1882" s="7">
        <f>IFERROR(IF(F1882&gt;0,IF(IFERROR((Смета!H1432*1),0)&gt;0,ROUND(F1882*G1882,2),0),0),0)</f>
        <v>0</v>
      </c>
      <c r="S1882" s="7">
        <f>IFERROR(IF(F1882&gt;0,IF(IFERROR((Смета!G1864*1),0)&gt;0,ROUND(F1882*G1882,2),0),0),0)</f>
        <v>0</v>
      </c>
    </row>
    <row r="1883" hidden="1">
      <c r="B1883">
        <f>IFERROR(IF(F1883&gt;0,MAX(B$26:B1882)+1,IF(AND(D1883&gt;0,C1883=0),"ЗАГ",0)),0)</f>
        <v>0</v>
      </c>
      <c r="C1883">
        <f>IF(Смета!B1865&gt;0,Смета!B1865,0)</f>
        <v>0</v>
      </c>
      <c r="D1883">
        <f>IF(Смета!C1865&gt;0,Смета!C1865,0)</f>
        <v>0</v>
      </c>
      <c r="E1883" s="7">
        <f>IF(Смета!D1865&gt;0,Смета!D1865,0)</f>
        <v>0</v>
      </c>
      <c r="F1883" s="7">
        <f>IFERROR(IF(Дата_КС2=S$3,Смета!Q1865,0)+IF(Дата_КС2=S$4,Смета!T1865,0)+IF(Дата_КС2=S$5,Смета!W1865,0)+IF(Дата_КС2=S$6,Смета!Z1865,0)+IF(Дата_КС2=S$7,Смета!AC1865,0)+IF(Дата_КС2=S$8,Смета!AF1865,0)+IF(Дата_КС2=S$9,Смета!AI1865,0)+IF(Дата_КС2=S$10,Смета!AL1865,0)+IF(Дата_КС2=S$11,Смета!AO1865,0)+IF(Дата_КС2=S$12,Смета!AR1865,0)+IF(Дата_КС2=S$13,Смета!AU1865,0)+IF(Дата_КС2=S$14,Смета!AX1865,0),0)</f>
        <v>0</v>
      </c>
      <c r="G1883" s="7">
        <f>IF(Смета!E1865&gt;0,Смета!E1865,0)</f>
        <v>0</v>
      </c>
      <c r="H1883" s="7">
        <f>ROUND(F1883*G1883,2)</f>
        <v>0</v>
      </c>
      <c r="I1883">
        <f>IF(J1883=1,1,K1883)</f>
        <v>0</v>
      </c>
      <c r="K1883">
        <f>IF(AND(B1883&gt;0,B1883&lt;&gt;"ЗАГ"),1,IF(C1883=0,SUM(B1884:INDEX(B1884:B$2002,INDEX(MATCH("ЗАГ",B1884:B$2002&amp;"",),))),0))</f>
        <v>0</v>
      </c>
      <c r="R1883" s="7">
        <f>IFERROR(IF(F1883&gt;0,IF(IFERROR((Смета!H1433*1),0)&gt;0,ROUND(F1883*G1883,2),0),0),0)</f>
        <v>0</v>
      </c>
      <c r="S1883" s="7">
        <f>IFERROR(IF(F1883&gt;0,IF(IFERROR((Смета!G1865*1),0)&gt;0,ROUND(F1883*G1883,2),0),0),0)</f>
        <v>0</v>
      </c>
    </row>
    <row r="1884" hidden="1">
      <c r="B1884">
        <f>IFERROR(IF(F1884&gt;0,MAX(B$26:B1883)+1,IF(AND(D1884&gt;0,C1884=0),"ЗАГ",0)),0)</f>
        <v>0</v>
      </c>
      <c r="C1884">
        <f>IF(Смета!B1866&gt;0,Смета!B1866,0)</f>
        <v>0</v>
      </c>
      <c r="D1884">
        <f>IF(Смета!C1866&gt;0,Смета!C1866,0)</f>
        <v>0</v>
      </c>
      <c r="E1884" s="7">
        <f>IF(Смета!D1866&gt;0,Смета!D1866,0)</f>
        <v>0</v>
      </c>
      <c r="F1884" s="7">
        <f>IFERROR(IF(Дата_КС2=S$3,Смета!Q1866,0)+IF(Дата_КС2=S$4,Смета!T1866,0)+IF(Дата_КС2=S$5,Смета!W1866,0)+IF(Дата_КС2=S$6,Смета!Z1866,0)+IF(Дата_КС2=S$7,Смета!AC1866,0)+IF(Дата_КС2=S$8,Смета!AF1866,0)+IF(Дата_КС2=S$9,Смета!AI1866,0)+IF(Дата_КС2=S$10,Смета!AL1866,0)+IF(Дата_КС2=S$11,Смета!AO1866,0)+IF(Дата_КС2=S$12,Смета!AR1866,0)+IF(Дата_КС2=S$13,Смета!AU1866,0)+IF(Дата_КС2=S$14,Смета!AX1866,0),0)</f>
        <v>0</v>
      </c>
      <c r="G1884" s="7">
        <f>IF(Смета!E1866&gt;0,Смета!E1866,0)</f>
        <v>0</v>
      </c>
      <c r="H1884" s="7">
        <f>ROUND(F1884*G1884,2)</f>
        <v>0</v>
      </c>
      <c r="I1884">
        <f>IF(J1884=1,1,K1884)</f>
        <v>0</v>
      </c>
      <c r="K1884">
        <f>IF(AND(B1884&gt;0,B1884&lt;&gt;"ЗАГ"),1,IF(C1884=0,SUM(B1885:INDEX(B1885:B$2002,INDEX(MATCH("ЗАГ",B1885:B$2002&amp;"",),))),0))</f>
        <v>0</v>
      </c>
      <c r="R1884" s="7">
        <f>IFERROR(IF(F1884&gt;0,IF(IFERROR((Смета!H1434*1),0)&gt;0,ROUND(F1884*G1884,2),0),0),0)</f>
        <v>0</v>
      </c>
      <c r="S1884" s="7">
        <f>IFERROR(IF(F1884&gt;0,IF(IFERROR((Смета!G1866*1),0)&gt;0,ROUND(F1884*G1884,2),0),0),0)</f>
        <v>0</v>
      </c>
    </row>
    <row r="1885" hidden="1">
      <c r="B1885">
        <f>IFERROR(IF(F1885&gt;0,MAX(B$26:B1884)+1,IF(AND(D1885&gt;0,C1885=0),"ЗАГ",0)),0)</f>
        <v>0</v>
      </c>
      <c r="C1885">
        <f>IF(Смета!B1867&gt;0,Смета!B1867,0)</f>
        <v>0</v>
      </c>
      <c r="D1885">
        <f>IF(Смета!C1867&gt;0,Смета!C1867,0)</f>
        <v>0</v>
      </c>
      <c r="E1885" s="7">
        <f>IF(Смета!D1867&gt;0,Смета!D1867,0)</f>
        <v>0</v>
      </c>
      <c r="F1885" s="7">
        <f>IFERROR(IF(Дата_КС2=S$3,Смета!Q1867,0)+IF(Дата_КС2=S$4,Смета!T1867,0)+IF(Дата_КС2=S$5,Смета!W1867,0)+IF(Дата_КС2=S$6,Смета!Z1867,0)+IF(Дата_КС2=S$7,Смета!AC1867,0)+IF(Дата_КС2=S$8,Смета!AF1867,0)+IF(Дата_КС2=S$9,Смета!AI1867,0)+IF(Дата_КС2=S$10,Смета!AL1867,0)+IF(Дата_КС2=S$11,Смета!AO1867,0)+IF(Дата_КС2=S$12,Смета!AR1867,0)+IF(Дата_КС2=S$13,Смета!AU1867,0)+IF(Дата_КС2=S$14,Смета!AX1867,0),0)</f>
        <v>0</v>
      </c>
      <c r="G1885" s="7">
        <f>IF(Смета!E1867&gt;0,Смета!E1867,0)</f>
        <v>0</v>
      </c>
      <c r="H1885" s="7">
        <f>ROUND(F1885*G1885,2)</f>
        <v>0</v>
      </c>
      <c r="I1885">
        <f>IF(J1885=1,1,K1885)</f>
        <v>0</v>
      </c>
      <c r="K1885">
        <f>IF(AND(B1885&gt;0,B1885&lt;&gt;"ЗАГ"),1,IF(C1885=0,SUM(B1886:INDEX(B1886:B$2002,INDEX(MATCH("ЗАГ",B1886:B$2002&amp;"",),))),0))</f>
        <v>0</v>
      </c>
      <c r="R1885" s="7">
        <f>IFERROR(IF(F1885&gt;0,IF(IFERROR((Смета!H1435*1),0)&gt;0,ROUND(F1885*G1885,2),0),0),0)</f>
        <v>0</v>
      </c>
      <c r="S1885" s="7">
        <f>IFERROR(IF(F1885&gt;0,IF(IFERROR((Смета!G1867*1),0)&gt;0,ROUND(F1885*G1885,2),0),0),0)</f>
        <v>0</v>
      </c>
    </row>
    <row r="1886" hidden="1">
      <c r="B1886">
        <f>IFERROR(IF(F1886&gt;0,MAX(B$26:B1885)+1,IF(AND(D1886&gt;0,C1886=0),"ЗАГ",0)),0)</f>
        <v>0</v>
      </c>
      <c r="C1886">
        <f>IF(Смета!B1868&gt;0,Смета!B1868,0)</f>
        <v>0</v>
      </c>
      <c r="D1886">
        <f>IF(Смета!C1868&gt;0,Смета!C1868,0)</f>
        <v>0</v>
      </c>
      <c r="E1886" s="7">
        <f>IF(Смета!D1868&gt;0,Смета!D1868,0)</f>
        <v>0</v>
      </c>
      <c r="F1886" s="7">
        <f>IFERROR(IF(Дата_КС2=S$3,Смета!Q1868,0)+IF(Дата_КС2=S$4,Смета!T1868,0)+IF(Дата_КС2=S$5,Смета!W1868,0)+IF(Дата_КС2=S$6,Смета!Z1868,0)+IF(Дата_КС2=S$7,Смета!AC1868,0)+IF(Дата_КС2=S$8,Смета!AF1868,0)+IF(Дата_КС2=S$9,Смета!AI1868,0)+IF(Дата_КС2=S$10,Смета!AL1868,0)+IF(Дата_КС2=S$11,Смета!AO1868,0)+IF(Дата_КС2=S$12,Смета!AR1868,0)+IF(Дата_КС2=S$13,Смета!AU1868,0)+IF(Дата_КС2=S$14,Смета!AX1868,0),0)</f>
        <v>0</v>
      </c>
      <c r="G1886" s="7">
        <f>IF(Смета!E1868&gt;0,Смета!E1868,0)</f>
        <v>0</v>
      </c>
      <c r="H1886" s="7">
        <f>ROUND(F1886*G1886,2)</f>
        <v>0</v>
      </c>
      <c r="I1886">
        <f>IF(J1886=1,1,K1886)</f>
        <v>0</v>
      </c>
      <c r="K1886">
        <f>IF(AND(B1886&gt;0,B1886&lt;&gt;"ЗАГ"),1,IF(C1886=0,SUM(B1887:INDEX(B1887:B$2002,INDEX(MATCH("ЗАГ",B1887:B$2002&amp;"",),))),0))</f>
        <v>0</v>
      </c>
      <c r="R1886" s="7">
        <f>IFERROR(IF(F1886&gt;0,IF(IFERROR((Смета!H1436*1),0)&gt;0,ROUND(F1886*G1886,2),0),0),0)</f>
        <v>0</v>
      </c>
      <c r="S1886" s="7">
        <f>IFERROR(IF(F1886&gt;0,IF(IFERROR((Смета!G1868*1),0)&gt;0,ROUND(F1886*G1886,2),0),0),0)</f>
        <v>0</v>
      </c>
    </row>
    <row r="1887" hidden="1">
      <c r="B1887">
        <f>IFERROR(IF(F1887&gt;0,MAX(B$26:B1886)+1,IF(AND(D1887&gt;0,C1887=0),"ЗАГ",0)),0)</f>
        <v>0</v>
      </c>
      <c r="C1887">
        <f>IF(Смета!B1869&gt;0,Смета!B1869,0)</f>
        <v>0</v>
      </c>
      <c r="D1887">
        <f>IF(Смета!C1869&gt;0,Смета!C1869,0)</f>
        <v>0</v>
      </c>
      <c r="E1887" s="7">
        <f>IF(Смета!D1869&gt;0,Смета!D1869,0)</f>
        <v>0</v>
      </c>
      <c r="F1887" s="7">
        <f>IFERROR(IF(Дата_КС2=S$3,Смета!Q1869,0)+IF(Дата_КС2=S$4,Смета!T1869,0)+IF(Дата_КС2=S$5,Смета!W1869,0)+IF(Дата_КС2=S$6,Смета!Z1869,0)+IF(Дата_КС2=S$7,Смета!AC1869,0)+IF(Дата_КС2=S$8,Смета!AF1869,0)+IF(Дата_КС2=S$9,Смета!AI1869,0)+IF(Дата_КС2=S$10,Смета!AL1869,0)+IF(Дата_КС2=S$11,Смета!AO1869,0)+IF(Дата_КС2=S$12,Смета!AR1869,0)+IF(Дата_КС2=S$13,Смета!AU1869,0)+IF(Дата_КС2=S$14,Смета!AX1869,0),0)</f>
        <v>0</v>
      </c>
      <c r="G1887" s="7">
        <f>IF(Смета!E1869&gt;0,Смета!E1869,0)</f>
        <v>0</v>
      </c>
      <c r="H1887" s="7">
        <f>ROUND(F1887*G1887,2)</f>
        <v>0</v>
      </c>
      <c r="I1887">
        <f>IF(J1887=1,1,K1887)</f>
        <v>0</v>
      </c>
      <c r="K1887">
        <f>IF(AND(B1887&gt;0,B1887&lt;&gt;"ЗАГ"),1,IF(C1887=0,SUM(B1888:INDEX(B1888:B$2002,INDEX(MATCH("ЗАГ",B1888:B$2002&amp;"",),))),0))</f>
        <v>0</v>
      </c>
      <c r="R1887" s="7">
        <f>IFERROR(IF(F1887&gt;0,IF(IFERROR((Смета!H1437*1),0)&gt;0,ROUND(F1887*G1887,2),0),0),0)</f>
        <v>0</v>
      </c>
      <c r="S1887" s="7">
        <f>IFERROR(IF(F1887&gt;0,IF(IFERROR((Смета!G1869*1),0)&gt;0,ROUND(F1887*G1887,2),0),0),0)</f>
        <v>0</v>
      </c>
    </row>
    <row r="1888" hidden="1">
      <c r="B1888">
        <f>IFERROR(IF(F1888&gt;0,MAX(B$26:B1887)+1,IF(AND(D1888&gt;0,C1888=0),"ЗАГ",0)),0)</f>
        <v>0</v>
      </c>
      <c r="C1888">
        <f>IF(Смета!B1870&gt;0,Смета!B1870,0)</f>
        <v>0</v>
      </c>
      <c r="D1888">
        <f>IF(Смета!C1870&gt;0,Смета!C1870,0)</f>
        <v>0</v>
      </c>
      <c r="E1888" s="7">
        <f>IF(Смета!D1870&gt;0,Смета!D1870,0)</f>
        <v>0</v>
      </c>
      <c r="F1888" s="7">
        <f>IFERROR(IF(Дата_КС2=S$3,Смета!Q1870,0)+IF(Дата_КС2=S$4,Смета!T1870,0)+IF(Дата_КС2=S$5,Смета!W1870,0)+IF(Дата_КС2=S$6,Смета!Z1870,0)+IF(Дата_КС2=S$7,Смета!AC1870,0)+IF(Дата_КС2=S$8,Смета!AF1870,0)+IF(Дата_КС2=S$9,Смета!AI1870,0)+IF(Дата_КС2=S$10,Смета!AL1870,0)+IF(Дата_КС2=S$11,Смета!AO1870,0)+IF(Дата_КС2=S$12,Смета!AR1870,0)+IF(Дата_КС2=S$13,Смета!AU1870,0)+IF(Дата_КС2=S$14,Смета!AX1870,0),0)</f>
        <v>0</v>
      </c>
      <c r="G1888" s="7">
        <f>IF(Смета!E1870&gt;0,Смета!E1870,0)</f>
        <v>0</v>
      </c>
      <c r="H1888" s="7">
        <f>ROUND(F1888*G1888,2)</f>
        <v>0</v>
      </c>
      <c r="I1888">
        <f>IF(J1888=1,1,K1888)</f>
        <v>0</v>
      </c>
      <c r="K1888">
        <f>IF(AND(B1888&gt;0,B1888&lt;&gt;"ЗАГ"),1,IF(C1888=0,SUM(B1889:INDEX(B1889:B$2002,INDEX(MATCH("ЗАГ",B1889:B$2002&amp;"",),))),0))</f>
        <v>0</v>
      </c>
      <c r="R1888" s="7">
        <f>IFERROR(IF(F1888&gt;0,IF(IFERROR((Смета!H1438*1),0)&gt;0,ROUND(F1888*G1888,2),0),0),0)</f>
        <v>0</v>
      </c>
      <c r="S1888" s="7">
        <f>IFERROR(IF(F1888&gt;0,IF(IFERROR((Смета!G1870*1),0)&gt;0,ROUND(F1888*G1888,2),0),0),0)</f>
        <v>0</v>
      </c>
    </row>
    <row r="1889" hidden="1">
      <c r="B1889">
        <f>IFERROR(IF(F1889&gt;0,MAX(B$26:B1888)+1,IF(AND(D1889&gt;0,C1889=0),"ЗАГ",0)),0)</f>
        <v>0</v>
      </c>
      <c r="C1889">
        <f>IF(Смета!B1871&gt;0,Смета!B1871,0)</f>
        <v>0</v>
      </c>
      <c r="D1889">
        <f>IF(Смета!C1871&gt;0,Смета!C1871,0)</f>
        <v>0</v>
      </c>
      <c r="E1889" s="7">
        <f>IF(Смета!D1871&gt;0,Смета!D1871,0)</f>
        <v>0</v>
      </c>
      <c r="F1889" s="7">
        <f>IFERROR(IF(Дата_КС2=S$3,Смета!Q1871,0)+IF(Дата_КС2=S$4,Смета!T1871,0)+IF(Дата_КС2=S$5,Смета!W1871,0)+IF(Дата_КС2=S$6,Смета!Z1871,0)+IF(Дата_КС2=S$7,Смета!AC1871,0)+IF(Дата_КС2=S$8,Смета!AF1871,0)+IF(Дата_КС2=S$9,Смета!AI1871,0)+IF(Дата_КС2=S$10,Смета!AL1871,0)+IF(Дата_КС2=S$11,Смета!AO1871,0)+IF(Дата_КС2=S$12,Смета!AR1871,0)+IF(Дата_КС2=S$13,Смета!AU1871,0)+IF(Дата_КС2=S$14,Смета!AX1871,0),0)</f>
        <v>0</v>
      </c>
      <c r="G1889" s="7">
        <f>IF(Смета!E1871&gt;0,Смета!E1871,0)</f>
        <v>0</v>
      </c>
      <c r="H1889" s="7">
        <f>ROUND(F1889*G1889,2)</f>
        <v>0</v>
      </c>
      <c r="I1889">
        <f>IF(J1889=1,1,K1889)</f>
        <v>0</v>
      </c>
      <c r="K1889">
        <f>IF(AND(B1889&gt;0,B1889&lt;&gt;"ЗАГ"),1,IF(C1889=0,SUM(B1890:INDEX(B1890:B$2002,INDEX(MATCH("ЗАГ",B1890:B$2002&amp;"",),))),0))</f>
        <v>0</v>
      </c>
      <c r="R1889" s="7">
        <f>IFERROR(IF(F1889&gt;0,IF(IFERROR((Смета!H1439*1),0)&gt;0,ROUND(F1889*G1889,2),0),0),0)</f>
        <v>0</v>
      </c>
      <c r="S1889" s="7">
        <f>IFERROR(IF(F1889&gt;0,IF(IFERROR((Смета!G1871*1),0)&gt;0,ROUND(F1889*G1889,2),0),0),0)</f>
        <v>0</v>
      </c>
    </row>
    <row r="1890" hidden="1">
      <c r="B1890">
        <f>IFERROR(IF(F1890&gt;0,MAX(B$26:B1889)+1,IF(AND(D1890&gt;0,C1890=0),"ЗАГ",0)),0)</f>
        <v>0</v>
      </c>
      <c r="C1890">
        <f>IF(Смета!B1872&gt;0,Смета!B1872,0)</f>
        <v>0</v>
      </c>
      <c r="D1890">
        <f>IF(Смета!C1872&gt;0,Смета!C1872,0)</f>
        <v>0</v>
      </c>
      <c r="E1890" s="7">
        <f>IF(Смета!D1872&gt;0,Смета!D1872,0)</f>
        <v>0</v>
      </c>
      <c r="F1890" s="7">
        <f>IFERROR(IF(Дата_КС2=S$3,Смета!Q1872,0)+IF(Дата_КС2=S$4,Смета!T1872,0)+IF(Дата_КС2=S$5,Смета!W1872,0)+IF(Дата_КС2=S$6,Смета!Z1872,0)+IF(Дата_КС2=S$7,Смета!AC1872,0)+IF(Дата_КС2=S$8,Смета!AF1872,0)+IF(Дата_КС2=S$9,Смета!AI1872,0)+IF(Дата_КС2=S$10,Смета!AL1872,0)+IF(Дата_КС2=S$11,Смета!AO1872,0)+IF(Дата_КС2=S$12,Смета!AR1872,0)+IF(Дата_КС2=S$13,Смета!AU1872,0)+IF(Дата_КС2=S$14,Смета!AX1872,0),0)</f>
        <v>0</v>
      </c>
      <c r="G1890" s="7">
        <f>IF(Смета!E1872&gt;0,Смета!E1872,0)</f>
        <v>0</v>
      </c>
      <c r="H1890" s="7">
        <f>ROUND(F1890*G1890,2)</f>
        <v>0</v>
      </c>
      <c r="I1890">
        <f>IF(J1890=1,1,K1890)</f>
        <v>0</v>
      </c>
      <c r="K1890">
        <f>IF(AND(B1890&gt;0,B1890&lt;&gt;"ЗАГ"),1,IF(C1890=0,SUM(B1891:INDEX(B1891:B$2002,INDEX(MATCH("ЗАГ",B1891:B$2002&amp;"",),))),0))</f>
        <v>0</v>
      </c>
      <c r="R1890" s="7">
        <f>IFERROR(IF(F1890&gt;0,IF(IFERROR((Смета!H1440*1),0)&gt;0,ROUND(F1890*G1890,2),0),0),0)</f>
        <v>0</v>
      </c>
      <c r="S1890" s="7">
        <f>IFERROR(IF(F1890&gt;0,IF(IFERROR((Смета!G1872*1),0)&gt;0,ROUND(F1890*G1890,2),0),0),0)</f>
        <v>0</v>
      </c>
    </row>
    <row r="1891" hidden="1">
      <c r="B1891">
        <f>IFERROR(IF(F1891&gt;0,MAX(B$26:B1890)+1,IF(AND(D1891&gt;0,C1891=0),"ЗАГ",0)),0)</f>
        <v>0</v>
      </c>
      <c r="C1891">
        <f>IF(Смета!B1873&gt;0,Смета!B1873,0)</f>
        <v>0</v>
      </c>
      <c r="D1891">
        <f>IF(Смета!C1873&gt;0,Смета!C1873,0)</f>
        <v>0</v>
      </c>
      <c r="E1891" s="7">
        <f>IF(Смета!D1873&gt;0,Смета!D1873,0)</f>
        <v>0</v>
      </c>
      <c r="F1891" s="7">
        <f>IFERROR(IF(Дата_КС2=S$3,Смета!Q1873,0)+IF(Дата_КС2=S$4,Смета!T1873,0)+IF(Дата_КС2=S$5,Смета!W1873,0)+IF(Дата_КС2=S$6,Смета!Z1873,0)+IF(Дата_КС2=S$7,Смета!AC1873,0)+IF(Дата_КС2=S$8,Смета!AF1873,0)+IF(Дата_КС2=S$9,Смета!AI1873,0)+IF(Дата_КС2=S$10,Смета!AL1873,0)+IF(Дата_КС2=S$11,Смета!AO1873,0)+IF(Дата_КС2=S$12,Смета!AR1873,0)+IF(Дата_КС2=S$13,Смета!AU1873,0)+IF(Дата_КС2=S$14,Смета!AX1873,0),0)</f>
        <v>0</v>
      </c>
      <c r="G1891" s="7">
        <f>IF(Смета!E1873&gt;0,Смета!E1873,0)</f>
        <v>0</v>
      </c>
      <c r="H1891" s="7">
        <f>ROUND(F1891*G1891,2)</f>
        <v>0</v>
      </c>
      <c r="I1891">
        <f>IF(J1891=1,1,K1891)</f>
        <v>0</v>
      </c>
      <c r="K1891">
        <f>IF(AND(B1891&gt;0,B1891&lt;&gt;"ЗАГ"),1,IF(C1891=0,SUM(B1892:INDEX(B1892:B$2002,INDEX(MATCH("ЗАГ",B1892:B$2002&amp;"",),))),0))</f>
        <v>0</v>
      </c>
      <c r="R1891" s="7">
        <f>IFERROR(IF(F1891&gt;0,IF(IFERROR((Смета!H1441*1),0)&gt;0,ROUND(F1891*G1891,2),0),0),0)</f>
        <v>0</v>
      </c>
      <c r="S1891" s="7">
        <f>IFERROR(IF(F1891&gt;0,IF(IFERROR((Смета!G1873*1),0)&gt;0,ROUND(F1891*G1891,2),0),0),0)</f>
        <v>0</v>
      </c>
    </row>
    <row r="1892" hidden="1">
      <c r="B1892">
        <f>IFERROR(IF(F1892&gt;0,MAX(B$26:B1891)+1,IF(AND(D1892&gt;0,C1892=0),"ЗАГ",0)),0)</f>
        <v>0</v>
      </c>
      <c r="C1892">
        <f>IF(Смета!B1874&gt;0,Смета!B1874,0)</f>
        <v>0</v>
      </c>
      <c r="D1892">
        <f>IF(Смета!C1874&gt;0,Смета!C1874,0)</f>
        <v>0</v>
      </c>
      <c r="E1892" s="7">
        <f>IF(Смета!D1874&gt;0,Смета!D1874,0)</f>
        <v>0</v>
      </c>
      <c r="F1892" s="7">
        <f>IFERROR(IF(Дата_КС2=S$3,Смета!Q1874,0)+IF(Дата_КС2=S$4,Смета!T1874,0)+IF(Дата_КС2=S$5,Смета!W1874,0)+IF(Дата_КС2=S$6,Смета!Z1874,0)+IF(Дата_КС2=S$7,Смета!AC1874,0)+IF(Дата_КС2=S$8,Смета!AF1874,0)+IF(Дата_КС2=S$9,Смета!AI1874,0)+IF(Дата_КС2=S$10,Смета!AL1874,0)+IF(Дата_КС2=S$11,Смета!AO1874,0)+IF(Дата_КС2=S$12,Смета!AR1874,0)+IF(Дата_КС2=S$13,Смета!AU1874,0)+IF(Дата_КС2=S$14,Смета!AX1874,0),0)</f>
        <v>0</v>
      </c>
      <c r="G1892" s="7">
        <f>IF(Смета!E1874&gt;0,Смета!E1874,0)</f>
        <v>0</v>
      </c>
      <c r="H1892" s="7">
        <f>ROUND(F1892*G1892,2)</f>
        <v>0</v>
      </c>
      <c r="I1892">
        <f>IF(J1892=1,1,K1892)</f>
        <v>0</v>
      </c>
      <c r="K1892">
        <f>IF(AND(B1892&gt;0,B1892&lt;&gt;"ЗАГ"),1,IF(C1892=0,SUM(B1893:INDEX(B1893:B$2002,INDEX(MATCH("ЗАГ",B1893:B$2002&amp;"",),))),0))</f>
        <v>0</v>
      </c>
      <c r="R1892" s="7">
        <f>IFERROR(IF(F1892&gt;0,IF(IFERROR((Смета!H1442*1),0)&gt;0,ROUND(F1892*G1892,2),0),0),0)</f>
        <v>0</v>
      </c>
      <c r="S1892" s="7">
        <f>IFERROR(IF(F1892&gt;0,IF(IFERROR((Смета!G1874*1),0)&gt;0,ROUND(F1892*G1892,2),0),0),0)</f>
        <v>0</v>
      </c>
    </row>
    <row r="1893" hidden="1">
      <c r="B1893">
        <f>IFERROR(IF(F1893&gt;0,MAX(B$26:B1892)+1,IF(AND(D1893&gt;0,C1893=0),"ЗАГ",0)),0)</f>
        <v>0</v>
      </c>
      <c r="C1893">
        <f>IF(Смета!B1875&gt;0,Смета!B1875,0)</f>
        <v>0</v>
      </c>
      <c r="D1893">
        <f>IF(Смета!C1875&gt;0,Смета!C1875,0)</f>
        <v>0</v>
      </c>
      <c r="E1893" s="7">
        <f>IF(Смета!D1875&gt;0,Смета!D1875,0)</f>
        <v>0</v>
      </c>
      <c r="F1893" s="7">
        <f>IFERROR(IF(Дата_КС2=S$3,Смета!Q1875,0)+IF(Дата_КС2=S$4,Смета!T1875,0)+IF(Дата_КС2=S$5,Смета!W1875,0)+IF(Дата_КС2=S$6,Смета!Z1875,0)+IF(Дата_КС2=S$7,Смета!AC1875,0)+IF(Дата_КС2=S$8,Смета!AF1875,0)+IF(Дата_КС2=S$9,Смета!AI1875,0)+IF(Дата_КС2=S$10,Смета!AL1875,0)+IF(Дата_КС2=S$11,Смета!AO1875,0)+IF(Дата_КС2=S$12,Смета!AR1875,0)+IF(Дата_КС2=S$13,Смета!AU1875,0)+IF(Дата_КС2=S$14,Смета!AX1875,0),0)</f>
        <v>0</v>
      </c>
      <c r="G1893" s="7">
        <f>IF(Смета!E1875&gt;0,Смета!E1875,0)</f>
        <v>0</v>
      </c>
      <c r="H1893" s="7">
        <f>ROUND(F1893*G1893,2)</f>
        <v>0</v>
      </c>
      <c r="I1893">
        <f>IF(J1893=1,1,K1893)</f>
        <v>0</v>
      </c>
      <c r="K1893">
        <f>IF(AND(B1893&gt;0,B1893&lt;&gt;"ЗАГ"),1,IF(C1893=0,SUM(B1894:INDEX(B1894:B$2002,INDEX(MATCH("ЗАГ",B1894:B$2002&amp;"",),))),0))</f>
        <v>0</v>
      </c>
      <c r="R1893" s="7">
        <f>IFERROR(IF(F1893&gt;0,IF(IFERROR((Смета!H1443*1),0)&gt;0,ROUND(F1893*G1893,2),0),0),0)</f>
        <v>0</v>
      </c>
      <c r="S1893" s="7">
        <f>IFERROR(IF(F1893&gt;0,IF(IFERROR((Смета!G1875*1),0)&gt;0,ROUND(F1893*G1893,2),0),0),0)</f>
        <v>0</v>
      </c>
    </row>
    <row r="1894" hidden="1">
      <c r="B1894">
        <f>IFERROR(IF(F1894&gt;0,MAX(B$26:B1893)+1,IF(AND(D1894&gt;0,C1894=0),"ЗАГ",0)),0)</f>
        <v>0</v>
      </c>
      <c r="C1894">
        <f>IF(Смета!B1876&gt;0,Смета!B1876,0)</f>
        <v>0</v>
      </c>
      <c r="D1894">
        <f>IF(Смета!C1876&gt;0,Смета!C1876,0)</f>
        <v>0</v>
      </c>
      <c r="E1894" s="7">
        <f>IF(Смета!D1876&gt;0,Смета!D1876,0)</f>
        <v>0</v>
      </c>
      <c r="F1894" s="7">
        <f>IFERROR(IF(Дата_КС2=S$3,Смета!Q1876,0)+IF(Дата_КС2=S$4,Смета!T1876,0)+IF(Дата_КС2=S$5,Смета!W1876,0)+IF(Дата_КС2=S$6,Смета!Z1876,0)+IF(Дата_КС2=S$7,Смета!AC1876,0)+IF(Дата_КС2=S$8,Смета!AF1876,0)+IF(Дата_КС2=S$9,Смета!AI1876,0)+IF(Дата_КС2=S$10,Смета!AL1876,0)+IF(Дата_КС2=S$11,Смета!AO1876,0)+IF(Дата_КС2=S$12,Смета!AR1876,0)+IF(Дата_КС2=S$13,Смета!AU1876,0)+IF(Дата_КС2=S$14,Смета!AX1876,0),0)</f>
        <v>0</v>
      </c>
      <c r="G1894" s="7">
        <f>IF(Смета!E1876&gt;0,Смета!E1876,0)</f>
        <v>0</v>
      </c>
      <c r="H1894" s="7">
        <f>ROUND(F1894*G1894,2)</f>
        <v>0</v>
      </c>
      <c r="I1894">
        <f>IF(J1894=1,1,K1894)</f>
        <v>0</v>
      </c>
      <c r="K1894">
        <f>IF(AND(B1894&gt;0,B1894&lt;&gt;"ЗАГ"),1,IF(C1894=0,SUM(B1895:INDEX(B1895:B$2002,INDEX(MATCH("ЗАГ",B1895:B$2002&amp;"",),))),0))</f>
        <v>0</v>
      </c>
      <c r="R1894" s="7">
        <f>IFERROR(IF(F1894&gt;0,IF(IFERROR((Смета!H1444*1),0)&gt;0,ROUND(F1894*G1894,2),0),0),0)</f>
        <v>0</v>
      </c>
      <c r="S1894" s="7">
        <f>IFERROR(IF(F1894&gt;0,IF(IFERROR((Смета!G1876*1),0)&gt;0,ROUND(F1894*G1894,2),0),0),0)</f>
        <v>0</v>
      </c>
    </row>
    <row r="1895" hidden="1">
      <c r="B1895">
        <f>IFERROR(IF(F1895&gt;0,MAX(B$26:B1894)+1,IF(AND(D1895&gt;0,C1895=0),"ЗАГ",0)),0)</f>
        <v>0</v>
      </c>
      <c r="C1895">
        <f>IF(Смета!B1877&gt;0,Смета!B1877,0)</f>
        <v>0</v>
      </c>
      <c r="D1895">
        <f>IF(Смета!C1877&gt;0,Смета!C1877,0)</f>
        <v>0</v>
      </c>
      <c r="E1895" s="7">
        <f>IF(Смета!D1877&gt;0,Смета!D1877,0)</f>
        <v>0</v>
      </c>
      <c r="F1895" s="7">
        <f>IFERROR(IF(Дата_КС2=S$3,Смета!Q1877,0)+IF(Дата_КС2=S$4,Смета!T1877,0)+IF(Дата_КС2=S$5,Смета!W1877,0)+IF(Дата_КС2=S$6,Смета!Z1877,0)+IF(Дата_КС2=S$7,Смета!AC1877,0)+IF(Дата_КС2=S$8,Смета!AF1877,0)+IF(Дата_КС2=S$9,Смета!AI1877,0)+IF(Дата_КС2=S$10,Смета!AL1877,0)+IF(Дата_КС2=S$11,Смета!AO1877,0)+IF(Дата_КС2=S$12,Смета!AR1877,0)+IF(Дата_КС2=S$13,Смета!AU1877,0)+IF(Дата_КС2=S$14,Смета!AX1877,0),0)</f>
        <v>0</v>
      </c>
      <c r="G1895" s="7">
        <f>IF(Смета!E1877&gt;0,Смета!E1877,0)</f>
        <v>0</v>
      </c>
      <c r="H1895" s="7">
        <f>ROUND(F1895*G1895,2)</f>
        <v>0</v>
      </c>
      <c r="I1895">
        <f>IF(J1895=1,1,K1895)</f>
        <v>0</v>
      </c>
      <c r="K1895">
        <f>IF(AND(B1895&gt;0,B1895&lt;&gt;"ЗАГ"),1,IF(C1895=0,SUM(B1896:INDEX(B1896:B$2002,INDEX(MATCH("ЗАГ",B1896:B$2002&amp;"",),))),0))</f>
        <v>0</v>
      </c>
      <c r="R1895" s="7">
        <f>IFERROR(IF(F1895&gt;0,IF(IFERROR((Смета!H1445*1),0)&gt;0,ROUND(F1895*G1895,2),0),0),0)</f>
        <v>0</v>
      </c>
      <c r="S1895" s="7">
        <f>IFERROR(IF(F1895&gt;0,IF(IFERROR((Смета!G1877*1),0)&gt;0,ROUND(F1895*G1895,2),0),0),0)</f>
        <v>0</v>
      </c>
    </row>
    <row r="1896" hidden="1">
      <c r="B1896">
        <f>IFERROR(IF(F1896&gt;0,MAX(B$26:B1895)+1,IF(AND(D1896&gt;0,C1896=0),"ЗАГ",0)),0)</f>
        <v>0</v>
      </c>
      <c r="C1896">
        <f>IF(Смета!B1878&gt;0,Смета!B1878,0)</f>
        <v>0</v>
      </c>
      <c r="D1896">
        <f>IF(Смета!C1878&gt;0,Смета!C1878,0)</f>
        <v>0</v>
      </c>
      <c r="E1896" s="7">
        <f>IF(Смета!D1878&gt;0,Смета!D1878,0)</f>
        <v>0</v>
      </c>
      <c r="F1896" s="7">
        <f>IFERROR(IF(Дата_КС2=S$3,Смета!Q1878,0)+IF(Дата_КС2=S$4,Смета!T1878,0)+IF(Дата_КС2=S$5,Смета!W1878,0)+IF(Дата_КС2=S$6,Смета!Z1878,0)+IF(Дата_КС2=S$7,Смета!AC1878,0)+IF(Дата_КС2=S$8,Смета!AF1878,0)+IF(Дата_КС2=S$9,Смета!AI1878,0)+IF(Дата_КС2=S$10,Смета!AL1878,0)+IF(Дата_КС2=S$11,Смета!AO1878,0)+IF(Дата_КС2=S$12,Смета!AR1878,0)+IF(Дата_КС2=S$13,Смета!AU1878,0)+IF(Дата_КС2=S$14,Смета!AX1878,0),0)</f>
        <v>0</v>
      </c>
      <c r="G1896" s="7">
        <f>IF(Смета!E1878&gt;0,Смета!E1878,0)</f>
        <v>0</v>
      </c>
      <c r="H1896" s="7">
        <f>ROUND(F1896*G1896,2)</f>
        <v>0</v>
      </c>
      <c r="I1896">
        <f>IF(J1896=1,1,K1896)</f>
        <v>0</v>
      </c>
      <c r="K1896">
        <f>IF(AND(B1896&gt;0,B1896&lt;&gt;"ЗАГ"),1,IF(C1896=0,SUM(B1897:INDEX(B1897:B$2002,INDEX(MATCH("ЗАГ",B1897:B$2002&amp;"",),))),0))</f>
        <v>0</v>
      </c>
      <c r="R1896" s="7">
        <f>IFERROR(IF(F1896&gt;0,IF(IFERROR((Смета!H1446*1),0)&gt;0,ROUND(F1896*G1896,2),0),0),0)</f>
        <v>0</v>
      </c>
      <c r="S1896" s="7">
        <f>IFERROR(IF(F1896&gt;0,IF(IFERROR((Смета!G1878*1),0)&gt;0,ROUND(F1896*G1896,2),0),0),0)</f>
        <v>0</v>
      </c>
    </row>
    <row r="1897" hidden="1">
      <c r="B1897">
        <f>IFERROR(IF(F1897&gt;0,MAX(B$26:B1896)+1,IF(AND(D1897&gt;0,C1897=0),"ЗАГ",0)),0)</f>
        <v>0</v>
      </c>
      <c r="C1897">
        <f>IF(Смета!B1879&gt;0,Смета!B1879,0)</f>
        <v>0</v>
      </c>
      <c r="D1897">
        <f>IF(Смета!C1879&gt;0,Смета!C1879,0)</f>
        <v>0</v>
      </c>
      <c r="E1897" s="7">
        <f>IF(Смета!D1879&gt;0,Смета!D1879,0)</f>
        <v>0</v>
      </c>
      <c r="F1897" s="7">
        <f>IFERROR(IF(Дата_КС2=S$3,Смета!Q1879,0)+IF(Дата_КС2=S$4,Смета!T1879,0)+IF(Дата_КС2=S$5,Смета!W1879,0)+IF(Дата_КС2=S$6,Смета!Z1879,0)+IF(Дата_КС2=S$7,Смета!AC1879,0)+IF(Дата_КС2=S$8,Смета!AF1879,0)+IF(Дата_КС2=S$9,Смета!AI1879,0)+IF(Дата_КС2=S$10,Смета!AL1879,0)+IF(Дата_КС2=S$11,Смета!AO1879,0)+IF(Дата_КС2=S$12,Смета!AR1879,0)+IF(Дата_КС2=S$13,Смета!AU1879,0)+IF(Дата_КС2=S$14,Смета!AX1879,0),0)</f>
        <v>0</v>
      </c>
      <c r="G1897" s="7">
        <f>IF(Смета!E1879&gt;0,Смета!E1879,0)</f>
        <v>0</v>
      </c>
      <c r="H1897" s="7">
        <f>ROUND(F1897*G1897,2)</f>
        <v>0</v>
      </c>
      <c r="I1897">
        <f>IF(J1897=1,1,K1897)</f>
        <v>0</v>
      </c>
      <c r="K1897">
        <f>IF(AND(B1897&gt;0,B1897&lt;&gt;"ЗАГ"),1,IF(C1897=0,SUM(B1898:INDEX(B1898:B$2002,INDEX(MATCH("ЗАГ",B1898:B$2002&amp;"",),))),0))</f>
        <v>0</v>
      </c>
      <c r="R1897" s="7">
        <f>IFERROR(IF(F1897&gt;0,IF(IFERROR((Смета!H1447*1),0)&gt;0,ROUND(F1897*G1897,2),0),0),0)</f>
        <v>0</v>
      </c>
      <c r="S1897" s="7">
        <f>IFERROR(IF(F1897&gt;0,IF(IFERROR((Смета!G1879*1),0)&gt;0,ROUND(F1897*G1897,2),0),0),0)</f>
        <v>0</v>
      </c>
    </row>
    <row r="1898" hidden="1">
      <c r="B1898">
        <f>IFERROR(IF(F1898&gt;0,MAX(B$26:B1897)+1,IF(AND(D1898&gt;0,C1898=0),"ЗАГ",0)),0)</f>
        <v>0</v>
      </c>
      <c r="C1898">
        <f>IF(Смета!B1880&gt;0,Смета!B1880,0)</f>
        <v>0</v>
      </c>
      <c r="D1898">
        <f>IF(Смета!C1880&gt;0,Смета!C1880,0)</f>
        <v>0</v>
      </c>
      <c r="E1898" s="7">
        <f>IF(Смета!D1880&gt;0,Смета!D1880,0)</f>
        <v>0</v>
      </c>
      <c r="F1898" s="7">
        <f>IFERROR(IF(Дата_КС2=S$3,Смета!Q1880,0)+IF(Дата_КС2=S$4,Смета!T1880,0)+IF(Дата_КС2=S$5,Смета!W1880,0)+IF(Дата_КС2=S$6,Смета!Z1880,0)+IF(Дата_КС2=S$7,Смета!AC1880,0)+IF(Дата_КС2=S$8,Смета!AF1880,0)+IF(Дата_КС2=S$9,Смета!AI1880,0)+IF(Дата_КС2=S$10,Смета!AL1880,0)+IF(Дата_КС2=S$11,Смета!AO1880,0)+IF(Дата_КС2=S$12,Смета!AR1880,0)+IF(Дата_КС2=S$13,Смета!AU1880,0)+IF(Дата_КС2=S$14,Смета!AX1880,0),0)</f>
        <v>0</v>
      </c>
      <c r="G1898" s="7">
        <f>IF(Смета!E1880&gt;0,Смета!E1880,0)</f>
        <v>0</v>
      </c>
      <c r="H1898" s="7">
        <f>ROUND(F1898*G1898,2)</f>
        <v>0</v>
      </c>
      <c r="I1898">
        <f>IF(J1898=1,1,K1898)</f>
        <v>0</v>
      </c>
      <c r="K1898">
        <f>IF(AND(B1898&gt;0,B1898&lt;&gt;"ЗАГ"),1,IF(C1898=0,SUM(B1899:INDEX(B1899:B$2002,INDEX(MATCH("ЗАГ",B1899:B$2002&amp;"",),))),0))</f>
        <v>0</v>
      </c>
      <c r="R1898" s="7">
        <f>IFERROR(IF(F1898&gt;0,IF(IFERROR((Смета!H1448*1),0)&gt;0,ROUND(F1898*G1898,2),0),0),0)</f>
        <v>0</v>
      </c>
      <c r="S1898" s="7">
        <f>IFERROR(IF(F1898&gt;0,IF(IFERROR((Смета!G1880*1),0)&gt;0,ROUND(F1898*G1898,2),0),0),0)</f>
        <v>0</v>
      </c>
    </row>
    <row r="1899" hidden="1">
      <c r="B1899">
        <f>IFERROR(IF(F1899&gt;0,MAX(B$26:B1898)+1,IF(AND(D1899&gt;0,C1899=0),"ЗАГ",0)),0)</f>
        <v>0</v>
      </c>
      <c r="C1899">
        <f>IF(Смета!B1881&gt;0,Смета!B1881,0)</f>
        <v>0</v>
      </c>
      <c r="D1899">
        <f>IF(Смета!C1881&gt;0,Смета!C1881,0)</f>
        <v>0</v>
      </c>
      <c r="E1899" s="7">
        <f>IF(Смета!D1881&gt;0,Смета!D1881,0)</f>
        <v>0</v>
      </c>
      <c r="F1899" s="7">
        <f>IFERROR(IF(Дата_КС2=S$3,Смета!Q1881,0)+IF(Дата_КС2=S$4,Смета!T1881,0)+IF(Дата_КС2=S$5,Смета!W1881,0)+IF(Дата_КС2=S$6,Смета!Z1881,0)+IF(Дата_КС2=S$7,Смета!AC1881,0)+IF(Дата_КС2=S$8,Смета!AF1881,0)+IF(Дата_КС2=S$9,Смета!AI1881,0)+IF(Дата_КС2=S$10,Смета!AL1881,0)+IF(Дата_КС2=S$11,Смета!AO1881,0)+IF(Дата_КС2=S$12,Смета!AR1881,0)+IF(Дата_КС2=S$13,Смета!AU1881,0)+IF(Дата_КС2=S$14,Смета!AX1881,0),0)</f>
        <v>0</v>
      </c>
      <c r="G1899" s="7">
        <f>IF(Смета!E1881&gt;0,Смета!E1881,0)</f>
        <v>0</v>
      </c>
      <c r="H1899" s="7">
        <f>ROUND(F1899*G1899,2)</f>
        <v>0</v>
      </c>
      <c r="I1899">
        <f>IF(J1899=1,1,K1899)</f>
        <v>0</v>
      </c>
      <c r="K1899">
        <f>IF(AND(B1899&gt;0,B1899&lt;&gt;"ЗАГ"),1,IF(C1899=0,SUM(B1900:INDEX(B1900:B$2002,INDEX(MATCH("ЗАГ",B1900:B$2002&amp;"",),))),0))</f>
        <v>0</v>
      </c>
      <c r="R1899" s="7">
        <f>IFERROR(IF(F1899&gt;0,IF(IFERROR((Смета!H1449*1),0)&gt;0,ROUND(F1899*G1899,2),0),0),0)</f>
        <v>0</v>
      </c>
      <c r="S1899" s="7">
        <f>IFERROR(IF(F1899&gt;0,IF(IFERROR((Смета!G1881*1),0)&gt;0,ROUND(F1899*G1899,2),0),0),0)</f>
        <v>0</v>
      </c>
    </row>
    <row r="1900" hidden="1">
      <c r="B1900">
        <f>IFERROR(IF(F1900&gt;0,MAX(B$26:B1899)+1,IF(AND(D1900&gt;0,C1900=0),"ЗАГ",0)),0)</f>
        <v>0</v>
      </c>
      <c r="C1900">
        <f>IF(Смета!B1882&gt;0,Смета!B1882,0)</f>
        <v>0</v>
      </c>
      <c r="D1900">
        <f>IF(Смета!C1882&gt;0,Смета!C1882,0)</f>
        <v>0</v>
      </c>
      <c r="E1900" s="7">
        <f>IF(Смета!D1882&gt;0,Смета!D1882,0)</f>
        <v>0</v>
      </c>
      <c r="F1900" s="7">
        <f>IFERROR(IF(Дата_КС2=S$3,Смета!Q1882,0)+IF(Дата_КС2=S$4,Смета!T1882,0)+IF(Дата_КС2=S$5,Смета!W1882,0)+IF(Дата_КС2=S$6,Смета!Z1882,0)+IF(Дата_КС2=S$7,Смета!AC1882,0)+IF(Дата_КС2=S$8,Смета!AF1882,0)+IF(Дата_КС2=S$9,Смета!AI1882,0)+IF(Дата_КС2=S$10,Смета!AL1882,0)+IF(Дата_КС2=S$11,Смета!AO1882,0)+IF(Дата_КС2=S$12,Смета!AR1882,0)+IF(Дата_КС2=S$13,Смета!AU1882,0)+IF(Дата_КС2=S$14,Смета!AX1882,0),0)</f>
        <v>0</v>
      </c>
      <c r="G1900" s="7">
        <f>IF(Смета!E1882&gt;0,Смета!E1882,0)</f>
        <v>0</v>
      </c>
      <c r="H1900" s="7">
        <f>ROUND(F1900*G1900,2)</f>
        <v>0</v>
      </c>
      <c r="I1900">
        <f>IF(J1900=1,1,K1900)</f>
        <v>0</v>
      </c>
      <c r="K1900">
        <f>IF(AND(B1900&gt;0,B1900&lt;&gt;"ЗАГ"),1,IF(C1900=0,SUM(B1901:INDEX(B1901:B$2002,INDEX(MATCH("ЗАГ",B1901:B$2002&amp;"",),))),0))</f>
        <v>0</v>
      </c>
      <c r="R1900" s="7">
        <f>IFERROR(IF(F1900&gt;0,IF(IFERROR((Смета!H1450*1),0)&gt;0,ROUND(F1900*G1900,2),0),0),0)</f>
        <v>0</v>
      </c>
      <c r="S1900" s="7">
        <f>IFERROR(IF(F1900&gt;0,IF(IFERROR((Смета!G1882*1),0)&gt;0,ROUND(F1900*G1900,2),0),0),0)</f>
        <v>0</v>
      </c>
    </row>
    <row r="1901" hidden="1">
      <c r="B1901">
        <f>IFERROR(IF(F1901&gt;0,MAX(B$26:B1900)+1,IF(AND(D1901&gt;0,C1901=0),"ЗАГ",0)),0)</f>
        <v>0</v>
      </c>
      <c r="C1901">
        <f>IF(Смета!B1883&gt;0,Смета!B1883,0)</f>
        <v>0</v>
      </c>
      <c r="D1901">
        <f>IF(Смета!C1883&gt;0,Смета!C1883,0)</f>
        <v>0</v>
      </c>
      <c r="E1901" s="7">
        <f>IF(Смета!D1883&gt;0,Смета!D1883,0)</f>
        <v>0</v>
      </c>
      <c r="F1901" s="7">
        <f>IFERROR(IF(Дата_КС2=S$3,Смета!Q1883,0)+IF(Дата_КС2=S$4,Смета!T1883,0)+IF(Дата_КС2=S$5,Смета!W1883,0)+IF(Дата_КС2=S$6,Смета!Z1883,0)+IF(Дата_КС2=S$7,Смета!AC1883,0)+IF(Дата_КС2=S$8,Смета!AF1883,0)+IF(Дата_КС2=S$9,Смета!AI1883,0)+IF(Дата_КС2=S$10,Смета!AL1883,0)+IF(Дата_КС2=S$11,Смета!AO1883,0)+IF(Дата_КС2=S$12,Смета!AR1883,0)+IF(Дата_КС2=S$13,Смета!AU1883,0)+IF(Дата_КС2=S$14,Смета!AX1883,0),0)</f>
        <v>0</v>
      </c>
      <c r="G1901" s="7">
        <f>IF(Смета!E1883&gt;0,Смета!E1883,0)</f>
        <v>0</v>
      </c>
      <c r="H1901" s="7">
        <f>ROUND(F1901*G1901,2)</f>
        <v>0</v>
      </c>
      <c r="I1901">
        <f>IF(J1901=1,1,K1901)</f>
        <v>0</v>
      </c>
      <c r="K1901">
        <f>IF(AND(B1901&gt;0,B1901&lt;&gt;"ЗАГ"),1,IF(C1901=0,SUM(B1902:INDEX(B1902:B$2002,INDEX(MATCH("ЗАГ",B1902:B$2002&amp;"",),))),0))</f>
        <v>0</v>
      </c>
      <c r="R1901" s="7">
        <f>IFERROR(IF(F1901&gt;0,IF(IFERROR((Смета!H1451*1),0)&gt;0,ROUND(F1901*G1901,2),0),0),0)</f>
        <v>0</v>
      </c>
      <c r="S1901" s="7">
        <f>IFERROR(IF(F1901&gt;0,IF(IFERROR((Смета!G1883*1),0)&gt;0,ROUND(F1901*G1901,2),0),0),0)</f>
        <v>0</v>
      </c>
    </row>
    <row r="1902" hidden="1">
      <c r="B1902">
        <f>IFERROR(IF(F1902&gt;0,MAX(B$26:B1901)+1,IF(AND(D1902&gt;0,C1902=0),"ЗАГ",0)),0)</f>
        <v>0</v>
      </c>
      <c r="C1902">
        <f>IF(Смета!B1884&gt;0,Смета!B1884,0)</f>
        <v>0</v>
      </c>
      <c r="D1902">
        <f>IF(Смета!C1884&gt;0,Смета!C1884,0)</f>
        <v>0</v>
      </c>
      <c r="E1902" s="7">
        <f>IF(Смета!D1884&gt;0,Смета!D1884,0)</f>
        <v>0</v>
      </c>
      <c r="F1902" s="7">
        <f>IFERROR(IF(Дата_КС2=S$3,Смета!Q1884,0)+IF(Дата_КС2=S$4,Смета!T1884,0)+IF(Дата_КС2=S$5,Смета!W1884,0)+IF(Дата_КС2=S$6,Смета!Z1884,0)+IF(Дата_КС2=S$7,Смета!AC1884,0)+IF(Дата_КС2=S$8,Смета!AF1884,0)+IF(Дата_КС2=S$9,Смета!AI1884,0)+IF(Дата_КС2=S$10,Смета!AL1884,0)+IF(Дата_КС2=S$11,Смета!AO1884,0)+IF(Дата_КС2=S$12,Смета!AR1884,0)+IF(Дата_КС2=S$13,Смета!AU1884,0)+IF(Дата_КС2=S$14,Смета!AX1884,0),0)</f>
        <v>0</v>
      </c>
      <c r="G1902" s="7">
        <f>IF(Смета!E1884&gt;0,Смета!E1884,0)</f>
        <v>0</v>
      </c>
      <c r="H1902" s="7">
        <f>ROUND(F1902*G1902,2)</f>
        <v>0</v>
      </c>
      <c r="I1902">
        <f>IF(J1902=1,1,K1902)</f>
        <v>0</v>
      </c>
      <c r="K1902">
        <f>IF(AND(B1902&gt;0,B1902&lt;&gt;"ЗАГ"),1,IF(C1902=0,SUM(B1903:INDEX(B1903:B$2002,INDEX(MATCH("ЗАГ",B1903:B$2002&amp;"",),))),0))</f>
        <v>0</v>
      </c>
      <c r="R1902" s="7">
        <f>IFERROR(IF(F1902&gt;0,IF(IFERROR((Смета!H1452*1),0)&gt;0,ROUND(F1902*G1902,2),0),0),0)</f>
        <v>0</v>
      </c>
      <c r="S1902" s="7">
        <f>IFERROR(IF(F1902&gt;0,IF(IFERROR((Смета!G1884*1),0)&gt;0,ROUND(F1902*G1902,2),0),0),0)</f>
        <v>0</v>
      </c>
    </row>
    <row r="1903" hidden="1">
      <c r="B1903">
        <f>IFERROR(IF(F1903&gt;0,MAX(B$26:B1902)+1,IF(AND(D1903&gt;0,C1903=0),"ЗАГ",0)),0)</f>
        <v>0</v>
      </c>
      <c r="C1903">
        <f>IF(Смета!B1885&gt;0,Смета!B1885,0)</f>
        <v>0</v>
      </c>
      <c r="D1903">
        <f>IF(Смета!C1885&gt;0,Смета!C1885,0)</f>
        <v>0</v>
      </c>
      <c r="E1903" s="7">
        <f>IF(Смета!D1885&gt;0,Смета!D1885,0)</f>
        <v>0</v>
      </c>
      <c r="F1903" s="7">
        <f>IFERROR(IF(Дата_КС2=S$3,Смета!Q1885,0)+IF(Дата_КС2=S$4,Смета!T1885,0)+IF(Дата_КС2=S$5,Смета!W1885,0)+IF(Дата_КС2=S$6,Смета!Z1885,0)+IF(Дата_КС2=S$7,Смета!AC1885,0)+IF(Дата_КС2=S$8,Смета!AF1885,0)+IF(Дата_КС2=S$9,Смета!AI1885,0)+IF(Дата_КС2=S$10,Смета!AL1885,0)+IF(Дата_КС2=S$11,Смета!AO1885,0)+IF(Дата_КС2=S$12,Смета!AR1885,0)+IF(Дата_КС2=S$13,Смета!AU1885,0)+IF(Дата_КС2=S$14,Смета!AX1885,0),0)</f>
        <v>0</v>
      </c>
      <c r="G1903" s="7">
        <f>IF(Смета!E1885&gt;0,Смета!E1885,0)</f>
        <v>0</v>
      </c>
      <c r="H1903" s="7">
        <f>ROUND(F1903*G1903,2)</f>
        <v>0</v>
      </c>
      <c r="I1903">
        <f>IF(J1903=1,1,K1903)</f>
        <v>0</v>
      </c>
      <c r="K1903">
        <f>IF(AND(B1903&gt;0,B1903&lt;&gt;"ЗАГ"),1,IF(C1903=0,SUM(B1904:INDEX(B1904:B$2002,INDEX(MATCH("ЗАГ",B1904:B$2002&amp;"",),))),0))</f>
        <v>0</v>
      </c>
      <c r="R1903" s="7">
        <f>IFERROR(IF(F1903&gt;0,IF(IFERROR((Смета!H1453*1),0)&gt;0,ROUND(F1903*G1903,2),0),0),0)</f>
        <v>0</v>
      </c>
      <c r="S1903" s="7">
        <f>IFERROR(IF(F1903&gt;0,IF(IFERROR((Смета!G1885*1),0)&gt;0,ROUND(F1903*G1903,2),0),0),0)</f>
        <v>0</v>
      </c>
    </row>
    <row r="1904" hidden="1">
      <c r="B1904">
        <f>IFERROR(IF(F1904&gt;0,MAX(B$26:B1903)+1,IF(AND(D1904&gt;0,C1904=0),"ЗАГ",0)),0)</f>
        <v>0</v>
      </c>
      <c r="C1904">
        <f>IF(Смета!B1886&gt;0,Смета!B1886,0)</f>
        <v>0</v>
      </c>
      <c r="D1904">
        <f>IF(Смета!C1886&gt;0,Смета!C1886,0)</f>
        <v>0</v>
      </c>
      <c r="E1904" s="7">
        <f>IF(Смета!D1886&gt;0,Смета!D1886,0)</f>
        <v>0</v>
      </c>
      <c r="F1904" s="7">
        <f>IFERROR(IF(Дата_КС2=S$3,Смета!Q1886,0)+IF(Дата_КС2=S$4,Смета!T1886,0)+IF(Дата_КС2=S$5,Смета!W1886,0)+IF(Дата_КС2=S$6,Смета!Z1886,0)+IF(Дата_КС2=S$7,Смета!AC1886,0)+IF(Дата_КС2=S$8,Смета!AF1886,0)+IF(Дата_КС2=S$9,Смета!AI1886,0)+IF(Дата_КС2=S$10,Смета!AL1886,0)+IF(Дата_КС2=S$11,Смета!AO1886,0)+IF(Дата_КС2=S$12,Смета!AR1886,0)+IF(Дата_КС2=S$13,Смета!AU1886,0)+IF(Дата_КС2=S$14,Смета!AX1886,0),0)</f>
        <v>0</v>
      </c>
      <c r="G1904" s="7">
        <f>IF(Смета!E1886&gt;0,Смета!E1886,0)</f>
        <v>0</v>
      </c>
      <c r="H1904" s="7">
        <f>ROUND(F1904*G1904,2)</f>
        <v>0</v>
      </c>
      <c r="I1904">
        <f>IF(J1904=1,1,K1904)</f>
        <v>0</v>
      </c>
      <c r="K1904">
        <f>IF(AND(B1904&gt;0,B1904&lt;&gt;"ЗАГ"),1,IF(C1904=0,SUM(B1905:INDEX(B1905:B$2002,INDEX(MATCH("ЗАГ",B1905:B$2002&amp;"",),))),0))</f>
        <v>0</v>
      </c>
      <c r="R1904" s="7">
        <f>IFERROR(IF(F1904&gt;0,IF(IFERROR((Смета!H1454*1),0)&gt;0,ROUND(F1904*G1904,2),0),0),0)</f>
        <v>0</v>
      </c>
      <c r="S1904" s="7">
        <f>IFERROR(IF(F1904&gt;0,IF(IFERROR((Смета!G1886*1),0)&gt;0,ROUND(F1904*G1904,2),0),0),0)</f>
        <v>0</v>
      </c>
    </row>
    <row r="1905" hidden="1">
      <c r="B1905">
        <f>IFERROR(IF(F1905&gt;0,MAX(B$26:B1904)+1,IF(AND(D1905&gt;0,C1905=0),"ЗАГ",0)),0)</f>
        <v>0</v>
      </c>
      <c r="C1905">
        <f>IF(Смета!B1887&gt;0,Смета!B1887,0)</f>
        <v>0</v>
      </c>
      <c r="D1905">
        <f>IF(Смета!C1887&gt;0,Смета!C1887,0)</f>
        <v>0</v>
      </c>
      <c r="E1905" s="7">
        <f>IF(Смета!D1887&gt;0,Смета!D1887,0)</f>
        <v>0</v>
      </c>
      <c r="F1905" s="7">
        <f>IFERROR(IF(Дата_КС2=S$3,Смета!Q1887,0)+IF(Дата_КС2=S$4,Смета!T1887,0)+IF(Дата_КС2=S$5,Смета!W1887,0)+IF(Дата_КС2=S$6,Смета!Z1887,0)+IF(Дата_КС2=S$7,Смета!AC1887,0)+IF(Дата_КС2=S$8,Смета!AF1887,0)+IF(Дата_КС2=S$9,Смета!AI1887,0)+IF(Дата_КС2=S$10,Смета!AL1887,0)+IF(Дата_КС2=S$11,Смета!AO1887,0)+IF(Дата_КС2=S$12,Смета!AR1887,0)+IF(Дата_КС2=S$13,Смета!AU1887,0)+IF(Дата_КС2=S$14,Смета!AX1887,0),0)</f>
        <v>0</v>
      </c>
      <c r="G1905" s="7">
        <f>IF(Смета!E1887&gt;0,Смета!E1887,0)</f>
        <v>0</v>
      </c>
      <c r="H1905" s="7">
        <f>ROUND(F1905*G1905,2)</f>
        <v>0</v>
      </c>
      <c r="I1905">
        <f>IF(J1905=1,1,K1905)</f>
        <v>0</v>
      </c>
      <c r="K1905">
        <f>IF(AND(B1905&gt;0,B1905&lt;&gt;"ЗАГ"),1,IF(C1905=0,SUM(B1906:INDEX(B1906:B$2002,INDEX(MATCH("ЗАГ",B1906:B$2002&amp;"",),))),0))</f>
        <v>0</v>
      </c>
      <c r="R1905" s="7">
        <f>IFERROR(IF(F1905&gt;0,IF(IFERROR((Смета!H1455*1),0)&gt;0,ROUND(F1905*G1905,2),0),0),0)</f>
        <v>0</v>
      </c>
      <c r="S1905" s="7">
        <f>IFERROR(IF(F1905&gt;0,IF(IFERROR((Смета!G1887*1),0)&gt;0,ROUND(F1905*G1905,2),0),0),0)</f>
        <v>0</v>
      </c>
    </row>
    <row r="1906" hidden="1">
      <c r="B1906">
        <f>IFERROR(IF(F1906&gt;0,MAX(B$26:B1905)+1,IF(AND(D1906&gt;0,C1906=0),"ЗАГ",0)),0)</f>
        <v>0</v>
      </c>
      <c r="C1906">
        <f>IF(Смета!B1888&gt;0,Смета!B1888,0)</f>
        <v>0</v>
      </c>
      <c r="D1906">
        <f>IF(Смета!C1888&gt;0,Смета!C1888,0)</f>
        <v>0</v>
      </c>
      <c r="E1906" s="7">
        <f>IF(Смета!D1888&gt;0,Смета!D1888,0)</f>
        <v>0</v>
      </c>
      <c r="F1906" s="7">
        <f>IFERROR(IF(Дата_КС2=S$3,Смета!Q1888,0)+IF(Дата_КС2=S$4,Смета!T1888,0)+IF(Дата_КС2=S$5,Смета!W1888,0)+IF(Дата_КС2=S$6,Смета!Z1888,0)+IF(Дата_КС2=S$7,Смета!AC1888,0)+IF(Дата_КС2=S$8,Смета!AF1888,0)+IF(Дата_КС2=S$9,Смета!AI1888,0)+IF(Дата_КС2=S$10,Смета!AL1888,0)+IF(Дата_КС2=S$11,Смета!AO1888,0)+IF(Дата_КС2=S$12,Смета!AR1888,0)+IF(Дата_КС2=S$13,Смета!AU1888,0)+IF(Дата_КС2=S$14,Смета!AX1888,0),0)</f>
        <v>0</v>
      </c>
      <c r="G1906" s="7">
        <f>IF(Смета!E1888&gt;0,Смета!E1888,0)</f>
        <v>0</v>
      </c>
      <c r="H1906" s="7">
        <f>ROUND(F1906*G1906,2)</f>
        <v>0</v>
      </c>
      <c r="I1906">
        <f>IF(J1906=1,1,K1906)</f>
        <v>0</v>
      </c>
      <c r="K1906">
        <f>IF(AND(B1906&gt;0,B1906&lt;&gt;"ЗАГ"),1,IF(C1906=0,SUM(B1907:INDEX(B1907:B$2002,INDEX(MATCH("ЗАГ",B1907:B$2002&amp;"",),))),0))</f>
        <v>0</v>
      </c>
      <c r="R1906" s="7">
        <f>IFERROR(IF(F1906&gt;0,IF(IFERROR((Смета!H1456*1),0)&gt;0,ROUND(F1906*G1906,2),0),0),0)</f>
        <v>0</v>
      </c>
      <c r="S1906" s="7">
        <f>IFERROR(IF(F1906&gt;0,IF(IFERROR((Смета!G1888*1),0)&gt;0,ROUND(F1906*G1906,2),0),0),0)</f>
        <v>0</v>
      </c>
    </row>
    <row r="1907" hidden="1">
      <c r="B1907">
        <f>IFERROR(IF(F1907&gt;0,MAX(B$26:B1906)+1,IF(AND(D1907&gt;0,C1907=0),"ЗАГ",0)),0)</f>
        <v>0</v>
      </c>
      <c r="C1907">
        <f>IF(Смета!B1889&gt;0,Смета!B1889,0)</f>
        <v>0</v>
      </c>
      <c r="D1907">
        <f>IF(Смета!C1889&gt;0,Смета!C1889,0)</f>
        <v>0</v>
      </c>
      <c r="E1907" s="7">
        <f>IF(Смета!D1889&gt;0,Смета!D1889,0)</f>
        <v>0</v>
      </c>
      <c r="F1907" s="7">
        <f>IFERROR(IF(Дата_КС2=S$3,Смета!Q1889,0)+IF(Дата_КС2=S$4,Смета!T1889,0)+IF(Дата_КС2=S$5,Смета!W1889,0)+IF(Дата_КС2=S$6,Смета!Z1889,0)+IF(Дата_КС2=S$7,Смета!AC1889,0)+IF(Дата_КС2=S$8,Смета!AF1889,0)+IF(Дата_КС2=S$9,Смета!AI1889,0)+IF(Дата_КС2=S$10,Смета!AL1889,0)+IF(Дата_КС2=S$11,Смета!AO1889,0)+IF(Дата_КС2=S$12,Смета!AR1889,0)+IF(Дата_КС2=S$13,Смета!AU1889,0)+IF(Дата_КС2=S$14,Смета!AX1889,0),0)</f>
        <v>0</v>
      </c>
      <c r="G1907" s="7">
        <f>IF(Смета!E1889&gt;0,Смета!E1889,0)</f>
        <v>0</v>
      </c>
      <c r="H1907" s="7">
        <f>ROUND(F1907*G1907,2)</f>
        <v>0</v>
      </c>
      <c r="I1907">
        <f>IF(J1907=1,1,K1907)</f>
        <v>0</v>
      </c>
      <c r="K1907">
        <f>IF(AND(B1907&gt;0,B1907&lt;&gt;"ЗАГ"),1,IF(C1907=0,SUM(B1908:INDEX(B1908:B$2002,INDEX(MATCH("ЗАГ",B1908:B$2002&amp;"",),))),0))</f>
        <v>0</v>
      </c>
      <c r="R1907" s="7">
        <f>IFERROR(IF(F1907&gt;0,IF(IFERROR((Смета!H1457*1),0)&gt;0,ROUND(F1907*G1907,2),0),0),0)</f>
        <v>0</v>
      </c>
      <c r="S1907" s="7">
        <f>IFERROR(IF(F1907&gt;0,IF(IFERROR((Смета!G1889*1),0)&gt;0,ROUND(F1907*G1907,2),0),0),0)</f>
        <v>0</v>
      </c>
    </row>
    <row r="1908" hidden="1">
      <c r="B1908">
        <f>IFERROR(IF(F1908&gt;0,MAX(B$26:B1907)+1,IF(AND(D1908&gt;0,C1908=0),"ЗАГ",0)),0)</f>
        <v>0</v>
      </c>
      <c r="C1908">
        <f>IF(Смета!B1890&gt;0,Смета!B1890,0)</f>
        <v>0</v>
      </c>
      <c r="D1908">
        <f>IF(Смета!C1890&gt;0,Смета!C1890,0)</f>
        <v>0</v>
      </c>
      <c r="E1908" s="7">
        <f>IF(Смета!D1890&gt;0,Смета!D1890,0)</f>
        <v>0</v>
      </c>
      <c r="F1908" s="7">
        <f>IFERROR(IF(Дата_КС2=S$3,Смета!Q1890,0)+IF(Дата_КС2=S$4,Смета!T1890,0)+IF(Дата_КС2=S$5,Смета!W1890,0)+IF(Дата_КС2=S$6,Смета!Z1890,0)+IF(Дата_КС2=S$7,Смета!AC1890,0)+IF(Дата_КС2=S$8,Смета!AF1890,0)+IF(Дата_КС2=S$9,Смета!AI1890,0)+IF(Дата_КС2=S$10,Смета!AL1890,0)+IF(Дата_КС2=S$11,Смета!AO1890,0)+IF(Дата_КС2=S$12,Смета!AR1890,0)+IF(Дата_КС2=S$13,Смета!AU1890,0)+IF(Дата_КС2=S$14,Смета!AX1890,0),0)</f>
        <v>0</v>
      </c>
      <c r="G1908" s="7">
        <f>IF(Смета!E1890&gt;0,Смета!E1890,0)</f>
        <v>0</v>
      </c>
      <c r="H1908" s="7">
        <f>ROUND(F1908*G1908,2)</f>
        <v>0</v>
      </c>
      <c r="I1908">
        <f>IF(J1908=1,1,K1908)</f>
        <v>0</v>
      </c>
      <c r="K1908">
        <f>IF(AND(B1908&gt;0,B1908&lt;&gt;"ЗАГ"),1,IF(C1908=0,SUM(B1909:INDEX(B1909:B$2002,INDEX(MATCH("ЗАГ",B1909:B$2002&amp;"",),))),0))</f>
        <v>0</v>
      </c>
      <c r="R1908" s="7">
        <f>IFERROR(IF(F1908&gt;0,IF(IFERROR((Смета!H1458*1),0)&gt;0,ROUND(F1908*G1908,2),0),0),0)</f>
        <v>0</v>
      </c>
      <c r="S1908" s="7">
        <f>IFERROR(IF(F1908&gt;0,IF(IFERROR((Смета!G1890*1),0)&gt;0,ROUND(F1908*G1908,2),0),0),0)</f>
        <v>0</v>
      </c>
    </row>
    <row r="1909" hidden="1">
      <c r="B1909">
        <f>IFERROR(IF(F1909&gt;0,MAX(B$26:B1908)+1,IF(AND(D1909&gt;0,C1909=0),"ЗАГ",0)),0)</f>
        <v>0</v>
      </c>
      <c r="C1909">
        <f>IF(Смета!B1891&gt;0,Смета!B1891,0)</f>
        <v>0</v>
      </c>
      <c r="D1909">
        <f>IF(Смета!C1891&gt;0,Смета!C1891,0)</f>
        <v>0</v>
      </c>
      <c r="E1909" s="7">
        <f>IF(Смета!D1891&gt;0,Смета!D1891,0)</f>
        <v>0</v>
      </c>
      <c r="F1909" s="7">
        <f>IFERROR(IF(Дата_КС2=S$3,Смета!Q1891,0)+IF(Дата_КС2=S$4,Смета!T1891,0)+IF(Дата_КС2=S$5,Смета!W1891,0)+IF(Дата_КС2=S$6,Смета!Z1891,0)+IF(Дата_КС2=S$7,Смета!AC1891,0)+IF(Дата_КС2=S$8,Смета!AF1891,0)+IF(Дата_КС2=S$9,Смета!AI1891,0)+IF(Дата_КС2=S$10,Смета!AL1891,0)+IF(Дата_КС2=S$11,Смета!AO1891,0)+IF(Дата_КС2=S$12,Смета!AR1891,0)+IF(Дата_КС2=S$13,Смета!AU1891,0)+IF(Дата_КС2=S$14,Смета!AX1891,0),0)</f>
        <v>0</v>
      </c>
      <c r="G1909" s="7">
        <f>IF(Смета!E1891&gt;0,Смета!E1891,0)</f>
        <v>0</v>
      </c>
      <c r="H1909" s="7">
        <f>ROUND(F1909*G1909,2)</f>
        <v>0</v>
      </c>
      <c r="I1909">
        <f>IF(J1909=1,1,K1909)</f>
        <v>0</v>
      </c>
      <c r="K1909">
        <f>IF(AND(B1909&gt;0,B1909&lt;&gt;"ЗАГ"),1,IF(C1909=0,SUM(B1910:INDEX(B1910:B$2002,INDEX(MATCH("ЗАГ",B1910:B$2002&amp;"",),))),0))</f>
        <v>0</v>
      </c>
      <c r="R1909" s="7">
        <f>IFERROR(IF(F1909&gt;0,IF(IFERROR((Смета!H1459*1),0)&gt;0,ROUND(F1909*G1909,2),0),0),0)</f>
        <v>0</v>
      </c>
      <c r="S1909" s="7">
        <f>IFERROR(IF(F1909&gt;0,IF(IFERROR((Смета!G1891*1),0)&gt;0,ROUND(F1909*G1909,2),0),0),0)</f>
        <v>0</v>
      </c>
    </row>
    <row r="1910" hidden="1">
      <c r="B1910">
        <f>IFERROR(IF(F1910&gt;0,MAX(B$26:B1909)+1,IF(AND(D1910&gt;0,C1910=0),"ЗАГ",0)),0)</f>
        <v>0</v>
      </c>
      <c r="C1910">
        <f>IF(Смета!B1892&gt;0,Смета!B1892,0)</f>
        <v>0</v>
      </c>
      <c r="D1910">
        <f>IF(Смета!C1892&gt;0,Смета!C1892,0)</f>
        <v>0</v>
      </c>
      <c r="E1910" s="7">
        <f>IF(Смета!D1892&gt;0,Смета!D1892,0)</f>
        <v>0</v>
      </c>
      <c r="F1910" s="7">
        <f>IFERROR(IF(Дата_КС2=S$3,Смета!Q1892,0)+IF(Дата_КС2=S$4,Смета!T1892,0)+IF(Дата_КС2=S$5,Смета!W1892,0)+IF(Дата_КС2=S$6,Смета!Z1892,0)+IF(Дата_КС2=S$7,Смета!AC1892,0)+IF(Дата_КС2=S$8,Смета!AF1892,0)+IF(Дата_КС2=S$9,Смета!AI1892,0)+IF(Дата_КС2=S$10,Смета!AL1892,0)+IF(Дата_КС2=S$11,Смета!AO1892,0)+IF(Дата_КС2=S$12,Смета!AR1892,0)+IF(Дата_КС2=S$13,Смета!AU1892,0)+IF(Дата_КС2=S$14,Смета!AX1892,0),0)</f>
        <v>0</v>
      </c>
      <c r="G1910" s="7">
        <f>IF(Смета!E1892&gt;0,Смета!E1892,0)</f>
        <v>0</v>
      </c>
      <c r="H1910" s="7">
        <f>ROUND(F1910*G1910,2)</f>
        <v>0</v>
      </c>
      <c r="I1910">
        <f>IF(J1910=1,1,K1910)</f>
        <v>0</v>
      </c>
      <c r="K1910">
        <f>IF(AND(B1910&gt;0,B1910&lt;&gt;"ЗАГ"),1,IF(C1910=0,SUM(B1911:INDEX(B1911:B$2002,INDEX(MATCH("ЗАГ",B1911:B$2002&amp;"",),))),0))</f>
        <v>0</v>
      </c>
      <c r="R1910" s="7">
        <f>IFERROR(IF(F1910&gt;0,IF(IFERROR((Смета!H1460*1),0)&gt;0,ROUND(F1910*G1910,2),0),0),0)</f>
        <v>0</v>
      </c>
      <c r="S1910" s="7">
        <f>IFERROR(IF(F1910&gt;0,IF(IFERROR((Смета!G1892*1),0)&gt;0,ROUND(F1910*G1910,2),0),0),0)</f>
        <v>0</v>
      </c>
    </row>
    <row r="1911" hidden="1">
      <c r="B1911">
        <f>IFERROR(IF(F1911&gt;0,MAX(B$26:B1910)+1,IF(AND(D1911&gt;0,C1911=0),"ЗАГ",0)),0)</f>
        <v>0</v>
      </c>
      <c r="C1911">
        <f>IF(Смета!B1893&gt;0,Смета!B1893,0)</f>
        <v>0</v>
      </c>
      <c r="D1911">
        <f>IF(Смета!C1893&gt;0,Смета!C1893,0)</f>
        <v>0</v>
      </c>
      <c r="E1911" s="7">
        <f>IF(Смета!D1893&gt;0,Смета!D1893,0)</f>
        <v>0</v>
      </c>
      <c r="F1911" s="7">
        <f>IFERROR(IF(Дата_КС2=S$3,Смета!Q1893,0)+IF(Дата_КС2=S$4,Смета!T1893,0)+IF(Дата_КС2=S$5,Смета!W1893,0)+IF(Дата_КС2=S$6,Смета!Z1893,0)+IF(Дата_КС2=S$7,Смета!AC1893,0)+IF(Дата_КС2=S$8,Смета!AF1893,0)+IF(Дата_КС2=S$9,Смета!AI1893,0)+IF(Дата_КС2=S$10,Смета!AL1893,0)+IF(Дата_КС2=S$11,Смета!AO1893,0)+IF(Дата_КС2=S$12,Смета!AR1893,0)+IF(Дата_КС2=S$13,Смета!AU1893,0)+IF(Дата_КС2=S$14,Смета!AX1893,0),0)</f>
        <v>0</v>
      </c>
      <c r="G1911" s="7">
        <f>IF(Смета!E1893&gt;0,Смета!E1893,0)</f>
        <v>0</v>
      </c>
      <c r="H1911" s="7">
        <f>ROUND(F1911*G1911,2)</f>
        <v>0</v>
      </c>
      <c r="I1911">
        <f>IF(J1911=1,1,K1911)</f>
        <v>0</v>
      </c>
      <c r="K1911">
        <f>IF(AND(B1911&gt;0,B1911&lt;&gt;"ЗАГ"),1,IF(C1911=0,SUM(B1912:INDEX(B1912:B$2002,INDEX(MATCH("ЗАГ",B1912:B$2002&amp;"",),))),0))</f>
        <v>0</v>
      </c>
      <c r="R1911" s="7">
        <f>IFERROR(IF(F1911&gt;0,IF(IFERROR((Смета!H1461*1),0)&gt;0,ROUND(F1911*G1911,2),0),0),0)</f>
        <v>0</v>
      </c>
      <c r="S1911" s="7">
        <f>IFERROR(IF(F1911&gt;0,IF(IFERROR((Смета!G1893*1),0)&gt;0,ROUND(F1911*G1911,2),0),0),0)</f>
        <v>0</v>
      </c>
    </row>
    <row r="1912" hidden="1">
      <c r="B1912">
        <f>IFERROR(IF(F1912&gt;0,MAX(B$26:B1911)+1,IF(AND(D1912&gt;0,C1912=0),"ЗАГ",0)),0)</f>
        <v>0</v>
      </c>
      <c r="C1912">
        <f>IF(Смета!B1894&gt;0,Смета!B1894,0)</f>
        <v>0</v>
      </c>
      <c r="D1912">
        <f>IF(Смета!C1894&gt;0,Смета!C1894,0)</f>
        <v>0</v>
      </c>
      <c r="E1912" s="7">
        <f>IF(Смета!D1894&gt;0,Смета!D1894,0)</f>
        <v>0</v>
      </c>
      <c r="F1912" s="7">
        <f>IFERROR(IF(Дата_КС2=S$3,Смета!Q1894,0)+IF(Дата_КС2=S$4,Смета!T1894,0)+IF(Дата_КС2=S$5,Смета!W1894,0)+IF(Дата_КС2=S$6,Смета!Z1894,0)+IF(Дата_КС2=S$7,Смета!AC1894,0)+IF(Дата_КС2=S$8,Смета!AF1894,0)+IF(Дата_КС2=S$9,Смета!AI1894,0)+IF(Дата_КС2=S$10,Смета!AL1894,0)+IF(Дата_КС2=S$11,Смета!AO1894,0)+IF(Дата_КС2=S$12,Смета!AR1894,0)+IF(Дата_КС2=S$13,Смета!AU1894,0)+IF(Дата_КС2=S$14,Смета!AX1894,0),0)</f>
        <v>0</v>
      </c>
      <c r="G1912" s="7">
        <f>IF(Смета!E1894&gt;0,Смета!E1894,0)</f>
        <v>0</v>
      </c>
      <c r="H1912" s="7">
        <f>ROUND(F1912*G1912,2)</f>
        <v>0</v>
      </c>
      <c r="I1912">
        <f>IF(J1912=1,1,K1912)</f>
        <v>0</v>
      </c>
      <c r="K1912">
        <f>IF(AND(B1912&gt;0,B1912&lt;&gt;"ЗАГ"),1,IF(C1912=0,SUM(B1913:INDEX(B1913:B$2002,INDEX(MATCH("ЗАГ",B1913:B$2002&amp;"",),))),0))</f>
        <v>0</v>
      </c>
      <c r="R1912" s="7">
        <f>IFERROR(IF(F1912&gt;0,IF(IFERROR((Смета!H1462*1),0)&gt;0,ROUND(F1912*G1912,2),0),0),0)</f>
        <v>0</v>
      </c>
      <c r="S1912" s="7">
        <f>IFERROR(IF(F1912&gt;0,IF(IFERROR((Смета!G1894*1),0)&gt;0,ROUND(F1912*G1912,2),0),0),0)</f>
        <v>0</v>
      </c>
    </row>
    <row r="1913" hidden="1">
      <c r="B1913">
        <f>IFERROR(IF(F1913&gt;0,MAX(B$26:B1912)+1,IF(AND(D1913&gt;0,C1913=0),"ЗАГ",0)),0)</f>
        <v>0</v>
      </c>
      <c r="C1913">
        <f>IF(Смета!B1895&gt;0,Смета!B1895,0)</f>
        <v>0</v>
      </c>
      <c r="D1913">
        <f>IF(Смета!C1895&gt;0,Смета!C1895,0)</f>
        <v>0</v>
      </c>
      <c r="E1913" s="7">
        <f>IF(Смета!D1895&gt;0,Смета!D1895,0)</f>
        <v>0</v>
      </c>
      <c r="F1913" s="7">
        <f>IFERROR(IF(Дата_КС2=S$3,Смета!Q1895,0)+IF(Дата_КС2=S$4,Смета!T1895,0)+IF(Дата_КС2=S$5,Смета!W1895,0)+IF(Дата_КС2=S$6,Смета!Z1895,0)+IF(Дата_КС2=S$7,Смета!AC1895,0)+IF(Дата_КС2=S$8,Смета!AF1895,0)+IF(Дата_КС2=S$9,Смета!AI1895,0)+IF(Дата_КС2=S$10,Смета!AL1895,0)+IF(Дата_КС2=S$11,Смета!AO1895,0)+IF(Дата_КС2=S$12,Смета!AR1895,0)+IF(Дата_КС2=S$13,Смета!AU1895,0)+IF(Дата_КС2=S$14,Смета!AX1895,0),0)</f>
        <v>0</v>
      </c>
      <c r="G1913" s="7">
        <f>IF(Смета!E1895&gt;0,Смета!E1895,0)</f>
        <v>0</v>
      </c>
      <c r="H1913" s="7">
        <f>ROUND(F1913*G1913,2)</f>
        <v>0</v>
      </c>
      <c r="I1913">
        <f>IF(J1913=1,1,K1913)</f>
        <v>0</v>
      </c>
      <c r="K1913">
        <f>IF(AND(B1913&gt;0,B1913&lt;&gt;"ЗАГ"),1,IF(C1913=0,SUM(B1914:INDEX(B1914:B$2002,INDEX(MATCH("ЗАГ",B1914:B$2002&amp;"",),))),0))</f>
        <v>0</v>
      </c>
      <c r="R1913" s="7">
        <f>IFERROR(IF(F1913&gt;0,IF(IFERROR((Смета!H1463*1),0)&gt;0,ROUND(F1913*G1913,2),0),0),0)</f>
        <v>0</v>
      </c>
      <c r="S1913" s="7">
        <f>IFERROR(IF(F1913&gt;0,IF(IFERROR((Смета!G1895*1),0)&gt;0,ROUND(F1913*G1913,2),0),0),0)</f>
        <v>0</v>
      </c>
    </row>
    <row r="1914" hidden="1">
      <c r="B1914">
        <f>IFERROR(IF(F1914&gt;0,MAX(B$26:B1913)+1,IF(AND(D1914&gt;0,C1914=0),"ЗАГ",0)),0)</f>
        <v>0</v>
      </c>
      <c r="C1914">
        <f>IF(Смета!B1896&gt;0,Смета!B1896,0)</f>
        <v>0</v>
      </c>
      <c r="D1914">
        <f>IF(Смета!C1896&gt;0,Смета!C1896,0)</f>
        <v>0</v>
      </c>
      <c r="E1914" s="7">
        <f>IF(Смета!D1896&gt;0,Смета!D1896,0)</f>
        <v>0</v>
      </c>
      <c r="F1914" s="7">
        <f>IFERROR(IF(Дата_КС2=S$3,Смета!Q1896,0)+IF(Дата_КС2=S$4,Смета!T1896,0)+IF(Дата_КС2=S$5,Смета!W1896,0)+IF(Дата_КС2=S$6,Смета!Z1896,0)+IF(Дата_КС2=S$7,Смета!AC1896,0)+IF(Дата_КС2=S$8,Смета!AF1896,0)+IF(Дата_КС2=S$9,Смета!AI1896,0)+IF(Дата_КС2=S$10,Смета!AL1896,0)+IF(Дата_КС2=S$11,Смета!AO1896,0)+IF(Дата_КС2=S$12,Смета!AR1896,0)+IF(Дата_КС2=S$13,Смета!AU1896,0)+IF(Дата_КС2=S$14,Смета!AX1896,0),0)</f>
        <v>0</v>
      </c>
      <c r="G1914" s="7">
        <f>IF(Смета!E1896&gt;0,Смета!E1896,0)</f>
        <v>0</v>
      </c>
      <c r="H1914" s="7">
        <f>ROUND(F1914*G1914,2)</f>
        <v>0</v>
      </c>
      <c r="I1914">
        <f>IF(J1914=1,1,K1914)</f>
        <v>0</v>
      </c>
      <c r="K1914">
        <f>IF(AND(B1914&gt;0,B1914&lt;&gt;"ЗАГ"),1,IF(C1914=0,SUM(B1915:INDEX(B1915:B$2002,INDEX(MATCH("ЗАГ",B1915:B$2002&amp;"",),))),0))</f>
        <v>0</v>
      </c>
      <c r="R1914" s="7">
        <f>IFERROR(IF(F1914&gt;0,IF(IFERROR((Смета!H1464*1),0)&gt;0,ROUND(F1914*G1914,2),0),0),0)</f>
        <v>0</v>
      </c>
      <c r="S1914" s="7">
        <f>IFERROR(IF(F1914&gt;0,IF(IFERROR((Смета!G1896*1),0)&gt;0,ROUND(F1914*G1914,2),0),0),0)</f>
        <v>0</v>
      </c>
    </row>
    <row r="1915" hidden="1">
      <c r="B1915">
        <f>IFERROR(IF(F1915&gt;0,MAX(B$26:B1914)+1,IF(AND(D1915&gt;0,C1915=0),"ЗАГ",0)),0)</f>
        <v>0</v>
      </c>
      <c r="C1915">
        <f>IF(Смета!B1897&gt;0,Смета!B1897,0)</f>
        <v>0</v>
      </c>
      <c r="D1915">
        <f>IF(Смета!C1897&gt;0,Смета!C1897,0)</f>
        <v>0</v>
      </c>
      <c r="E1915" s="7">
        <f>IF(Смета!D1897&gt;0,Смета!D1897,0)</f>
        <v>0</v>
      </c>
      <c r="F1915" s="7">
        <f>IFERROR(IF(Дата_КС2=S$3,Смета!Q1897,0)+IF(Дата_КС2=S$4,Смета!T1897,0)+IF(Дата_КС2=S$5,Смета!W1897,0)+IF(Дата_КС2=S$6,Смета!Z1897,0)+IF(Дата_КС2=S$7,Смета!AC1897,0)+IF(Дата_КС2=S$8,Смета!AF1897,0)+IF(Дата_КС2=S$9,Смета!AI1897,0)+IF(Дата_КС2=S$10,Смета!AL1897,0)+IF(Дата_КС2=S$11,Смета!AO1897,0)+IF(Дата_КС2=S$12,Смета!AR1897,0)+IF(Дата_КС2=S$13,Смета!AU1897,0)+IF(Дата_КС2=S$14,Смета!AX1897,0),0)</f>
        <v>0</v>
      </c>
      <c r="G1915" s="7">
        <f>IF(Смета!E1897&gt;0,Смета!E1897,0)</f>
        <v>0</v>
      </c>
      <c r="H1915" s="7">
        <f>ROUND(F1915*G1915,2)</f>
        <v>0</v>
      </c>
      <c r="I1915">
        <f>IF(J1915=1,1,K1915)</f>
        <v>0</v>
      </c>
      <c r="K1915">
        <f>IF(AND(B1915&gt;0,B1915&lt;&gt;"ЗАГ"),1,IF(C1915=0,SUM(B1916:INDEX(B1916:B$2002,INDEX(MATCH("ЗАГ",B1916:B$2002&amp;"",),))),0))</f>
        <v>0</v>
      </c>
      <c r="R1915" s="7">
        <f>IFERROR(IF(F1915&gt;0,IF(IFERROR((Смета!H1465*1),0)&gt;0,ROUND(F1915*G1915,2),0),0),0)</f>
        <v>0</v>
      </c>
      <c r="S1915" s="7">
        <f>IFERROR(IF(F1915&gt;0,IF(IFERROR((Смета!G1897*1),0)&gt;0,ROUND(F1915*G1915,2),0),0),0)</f>
        <v>0</v>
      </c>
    </row>
    <row r="1916" hidden="1">
      <c r="B1916">
        <f>IFERROR(IF(F1916&gt;0,MAX(B$26:B1915)+1,IF(AND(D1916&gt;0,C1916=0),"ЗАГ",0)),0)</f>
        <v>0</v>
      </c>
      <c r="C1916">
        <f>IF(Смета!B1898&gt;0,Смета!B1898,0)</f>
        <v>0</v>
      </c>
      <c r="D1916">
        <f>IF(Смета!C1898&gt;0,Смета!C1898,0)</f>
        <v>0</v>
      </c>
      <c r="E1916" s="7">
        <f>IF(Смета!D1898&gt;0,Смета!D1898,0)</f>
        <v>0</v>
      </c>
      <c r="F1916" s="7">
        <f>IFERROR(IF(Дата_КС2=S$3,Смета!Q1898,0)+IF(Дата_КС2=S$4,Смета!T1898,0)+IF(Дата_КС2=S$5,Смета!W1898,0)+IF(Дата_КС2=S$6,Смета!Z1898,0)+IF(Дата_КС2=S$7,Смета!AC1898,0)+IF(Дата_КС2=S$8,Смета!AF1898,0)+IF(Дата_КС2=S$9,Смета!AI1898,0)+IF(Дата_КС2=S$10,Смета!AL1898,0)+IF(Дата_КС2=S$11,Смета!AO1898,0)+IF(Дата_КС2=S$12,Смета!AR1898,0)+IF(Дата_КС2=S$13,Смета!AU1898,0)+IF(Дата_КС2=S$14,Смета!AX1898,0),0)</f>
        <v>0</v>
      </c>
      <c r="G1916" s="7">
        <f>IF(Смета!E1898&gt;0,Смета!E1898,0)</f>
        <v>0</v>
      </c>
      <c r="H1916" s="7">
        <f>ROUND(F1916*G1916,2)</f>
        <v>0</v>
      </c>
      <c r="I1916">
        <f>IF(J1916=1,1,K1916)</f>
        <v>0</v>
      </c>
      <c r="K1916">
        <f>IF(AND(B1916&gt;0,B1916&lt;&gt;"ЗАГ"),1,IF(C1916=0,SUM(B1917:INDEX(B1917:B$2002,INDEX(MATCH("ЗАГ",B1917:B$2002&amp;"",),))),0))</f>
        <v>0</v>
      </c>
      <c r="R1916" s="7">
        <f>IFERROR(IF(F1916&gt;0,IF(IFERROR((Смета!H1466*1),0)&gt;0,ROUND(F1916*G1916,2),0),0),0)</f>
        <v>0</v>
      </c>
      <c r="S1916" s="7">
        <f>IFERROR(IF(F1916&gt;0,IF(IFERROR((Смета!G1898*1),0)&gt;0,ROUND(F1916*G1916,2),0),0),0)</f>
        <v>0</v>
      </c>
    </row>
    <row r="1917" hidden="1">
      <c r="B1917">
        <f>IFERROR(IF(F1917&gt;0,MAX(B$26:B1916)+1,IF(AND(D1917&gt;0,C1917=0),"ЗАГ",0)),0)</f>
        <v>0</v>
      </c>
      <c r="C1917">
        <f>IF(Смета!B1899&gt;0,Смета!B1899,0)</f>
        <v>0</v>
      </c>
      <c r="D1917">
        <f>IF(Смета!C1899&gt;0,Смета!C1899,0)</f>
        <v>0</v>
      </c>
      <c r="E1917" s="7">
        <f>IF(Смета!D1899&gt;0,Смета!D1899,0)</f>
        <v>0</v>
      </c>
      <c r="F1917" s="7">
        <f>IFERROR(IF(Дата_КС2=S$3,Смета!Q1899,0)+IF(Дата_КС2=S$4,Смета!T1899,0)+IF(Дата_КС2=S$5,Смета!W1899,0)+IF(Дата_КС2=S$6,Смета!Z1899,0)+IF(Дата_КС2=S$7,Смета!AC1899,0)+IF(Дата_КС2=S$8,Смета!AF1899,0)+IF(Дата_КС2=S$9,Смета!AI1899,0)+IF(Дата_КС2=S$10,Смета!AL1899,0)+IF(Дата_КС2=S$11,Смета!AO1899,0)+IF(Дата_КС2=S$12,Смета!AR1899,0)+IF(Дата_КС2=S$13,Смета!AU1899,0)+IF(Дата_КС2=S$14,Смета!AX1899,0),0)</f>
        <v>0</v>
      </c>
      <c r="G1917" s="7">
        <f>IF(Смета!E1899&gt;0,Смета!E1899,0)</f>
        <v>0</v>
      </c>
      <c r="H1917" s="7">
        <f>ROUND(F1917*G1917,2)</f>
        <v>0</v>
      </c>
      <c r="I1917">
        <f>IF(J1917=1,1,K1917)</f>
        <v>0</v>
      </c>
      <c r="K1917">
        <f>IF(AND(B1917&gt;0,B1917&lt;&gt;"ЗАГ"),1,IF(C1917=0,SUM(B1918:INDEX(B1918:B$2002,INDEX(MATCH("ЗАГ",B1918:B$2002&amp;"",),))),0))</f>
        <v>0</v>
      </c>
      <c r="R1917" s="7">
        <f>IFERROR(IF(F1917&gt;0,IF(IFERROR((Смета!H1467*1),0)&gt;0,ROUND(F1917*G1917,2),0),0),0)</f>
        <v>0</v>
      </c>
      <c r="S1917" s="7">
        <f>IFERROR(IF(F1917&gt;0,IF(IFERROR((Смета!G1899*1),0)&gt;0,ROUND(F1917*G1917,2),0),0),0)</f>
        <v>0</v>
      </c>
    </row>
    <row r="1918" hidden="1">
      <c r="B1918">
        <f>IFERROR(IF(F1918&gt;0,MAX(B$26:B1917)+1,IF(AND(D1918&gt;0,C1918=0),"ЗАГ",0)),0)</f>
        <v>0</v>
      </c>
      <c r="C1918">
        <f>IF(Смета!B1900&gt;0,Смета!B1900,0)</f>
        <v>0</v>
      </c>
      <c r="D1918">
        <f>IF(Смета!C1900&gt;0,Смета!C1900,0)</f>
        <v>0</v>
      </c>
      <c r="E1918" s="7">
        <f>IF(Смета!D1900&gt;0,Смета!D1900,0)</f>
        <v>0</v>
      </c>
      <c r="F1918" s="7">
        <f>IFERROR(IF(Дата_КС2=S$3,Смета!Q1900,0)+IF(Дата_КС2=S$4,Смета!T1900,0)+IF(Дата_КС2=S$5,Смета!W1900,0)+IF(Дата_КС2=S$6,Смета!Z1900,0)+IF(Дата_КС2=S$7,Смета!AC1900,0)+IF(Дата_КС2=S$8,Смета!AF1900,0)+IF(Дата_КС2=S$9,Смета!AI1900,0)+IF(Дата_КС2=S$10,Смета!AL1900,0)+IF(Дата_КС2=S$11,Смета!AO1900,0)+IF(Дата_КС2=S$12,Смета!AR1900,0)+IF(Дата_КС2=S$13,Смета!AU1900,0)+IF(Дата_КС2=S$14,Смета!AX1900,0),0)</f>
        <v>0</v>
      </c>
      <c r="G1918" s="7">
        <f>IF(Смета!E1900&gt;0,Смета!E1900,0)</f>
        <v>0</v>
      </c>
      <c r="H1918" s="7">
        <f>ROUND(F1918*G1918,2)</f>
        <v>0</v>
      </c>
      <c r="I1918">
        <f>IF(J1918=1,1,K1918)</f>
        <v>0</v>
      </c>
      <c r="K1918">
        <f>IF(AND(B1918&gt;0,B1918&lt;&gt;"ЗАГ"),1,IF(C1918=0,SUM(B1919:INDEX(B1919:B$2002,INDEX(MATCH("ЗАГ",B1919:B$2002&amp;"",),))),0))</f>
        <v>0</v>
      </c>
      <c r="R1918" s="7">
        <f>IFERROR(IF(F1918&gt;0,IF(IFERROR((Смета!H1468*1),0)&gt;0,ROUND(F1918*G1918,2),0),0),0)</f>
        <v>0</v>
      </c>
      <c r="S1918" s="7">
        <f>IFERROR(IF(F1918&gt;0,IF(IFERROR((Смета!G1900*1),0)&gt;0,ROUND(F1918*G1918,2),0),0),0)</f>
        <v>0</v>
      </c>
    </row>
    <row r="1919" hidden="1">
      <c r="B1919">
        <f>IFERROR(IF(F1919&gt;0,MAX(B$26:B1918)+1,IF(AND(D1919&gt;0,C1919=0),"ЗАГ",0)),0)</f>
        <v>0</v>
      </c>
      <c r="C1919">
        <f>IF(Смета!B1901&gt;0,Смета!B1901,0)</f>
        <v>0</v>
      </c>
      <c r="D1919">
        <f>IF(Смета!C1901&gt;0,Смета!C1901,0)</f>
        <v>0</v>
      </c>
      <c r="E1919" s="7">
        <f>IF(Смета!D1901&gt;0,Смета!D1901,0)</f>
        <v>0</v>
      </c>
      <c r="F1919" s="7">
        <f>IFERROR(IF(Дата_КС2=S$3,Смета!Q1901,0)+IF(Дата_КС2=S$4,Смета!T1901,0)+IF(Дата_КС2=S$5,Смета!W1901,0)+IF(Дата_КС2=S$6,Смета!Z1901,0)+IF(Дата_КС2=S$7,Смета!AC1901,0)+IF(Дата_КС2=S$8,Смета!AF1901,0)+IF(Дата_КС2=S$9,Смета!AI1901,0)+IF(Дата_КС2=S$10,Смета!AL1901,0)+IF(Дата_КС2=S$11,Смета!AO1901,0)+IF(Дата_КС2=S$12,Смета!AR1901,0)+IF(Дата_КС2=S$13,Смета!AU1901,0)+IF(Дата_КС2=S$14,Смета!AX1901,0),0)</f>
        <v>0</v>
      </c>
      <c r="G1919" s="7">
        <f>IF(Смета!E1901&gt;0,Смета!E1901,0)</f>
        <v>0</v>
      </c>
      <c r="H1919" s="7">
        <f>ROUND(F1919*G1919,2)</f>
        <v>0</v>
      </c>
      <c r="I1919">
        <f>IF(J1919=1,1,K1919)</f>
        <v>0</v>
      </c>
      <c r="K1919">
        <f>IF(AND(B1919&gt;0,B1919&lt;&gt;"ЗАГ"),1,IF(C1919=0,SUM(B1920:INDEX(B1920:B$2002,INDEX(MATCH("ЗАГ",B1920:B$2002&amp;"",),))),0))</f>
        <v>0</v>
      </c>
      <c r="R1919" s="7">
        <f>IFERROR(IF(F1919&gt;0,IF(IFERROR((Смета!H1469*1),0)&gt;0,ROUND(F1919*G1919,2),0),0),0)</f>
        <v>0</v>
      </c>
      <c r="S1919" s="7">
        <f>IFERROR(IF(F1919&gt;0,IF(IFERROR((Смета!G1901*1),0)&gt;0,ROUND(F1919*G1919,2),0),0),0)</f>
        <v>0</v>
      </c>
    </row>
    <row r="1920" hidden="1">
      <c r="B1920">
        <f>IFERROR(IF(F1920&gt;0,MAX(B$26:B1919)+1,IF(AND(D1920&gt;0,C1920=0),"ЗАГ",0)),0)</f>
        <v>0</v>
      </c>
      <c r="C1920">
        <f>IF(Смета!B1902&gt;0,Смета!B1902,0)</f>
        <v>0</v>
      </c>
      <c r="D1920">
        <f>IF(Смета!C1902&gt;0,Смета!C1902,0)</f>
        <v>0</v>
      </c>
      <c r="E1920" s="7">
        <f>IF(Смета!D1902&gt;0,Смета!D1902,0)</f>
        <v>0</v>
      </c>
      <c r="F1920" s="7">
        <f>IFERROR(IF(Дата_КС2=S$3,Смета!Q1902,0)+IF(Дата_КС2=S$4,Смета!T1902,0)+IF(Дата_КС2=S$5,Смета!W1902,0)+IF(Дата_КС2=S$6,Смета!Z1902,0)+IF(Дата_КС2=S$7,Смета!AC1902,0)+IF(Дата_КС2=S$8,Смета!AF1902,0)+IF(Дата_КС2=S$9,Смета!AI1902,0)+IF(Дата_КС2=S$10,Смета!AL1902,0)+IF(Дата_КС2=S$11,Смета!AO1902,0)+IF(Дата_КС2=S$12,Смета!AR1902,0)+IF(Дата_КС2=S$13,Смета!AU1902,0)+IF(Дата_КС2=S$14,Смета!AX1902,0),0)</f>
        <v>0</v>
      </c>
      <c r="G1920" s="7">
        <f>IF(Смета!E1902&gt;0,Смета!E1902,0)</f>
        <v>0</v>
      </c>
      <c r="H1920" s="7">
        <f>ROUND(F1920*G1920,2)</f>
        <v>0</v>
      </c>
      <c r="I1920">
        <f>IF(J1920=1,1,K1920)</f>
        <v>0</v>
      </c>
      <c r="K1920">
        <f>IF(AND(B1920&gt;0,B1920&lt;&gt;"ЗАГ"),1,IF(C1920=0,SUM(B1921:INDEX(B1921:B$2002,INDEX(MATCH("ЗАГ",B1921:B$2002&amp;"",),))),0))</f>
        <v>0</v>
      </c>
      <c r="R1920" s="7">
        <f>IFERROR(IF(F1920&gt;0,IF(IFERROR((Смета!H1470*1),0)&gt;0,ROUND(F1920*G1920,2),0),0),0)</f>
        <v>0</v>
      </c>
      <c r="S1920" s="7">
        <f>IFERROR(IF(F1920&gt;0,IF(IFERROR((Смета!G1902*1),0)&gt;0,ROUND(F1920*G1920,2),0),0),0)</f>
        <v>0</v>
      </c>
    </row>
    <row r="1921" hidden="1">
      <c r="B1921">
        <f>IFERROR(IF(F1921&gt;0,MAX(B$26:B1920)+1,IF(AND(D1921&gt;0,C1921=0),"ЗАГ",0)),0)</f>
        <v>0</v>
      </c>
      <c r="C1921">
        <f>IF(Смета!B1903&gt;0,Смета!B1903,0)</f>
        <v>0</v>
      </c>
      <c r="D1921">
        <f>IF(Смета!C1903&gt;0,Смета!C1903,0)</f>
        <v>0</v>
      </c>
      <c r="E1921" s="7">
        <f>IF(Смета!D1903&gt;0,Смета!D1903,0)</f>
        <v>0</v>
      </c>
      <c r="F1921" s="7">
        <f>IFERROR(IF(Дата_КС2=S$3,Смета!Q1903,0)+IF(Дата_КС2=S$4,Смета!T1903,0)+IF(Дата_КС2=S$5,Смета!W1903,0)+IF(Дата_КС2=S$6,Смета!Z1903,0)+IF(Дата_КС2=S$7,Смета!AC1903,0)+IF(Дата_КС2=S$8,Смета!AF1903,0)+IF(Дата_КС2=S$9,Смета!AI1903,0)+IF(Дата_КС2=S$10,Смета!AL1903,0)+IF(Дата_КС2=S$11,Смета!AO1903,0)+IF(Дата_КС2=S$12,Смета!AR1903,0)+IF(Дата_КС2=S$13,Смета!AU1903,0)+IF(Дата_КС2=S$14,Смета!AX1903,0),0)</f>
        <v>0</v>
      </c>
      <c r="G1921" s="7">
        <f>IF(Смета!E1903&gt;0,Смета!E1903,0)</f>
        <v>0</v>
      </c>
      <c r="H1921" s="7">
        <f>ROUND(F1921*G1921,2)</f>
        <v>0</v>
      </c>
      <c r="I1921">
        <f>IF(J1921=1,1,K1921)</f>
        <v>0</v>
      </c>
      <c r="K1921">
        <f>IF(AND(B1921&gt;0,B1921&lt;&gt;"ЗАГ"),1,IF(C1921=0,SUM(B1922:INDEX(B1922:B$2002,INDEX(MATCH("ЗАГ",B1922:B$2002&amp;"",),))),0))</f>
        <v>0</v>
      </c>
      <c r="R1921" s="7">
        <f>IFERROR(IF(F1921&gt;0,IF(IFERROR((Смета!H1471*1),0)&gt;0,ROUND(F1921*G1921,2),0),0),0)</f>
        <v>0</v>
      </c>
      <c r="S1921" s="7">
        <f>IFERROR(IF(F1921&gt;0,IF(IFERROR((Смета!G1903*1),0)&gt;0,ROUND(F1921*G1921,2),0),0),0)</f>
        <v>0</v>
      </c>
    </row>
    <row r="1922" hidden="1">
      <c r="B1922">
        <f>IFERROR(IF(F1922&gt;0,MAX(B$26:B1921)+1,IF(AND(D1922&gt;0,C1922=0),"ЗАГ",0)),0)</f>
        <v>0</v>
      </c>
      <c r="C1922">
        <f>IF(Смета!B1904&gt;0,Смета!B1904,0)</f>
        <v>0</v>
      </c>
      <c r="D1922">
        <f>IF(Смета!C1904&gt;0,Смета!C1904,0)</f>
        <v>0</v>
      </c>
      <c r="E1922" s="7">
        <f>IF(Смета!D1904&gt;0,Смета!D1904,0)</f>
        <v>0</v>
      </c>
      <c r="F1922" s="7">
        <f>IFERROR(IF(Дата_КС2=S$3,Смета!Q1904,0)+IF(Дата_КС2=S$4,Смета!T1904,0)+IF(Дата_КС2=S$5,Смета!W1904,0)+IF(Дата_КС2=S$6,Смета!Z1904,0)+IF(Дата_КС2=S$7,Смета!AC1904,0)+IF(Дата_КС2=S$8,Смета!AF1904,0)+IF(Дата_КС2=S$9,Смета!AI1904,0)+IF(Дата_КС2=S$10,Смета!AL1904,0)+IF(Дата_КС2=S$11,Смета!AO1904,0)+IF(Дата_КС2=S$12,Смета!AR1904,0)+IF(Дата_КС2=S$13,Смета!AU1904,0)+IF(Дата_КС2=S$14,Смета!AX1904,0),0)</f>
        <v>0</v>
      </c>
      <c r="G1922" s="7">
        <f>IF(Смета!E1904&gt;0,Смета!E1904,0)</f>
        <v>0</v>
      </c>
      <c r="H1922" s="7">
        <f>ROUND(F1922*G1922,2)</f>
        <v>0</v>
      </c>
      <c r="I1922">
        <f>IF(J1922=1,1,K1922)</f>
        <v>0</v>
      </c>
      <c r="K1922">
        <f>IF(AND(B1922&gt;0,B1922&lt;&gt;"ЗАГ"),1,IF(C1922=0,SUM(B1923:INDEX(B1923:B$2002,INDEX(MATCH("ЗАГ",B1923:B$2002&amp;"",),))),0))</f>
        <v>0</v>
      </c>
      <c r="R1922" s="7">
        <f>IFERROR(IF(F1922&gt;0,IF(IFERROR((Смета!H1472*1),0)&gt;0,ROUND(F1922*G1922,2),0),0),0)</f>
        <v>0</v>
      </c>
      <c r="S1922" s="7">
        <f>IFERROR(IF(F1922&gt;0,IF(IFERROR((Смета!G1904*1),0)&gt;0,ROUND(F1922*G1922,2),0),0),0)</f>
        <v>0</v>
      </c>
    </row>
    <row r="1923" hidden="1">
      <c r="B1923">
        <f>IFERROR(IF(F1923&gt;0,MAX(B$26:B1922)+1,IF(AND(D1923&gt;0,C1923=0),"ЗАГ",0)),0)</f>
        <v>0</v>
      </c>
      <c r="C1923">
        <f>IF(Смета!B1905&gt;0,Смета!B1905,0)</f>
        <v>0</v>
      </c>
      <c r="D1923">
        <f>IF(Смета!C1905&gt;0,Смета!C1905,0)</f>
        <v>0</v>
      </c>
      <c r="E1923" s="7">
        <f>IF(Смета!D1905&gt;0,Смета!D1905,0)</f>
        <v>0</v>
      </c>
      <c r="F1923" s="7">
        <f>IFERROR(IF(Дата_КС2=S$3,Смета!Q1905,0)+IF(Дата_КС2=S$4,Смета!T1905,0)+IF(Дата_КС2=S$5,Смета!W1905,0)+IF(Дата_КС2=S$6,Смета!Z1905,0)+IF(Дата_КС2=S$7,Смета!AC1905,0)+IF(Дата_КС2=S$8,Смета!AF1905,0)+IF(Дата_КС2=S$9,Смета!AI1905,0)+IF(Дата_КС2=S$10,Смета!AL1905,0)+IF(Дата_КС2=S$11,Смета!AO1905,0)+IF(Дата_КС2=S$12,Смета!AR1905,0)+IF(Дата_КС2=S$13,Смета!AU1905,0)+IF(Дата_КС2=S$14,Смета!AX1905,0),0)</f>
        <v>0</v>
      </c>
      <c r="G1923" s="7">
        <f>IF(Смета!E1905&gt;0,Смета!E1905,0)</f>
        <v>0</v>
      </c>
      <c r="H1923" s="7">
        <f>ROUND(F1923*G1923,2)</f>
        <v>0</v>
      </c>
      <c r="I1923">
        <f>IF(J1923=1,1,K1923)</f>
        <v>0</v>
      </c>
      <c r="K1923">
        <f>IF(AND(B1923&gt;0,B1923&lt;&gt;"ЗАГ"),1,IF(C1923=0,SUM(B1924:INDEX(B1924:B$2002,INDEX(MATCH("ЗАГ",B1924:B$2002&amp;"",),))),0))</f>
        <v>0</v>
      </c>
      <c r="R1923" s="7">
        <f>IFERROR(IF(F1923&gt;0,IF(IFERROR((Смета!H1473*1),0)&gt;0,ROUND(F1923*G1923,2),0),0),0)</f>
        <v>0</v>
      </c>
      <c r="S1923" s="7">
        <f>IFERROR(IF(F1923&gt;0,IF(IFERROR((Смета!G1905*1),0)&gt;0,ROUND(F1923*G1923,2),0),0),0)</f>
        <v>0</v>
      </c>
    </row>
    <row r="1924" hidden="1">
      <c r="B1924">
        <f>IFERROR(IF(F1924&gt;0,MAX(B$26:B1923)+1,IF(AND(D1924&gt;0,C1924=0),"ЗАГ",0)),0)</f>
        <v>0</v>
      </c>
      <c r="C1924">
        <f>IF(Смета!B1906&gt;0,Смета!B1906,0)</f>
        <v>0</v>
      </c>
      <c r="D1924">
        <f>IF(Смета!C1906&gt;0,Смета!C1906,0)</f>
        <v>0</v>
      </c>
      <c r="E1924" s="7">
        <f>IF(Смета!D1906&gt;0,Смета!D1906,0)</f>
        <v>0</v>
      </c>
      <c r="F1924" s="7">
        <f>IFERROR(IF(Дата_КС2=S$3,Смета!Q1906,0)+IF(Дата_КС2=S$4,Смета!T1906,0)+IF(Дата_КС2=S$5,Смета!W1906,0)+IF(Дата_КС2=S$6,Смета!Z1906,0)+IF(Дата_КС2=S$7,Смета!AC1906,0)+IF(Дата_КС2=S$8,Смета!AF1906,0)+IF(Дата_КС2=S$9,Смета!AI1906,0)+IF(Дата_КС2=S$10,Смета!AL1906,0)+IF(Дата_КС2=S$11,Смета!AO1906,0)+IF(Дата_КС2=S$12,Смета!AR1906,0)+IF(Дата_КС2=S$13,Смета!AU1906,0)+IF(Дата_КС2=S$14,Смета!AX1906,0),0)</f>
        <v>0</v>
      </c>
      <c r="G1924" s="7">
        <f>IF(Смета!E1906&gt;0,Смета!E1906,0)</f>
        <v>0</v>
      </c>
      <c r="H1924" s="7">
        <f>ROUND(F1924*G1924,2)</f>
        <v>0</v>
      </c>
      <c r="I1924">
        <f>IF(J1924=1,1,K1924)</f>
        <v>0</v>
      </c>
      <c r="K1924">
        <f>IF(AND(B1924&gt;0,B1924&lt;&gt;"ЗАГ"),1,IF(C1924=0,SUM(B1925:INDEX(B1925:B$2002,INDEX(MATCH("ЗАГ",B1925:B$2002&amp;"",),))),0))</f>
        <v>0</v>
      </c>
      <c r="R1924" s="7">
        <f>IFERROR(IF(F1924&gt;0,IF(IFERROR((Смета!H1474*1),0)&gt;0,ROUND(F1924*G1924,2),0),0),0)</f>
        <v>0</v>
      </c>
      <c r="S1924" s="7">
        <f>IFERROR(IF(F1924&gt;0,IF(IFERROR((Смета!G1906*1),0)&gt;0,ROUND(F1924*G1924,2),0),0),0)</f>
        <v>0</v>
      </c>
    </row>
    <row r="1925" hidden="1">
      <c r="B1925">
        <f>IFERROR(IF(F1925&gt;0,MAX(B$26:B1924)+1,IF(AND(D1925&gt;0,C1925=0),"ЗАГ",0)),0)</f>
        <v>0</v>
      </c>
      <c r="C1925">
        <f>IF(Смета!B1907&gt;0,Смета!B1907,0)</f>
        <v>0</v>
      </c>
      <c r="D1925">
        <f>IF(Смета!C1907&gt;0,Смета!C1907,0)</f>
        <v>0</v>
      </c>
      <c r="E1925" s="7">
        <f>IF(Смета!D1907&gt;0,Смета!D1907,0)</f>
        <v>0</v>
      </c>
      <c r="F1925" s="7">
        <f>IFERROR(IF(Дата_КС2=S$3,Смета!Q1907,0)+IF(Дата_КС2=S$4,Смета!T1907,0)+IF(Дата_КС2=S$5,Смета!W1907,0)+IF(Дата_КС2=S$6,Смета!Z1907,0)+IF(Дата_КС2=S$7,Смета!AC1907,0)+IF(Дата_КС2=S$8,Смета!AF1907,0)+IF(Дата_КС2=S$9,Смета!AI1907,0)+IF(Дата_КС2=S$10,Смета!AL1907,0)+IF(Дата_КС2=S$11,Смета!AO1907,0)+IF(Дата_КС2=S$12,Смета!AR1907,0)+IF(Дата_КС2=S$13,Смета!AU1907,0)+IF(Дата_КС2=S$14,Смета!AX1907,0),0)</f>
        <v>0</v>
      </c>
      <c r="G1925" s="7">
        <f>IF(Смета!E1907&gt;0,Смета!E1907,0)</f>
        <v>0</v>
      </c>
      <c r="H1925" s="7">
        <f>ROUND(F1925*G1925,2)</f>
        <v>0</v>
      </c>
      <c r="I1925">
        <f>IF(J1925=1,1,K1925)</f>
        <v>0</v>
      </c>
      <c r="K1925">
        <f>IF(AND(B1925&gt;0,B1925&lt;&gt;"ЗАГ"),1,IF(C1925=0,SUM(B1926:INDEX(B1926:B$2002,INDEX(MATCH("ЗАГ",B1926:B$2002&amp;"",),))),0))</f>
        <v>0</v>
      </c>
      <c r="R1925" s="7">
        <f>IFERROR(IF(F1925&gt;0,IF(IFERROR((Смета!H1475*1),0)&gt;0,ROUND(F1925*G1925,2),0),0),0)</f>
        <v>0</v>
      </c>
      <c r="S1925" s="7">
        <f>IFERROR(IF(F1925&gt;0,IF(IFERROR((Смета!G1907*1),0)&gt;0,ROUND(F1925*G1925,2),0),0),0)</f>
        <v>0</v>
      </c>
    </row>
    <row r="1926" hidden="1">
      <c r="B1926">
        <f>IFERROR(IF(F1926&gt;0,MAX(B$26:B1925)+1,IF(AND(D1926&gt;0,C1926=0),"ЗАГ",0)),0)</f>
        <v>0</v>
      </c>
      <c r="C1926">
        <f>IF(Смета!B1908&gt;0,Смета!B1908,0)</f>
        <v>0</v>
      </c>
      <c r="D1926">
        <f>IF(Смета!C1908&gt;0,Смета!C1908,0)</f>
        <v>0</v>
      </c>
      <c r="E1926" s="7">
        <f>IF(Смета!D1908&gt;0,Смета!D1908,0)</f>
        <v>0</v>
      </c>
      <c r="F1926" s="7">
        <f>IFERROR(IF(Дата_КС2=S$3,Смета!Q1908,0)+IF(Дата_КС2=S$4,Смета!T1908,0)+IF(Дата_КС2=S$5,Смета!W1908,0)+IF(Дата_КС2=S$6,Смета!Z1908,0)+IF(Дата_КС2=S$7,Смета!AC1908,0)+IF(Дата_КС2=S$8,Смета!AF1908,0)+IF(Дата_КС2=S$9,Смета!AI1908,0)+IF(Дата_КС2=S$10,Смета!AL1908,0)+IF(Дата_КС2=S$11,Смета!AO1908,0)+IF(Дата_КС2=S$12,Смета!AR1908,0)+IF(Дата_КС2=S$13,Смета!AU1908,0)+IF(Дата_КС2=S$14,Смета!AX1908,0),0)</f>
        <v>0</v>
      </c>
      <c r="G1926" s="7">
        <f>IF(Смета!E1908&gt;0,Смета!E1908,0)</f>
        <v>0</v>
      </c>
      <c r="H1926" s="7">
        <f>ROUND(F1926*G1926,2)</f>
        <v>0</v>
      </c>
      <c r="I1926">
        <f>IF(J1926=1,1,K1926)</f>
        <v>0</v>
      </c>
      <c r="K1926">
        <f>IF(AND(B1926&gt;0,B1926&lt;&gt;"ЗАГ"),1,IF(C1926=0,SUM(B1927:INDEX(B1927:B$2002,INDEX(MATCH("ЗАГ",B1927:B$2002&amp;"",),))),0))</f>
        <v>0</v>
      </c>
      <c r="R1926" s="7">
        <f>IFERROR(IF(F1926&gt;0,IF(IFERROR((Смета!H1476*1),0)&gt;0,ROUND(F1926*G1926,2),0),0),0)</f>
        <v>0</v>
      </c>
      <c r="S1926" s="7">
        <f>IFERROR(IF(F1926&gt;0,IF(IFERROR((Смета!G1908*1),0)&gt;0,ROUND(F1926*G1926,2),0),0),0)</f>
        <v>0</v>
      </c>
    </row>
    <row r="1927" hidden="1">
      <c r="B1927">
        <f>IFERROR(IF(F1927&gt;0,MAX(B$26:B1926)+1,IF(AND(D1927&gt;0,C1927=0),"ЗАГ",0)),0)</f>
        <v>0</v>
      </c>
      <c r="C1927">
        <f>IF(Смета!B1909&gt;0,Смета!B1909,0)</f>
        <v>0</v>
      </c>
      <c r="D1927">
        <f>IF(Смета!C1909&gt;0,Смета!C1909,0)</f>
        <v>0</v>
      </c>
      <c r="E1927" s="7">
        <f>IF(Смета!D1909&gt;0,Смета!D1909,0)</f>
        <v>0</v>
      </c>
      <c r="F1927" s="7">
        <f>IFERROR(IF(Дата_КС2=S$3,Смета!Q1909,0)+IF(Дата_КС2=S$4,Смета!T1909,0)+IF(Дата_КС2=S$5,Смета!W1909,0)+IF(Дата_КС2=S$6,Смета!Z1909,0)+IF(Дата_КС2=S$7,Смета!AC1909,0)+IF(Дата_КС2=S$8,Смета!AF1909,0)+IF(Дата_КС2=S$9,Смета!AI1909,0)+IF(Дата_КС2=S$10,Смета!AL1909,0)+IF(Дата_КС2=S$11,Смета!AO1909,0)+IF(Дата_КС2=S$12,Смета!AR1909,0)+IF(Дата_КС2=S$13,Смета!AU1909,0)+IF(Дата_КС2=S$14,Смета!AX1909,0),0)</f>
        <v>0</v>
      </c>
      <c r="G1927" s="7">
        <f>IF(Смета!E1909&gt;0,Смета!E1909,0)</f>
        <v>0</v>
      </c>
      <c r="H1927" s="7">
        <f>ROUND(F1927*G1927,2)</f>
        <v>0</v>
      </c>
      <c r="I1927">
        <f>IF(J1927=1,1,K1927)</f>
        <v>0</v>
      </c>
      <c r="K1927">
        <f>IF(AND(B1927&gt;0,B1927&lt;&gt;"ЗАГ"),1,IF(C1927=0,SUM(B1928:INDEX(B1928:B$2002,INDEX(MATCH("ЗАГ",B1928:B$2002&amp;"",),))),0))</f>
        <v>0</v>
      </c>
      <c r="R1927" s="7">
        <f>IFERROR(IF(F1927&gt;0,IF(IFERROR((Смета!H1477*1),0)&gt;0,ROUND(F1927*G1927,2),0),0),0)</f>
        <v>0</v>
      </c>
      <c r="S1927" s="7">
        <f>IFERROR(IF(F1927&gt;0,IF(IFERROR((Смета!G1909*1),0)&gt;0,ROUND(F1927*G1927,2),0),0),0)</f>
        <v>0</v>
      </c>
    </row>
    <row r="1928" hidden="1">
      <c r="B1928">
        <f>IFERROR(IF(F1928&gt;0,MAX(B$26:B1927)+1,IF(AND(D1928&gt;0,C1928=0),"ЗАГ",0)),0)</f>
        <v>0</v>
      </c>
      <c r="C1928">
        <f>IF(Смета!B1910&gt;0,Смета!B1910,0)</f>
        <v>0</v>
      </c>
      <c r="D1928">
        <f>IF(Смета!C1910&gt;0,Смета!C1910,0)</f>
        <v>0</v>
      </c>
      <c r="E1928" s="7">
        <f>IF(Смета!D1910&gt;0,Смета!D1910,0)</f>
        <v>0</v>
      </c>
      <c r="F1928" s="7">
        <f>IFERROR(IF(Дата_КС2=S$3,Смета!Q1910,0)+IF(Дата_КС2=S$4,Смета!T1910,0)+IF(Дата_КС2=S$5,Смета!W1910,0)+IF(Дата_КС2=S$6,Смета!Z1910,0)+IF(Дата_КС2=S$7,Смета!AC1910,0)+IF(Дата_КС2=S$8,Смета!AF1910,0)+IF(Дата_КС2=S$9,Смета!AI1910,0)+IF(Дата_КС2=S$10,Смета!AL1910,0)+IF(Дата_КС2=S$11,Смета!AO1910,0)+IF(Дата_КС2=S$12,Смета!AR1910,0)+IF(Дата_КС2=S$13,Смета!AU1910,0)+IF(Дата_КС2=S$14,Смета!AX1910,0),0)</f>
        <v>0</v>
      </c>
      <c r="G1928" s="7">
        <f>IF(Смета!E1910&gt;0,Смета!E1910,0)</f>
        <v>0</v>
      </c>
      <c r="H1928" s="7">
        <f>ROUND(F1928*G1928,2)</f>
        <v>0</v>
      </c>
      <c r="I1928">
        <f>IF(J1928=1,1,K1928)</f>
        <v>0</v>
      </c>
      <c r="K1928">
        <f>IF(AND(B1928&gt;0,B1928&lt;&gt;"ЗАГ"),1,IF(C1928=0,SUM(B1929:INDEX(B1929:B$2002,INDEX(MATCH("ЗАГ",B1929:B$2002&amp;"",),))),0))</f>
        <v>0</v>
      </c>
      <c r="R1928" s="7">
        <f>IFERROR(IF(F1928&gt;0,IF(IFERROR((Смета!H1478*1),0)&gt;0,ROUND(F1928*G1928,2),0),0),0)</f>
        <v>0</v>
      </c>
      <c r="S1928" s="7">
        <f>IFERROR(IF(F1928&gt;0,IF(IFERROR((Смета!G1910*1),0)&gt;0,ROUND(F1928*G1928,2),0),0),0)</f>
        <v>0</v>
      </c>
    </row>
    <row r="1929" hidden="1">
      <c r="B1929">
        <f>IFERROR(IF(F1929&gt;0,MAX(B$26:B1928)+1,IF(AND(D1929&gt;0,C1929=0),"ЗАГ",0)),0)</f>
        <v>0</v>
      </c>
      <c r="C1929">
        <f>IF(Смета!B1911&gt;0,Смета!B1911,0)</f>
        <v>0</v>
      </c>
      <c r="D1929">
        <f>IF(Смета!C1911&gt;0,Смета!C1911,0)</f>
        <v>0</v>
      </c>
      <c r="E1929" s="7">
        <f>IF(Смета!D1911&gt;0,Смета!D1911,0)</f>
        <v>0</v>
      </c>
      <c r="F1929" s="7">
        <f>IFERROR(IF(Дата_КС2=S$3,Смета!Q1911,0)+IF(Дата_КС2=S$4,Смета!T1911,0)+IF(Дата_КС2=S$5,Смета!W1911,0)+IF(Дата_КС2=S$6,Смета!Z1911,0)+IF(Дата_КС2=S$7,Смета!AC1911,0)+IF(Дата_КС2=S$8,Смета!AF1911,0)+IF(Дата_КС2=S$9,Смета!AI1911,0)+IF(Дата_КС2=S$10,Смета!AL1911,0)+IF(Дата_КС2=S$11,Смета!AO1911,0)+IF(Дата_КС2=S$12,Смета!AR1911,0)+IF(Дата_КС2=S$13,Смета!AU1911,0)+IF(Дата_КС2=S$14,Смета!AX1911,0),0)</f>
        <v>0</v>
      </c>
      <c r="G1929" s="7">
        <f>IF(Смета!E1911&gt;0,Смета!E1911,0)</f>
        <v>0</v>
      </c>
      <c r="H1929" s="7">
        <f>ROUND(F1929*G1929,2)</f>
        <v>0</v>
      </c>
      <c r="I1929">
        <f>IF(J1929=1,1,K1929)</f>
        <v>0</v>
      </c>
      <c r="K1929">
        <f>IF(AND(B1929&gt;0,B1929&lt;&gt;"ЗАГ"),1,IF(C1929=0,SUM(B1930:INDEX(B1930:B$2002,INDEX(MATCH("ЗАГ",B1930:B$2002&amp;"",),))),0))</f>
        <v>0</v>
      </c>
      <c r="R1929" s="7">
        <f>IFERROR(IF(F1929&gt;0,IF(IFERROR((Смета!H1479*1),0)&gt;0,ROUND(F1929*G1929,2),0),0),0)</f>
        <v>0</v>
      </c>
      <c r="S1929" s="7">
        <f>IFERROR(IF(F1929&gt;0,IF(IFERROR((Смета!G1911*1),0)&gt;0,ROUND(F1929*G1929,2),0),0),0)</f>
        <v>0</v>
      </c>
    </row>
    <row r="1930" hidden="1">
      <c r="B1930">
        <f>IFERROR(IF(F1930&gt;0,MAX(B$26:B1929)+1,IF(AND(D1930&gt;0,C1930=0),"ЗАГ",0)),0)</f>
        <v>0</v>
      </c>
      <c r="C1930">
        <f>IF(Смета!B1912&gt;0,Смета!B1912,0)</f>
        <v>0</v>
      </c>
      <c r="D1930">
        <f>IF(Смета!C1912&gt;0,Смета!C1912,0)</f>
        <v>0</v>
      </c>
      <c r="E1930" s="7">
        <f>IF(Смета!D1912&gt;0,Смета!D1912,0)</f>
        <v>0</v>
      </c>
      <c r="F1930" s="7">
        <f>IFERROR(IF(Дата_КС2=S$3,Смета!Q1912,0)+IF(Дата_КС2=S$4,Смета!T1912,0)+IF(Дата_КС2=S$5,Смета!W1912,0)+IF(Дата_КС2=S$6,Смета!Z1912,0)+IF(Дата_КС2=S$7,Смета!AC1912,0)+IF(Дата_КС2=S$8,Смета!AF1912,0)+IF(Дата_КС2=S$9,Смета!AI1912,0)+IF(Дата_КС2=S$10,Смета!AL1912,0)+IF(Дата_КС2=S$11,Смета!AO1912,0)+IF(Дата_КС2=S$12,Смета!AR1912,0)+IF(Дата_КС2=S$13,Смета!AU1912,0)+IF(Дата_КС2=S$14,Смета!AX1912,0),0)</f>
        <v>0</v>
      </c>
      <c r="G1930" s="7">
        <f>IF(Смета!E1912&gt;0,Смета!E1912,0)</f>
        <v>0</v>
      </c>
      <c r="H1930" s="7">
        <f>ROUND(F1930*G1930,2)</f>
        <v>0</v>
      </c>
      <c r="I1930">
        <f>IF(J1930=1,1,K1930)</f>
        <v>0</v>
      </c>
      <c r="K1930">
        <f>IF(AND(B1930&gt;0,B1930&lt;&gt;"ЗАГ"),1,IF(C1930=0,SUM(B1931:INDEX(B1931:B$2002,INDEX(MATCH("ЗАГ",B1931:B$2002&amp;"",),))),0))</f>
        <v>0</v>
      </c>
      <c r="R1930" s="7">
        <f>IFERROR(IF(F1930&gt;0,IF(IFERROR((Смета!H1480*1),0)&gt;0,ROUND(F1930*G1930,2),0),0),0)</f>
        <v>0</v>
      </c>
      <c r="S1930" s="7">
        <f>IFERROR(IF(F1930&gt;0,IF(IFERROR((Смета!G1912*1),0)&gt;0,ROUND(F1930*G1930,2),0),0),0)</f>
        <v>0</v>
      </c>
    </row>
    <row r="1931" hidden="1">
      <c r="B1931">
        <f>IFERROR(IF(F1931&gt;0,MAX(B$26:B1930)+1,IF(AND(D1931&gt;0,C1931=0),"ЗАГ",0)),0)</f>
        <v>0</v>
      </c>
      <c r="C1931">
        <f>IF(Смета!B1913&gt;0,Смета!B1913,0)</f>
        <v>0</v>
      </c>
      <c r="D1931">
        <f>IF(Смета!C1913&gt;0,Смета!C1913,0)</f>
        <v>0</v>
      </c>
      <c r="E1931" s="7">
        <f>IF(Смета!D1913&gt;0,Смета!D1913,0)</f>
        <v>0</v>
      </c>
      <c r="F1931" s="7">
        <f>IFERROR(IF(Дата_КС2=S$3,Смета!Q1913,0)+IF(Дата_КС2=S$4,Смета!T1913,0)+IF(Дата_КС2=S$5,Смета!W1913,0)+IF(Дата_КС2=S$6,Смета!Z1913,0)+IF(Дата_КС2=S$7,Смета!AC1913,0)+IF(Дата_КС2=S$8,Смета!AF1913,0)+IF(Дата_КС2=S$9,Смета!AI1913,0)+IF(Дата_КС2=S$10,Смета!AL1913,0)+IF(Дата_КС2=S$11,Смета!AO1913,0)+IF(Дата_КС2=S$12,Смета!AR1913,0)+IF(Дата_КС2=S$13,Смета!AU1913,0)+IF(Дата_КС2=S$14,Смета!AX1913,0),0)</f>
        <v>0</v>
      </c>
      <c r="G1931" s="7">
        <f>IF(Смета!E1913&gt;0,Смета!E1913,0)</f>
        <v>0</v>
      </c>
      <c r="H1931" s="7">
        <f>ROUND(F1931*G1931,2)</f>
        <v>0</v>
      </c>
      <c r="I1931">
        <f>IF(J1931=1,1,K1931)</f>
        <v>0</v>
      </c>
      <c r="K1931">
        <f>IF(AND(B1931&gt;0,B1931&lt;&gt;"ЗАГ"),1,IF(C1931=0,SUM(B1932:INDEX(B1932:B$2002,INDEX(MATCH("ЗАГ",B1932:B$2002&amp;"",),))),0))</f>
        <v>0</v>
      </c>
      <c r="R1931" s="7">
        <f>IFERROR(IF(F1931&gt;0,IF(IFERROR((Смета!H1481*1),0)&gt;0,ROUND(F1931*G1931,2),0),0),0)</f>
        <v>0</v>
      </c>
      <c r="S1931" s="7">
        <f>IFERROR(IF(F1931&gt;0,IF(IFERROR((Смета!G1913*1),0)&gt;0,ROUND(F1931*G1931,2),0),0),0)</f>
        <v>0</v>
      </c>
    </row>
    <row r="1932" hidden="1">
      <c r="B1932">
        <f>IFERROR(IF(F1932&gt;0,MAX(B$26:B1931)+1,IF(AND(D1932&gt;0,C1932=0),"ЗАГ",0)),0)</f>
        <v>0</v>
      </c>
      <c r="C1932">
        <f>IF(Смета!B1914&gt;0,Смета!B1914,0)</f>
        <v>0</v>
      </c>
      <c r="D1932">
        <f>IF(Смета!C1914&gt;0,Смета!C1914,0)</f>
        <v>0</v>
      </c>
      <c r="E1932" s="7">
        <f>IF(Смета!D1914&gt;0,Смета!D1914,0)</f>
        <v>0</v>
      </c>
      <c r="F1932" s="7">
        <f>IFERROR(IF(Дата_КС2=S$3,Смета!Q1914,0)+IF(Дата_КС2=S$4,Смета!T1914,0)+IF(Дата_КС2=S$5,Смета!W1914,0)+IF(Дата_КС2=S$6,Смета!Z1914,0)+IF(Дата_КС2=S$7,Смета!AC1914,0)+IF(Дата_КС2=S$8,Смета!AF1914,0)+IF(Дата_КС2=S$9,Смета!AI1914,0)+IF(Дата_КС2=S$10,Смета!AL1914,0)+IF(Дата_КС2=S$11,Смета!AO1914,0)+IF(Дата_КС2=S$12,Смета!AR1914,0)+IF(Дата_КС2=S$13,Смета!AU1914,0)+IF(Дата_КС2=S$14,Смета!AX1914,0),0)</f>
        <v>0</v>
      </c>
      <c r="G1932" s="7">
        <f>IF(Смета!E1914&gt;0,Смета!E1914,0)</f>
        <v>0</v>
      </c>
      <c r="H1932" s="7">
        <f>ROUND(F1932*G1932,2)</f>
        <v>0</v>
      </c>
      <c r="I1932">
        <f>IF(J1932=1,1,K1932)</f>
        <v>0</v>
      </c>
      <c r="K1932">
        <f>IF(AND(B1932&gt;0,B1932&lt;&gt;"ЗАГ"),1,IF(C1932=0,SUM(B1933:INDEX(B1933:B$2002,INDEX(MATCH("ЗАГ",B1933:B$2002&amp;"",),))),0))</f>
        <v>0</v>
      </c>
      <c r="R1932" s="7">
        <f>IFERROR(IF(F1932&gt;0,IF(IFERROR((Смета!H1482*1),0)&gt;0,ROUND(F1932*G1932,2),0),0),0)</f>
        <v>0</v>
      </c>
      <c r="S1932" s="7">
        <f>IFERROR(IF(F1932&gt;0,IF(IFERROR((Смета!G1914*1),0)&gt;0,ROUND(F1932*G1932,2),0),0),0)</f>
        <v>0</v>
      </c>
    </row>
    <row r="1933" hidden="1">
      <c r="B1933">
        <f>IFERROR(IF(F1933&gt;0,MAX(B$26:B1932)+1,IF(AND(D1933&gt;0,C1933=0),"ЗАГ",0)),0)</f>
        <v>0</v>
      </c>
      <c r="C1933">
        <f>IF(Смета!B1915&gt;0,Смета!B1915,0)</f>
        <v>0</v>
      </c>
      <c r="D1933">
        <f>IF(Смета!C1915&gt;0,Смета!C1915,0)</f>
        <v>0</v>
      </c>
      <c r="E1933" s="7">
        <f>IF(Смета!D1915&gt;0,Смета!D1915,0)</f>
        <v>0</v>
      </c>
      <c r="F1933" s="7">
        <f>IFERROR(IF(Дата_КС2=S$3,Смета!Q1915,0)+IF(Дата_КС2=S$4,Смета!T1915,0)+IF(Дата_КС2=S$5,Смета!W1915,0)+IF(Дата_КС2=S$6,Смета!Z1915,0)+IF(Дата_КС2=S$7,Смета!AC1915,0)+IF(Дата_КС2=S$8,Смета!AF1915,0)+IF(Дата_КС2=S$9,Смета!AI1915,0)+IF(Дата_КС2=S$10,Смета!AL1915,0)+IF(Дата_КС2=S$11,Смета!AO1915,0)+IF(Дата_КС2=S$12,Смета!AR1915,0)+IF(Дата_КС2=S$13,Смета!AU1915,0)+IF(Дата_КС2=S$14,Смета!AX1915,0),0)</f>
        <v>0</v>
      </c>
      <c r="G1933" s="7">
        <f>IF(Смета!E1915&gt;0,Смета!E1915,0)</f>
        <v>0</v>
      </c>
      <c r="H1933" s="7">
        <f>ROUND(F1933*G1933,2)</f>
        <v>0</v>
      </c>
      <c r="I1933">
        <f>IF(J1933=1,1,K1933)</f>
        <v>0</v>
      </c>
      <c r="K1933">
        <f>IF(AND(B1933&gt;0,B1933&lt;&gt;"ЗАГ"),1,IF(C1933=0,SUM(B1934:INDEX(B1934:B$2002,INDEX(MATCH("ЗАГ",B1934:B$2002&amp;"",),))),0))</f>
        <v>0</v>
      </c>
      <c r="R1933" s="7">
        <f>IFERROR(IF(F1933&gt;0,IF(IFERROR((Смета!H1483*1),0)&gt;0,ROUND(F1933*G1933,2),0),0),0)</f>
        <v>0</v>
      </c>
      <c r="S1933" s="7">
        <f>IFERROR(IF(F1933&gt;0,IF(IFERROR((Смета!G1915*1),0)&gt;0,ROUND(F1933*G1933,2),0),0),0)</f>
        <v>0</v>
      </c>
    </row>
    <row r="1934" hidden="1">
      <c r="B1934">
        <f>IFERROR(IF(F1934&gt;0,MAX(B$26:B1933)+1,IF(AND(D1934&gt;0,C1934=0),"ЗАГ",0)),0)</f>
        <v>0</v>
      </c>
      <c r="C1934">
        <f>IF(Смета!B1916&gt;0,Смета!B1916,0)</f>
        <v>0</v>
      </c>
      <c r="D1934">
        <f>IF(Смета!C1916&gt;0,Смета!C1916,0)</f>
        <v>0</v>
      </c>
      <c r="E1934" s="7">
        <f>IF(Смета!D1916&gt;0,Смета!D1916,0)</f>
        <v>0</v>
      </c>
      <c r="F1934" s="7">
        <f>IFERROR(IF(Дата_КС2=S$3,Смета!Q1916,0)+IF(Дата_КС2=S$4,Смета!T1916,0)+IF(Дата_КС2=S$5,Смета!W1916,0)+IF(Дата_КС2=S$6,Смета!Z1916,0)+IF(Дата_КС2=S$7,Смета!AC1916,0)+IF(Дата_КС2=S$8,Смета!AF1916,0)+IF(Дата_КС2=S$9,Смета!AI1916,0)+IF(Дата_КС2=S$10,Смета!AL1916,0)+IF(Дата_КС2=S$11,Смета!AO1916,0)+IF(Дата_КС2=S$12,Смета!AR1916,0)+IF(Дата_КС2=S$13,Смета!AU1916,0)+IF(Дата_КС2=S$14,Смета!AX1916,0),0)</f>
        <v>0</v>
      </c>
      <c r="G1934" s="7">
        <f>IF(Смета!E1916&gt;0,Смета!E1916,0)</f>
        <v>0</v>
      </c>
      <c r="H1934" s="7">
        <f>ROUND(F1934*G1934,2)</f>
        <v>0</v>
      </c>
      <c r="I1934">
        <f>IF(J1934=1,1,K1934)</f>
        <v>0</v>
      </c>
      <c r="K1934">
        <f>IF(AND(B1934&gt;0,B1934&lt;&gt;"ЗАГ"),1,IF(C1934=0,SUM(B1935:INDEX(B1935:B$2002,INDEX(MATCH("ЗАГ",B1935:B$2002&amp;"",),))),0))</f>
        <v>0</v>
      </c>
      <c r="R1934" s="7">
        <f>IFERROR(IF(F1934&gt;0,IF(IFERROR((Смета!H1484*1),0)&gt;0,ROUND(F1934*G1934,2),0),0),0)</f>
        <v>0</v>
      </c>
      <c r="S1934" s="7">
        <f>IFERROR(IF(F1934&gt;0,IF(IFERROR((Смета!G1916*1),0)&gt;0,ROUND(F1934*G1934,2),0),0),0)</f>
        <v>0</v>
      </c>
    </row>
    <row r="1935" hidden="1">
      <c r="B1935">
        <f>IFERROR(IF(F1935&gt;0,MAX(B$26:B1934)+1,IF(AND(D1935&gt;0,C1935=0),"ЗАГ",0)),0)</f>
        <v>0</v>
      </c>
      <c r="C1935">
        <f>IF(Смета!B1917&gt;0,Смета!B1917,0)</f>
        <v>0</v>
      </c>
      <c r="D1935">
        <f>IF(Смета!C1917&gt;0,Смета!C1917,0)</f>
        <v>0</v>
      </c>
      <c r="E1935" s="7">
        <f>IF(Смета!D1917&gt;0,Смета!D1917,0)</f>
        <v>0</v>
      </c>
      <c r="F1935" s="7">
        <f>IFERROR(IF(Дата_КС2=S$3,Смета!Q1917,0)+IF(Дата_КС2=S$4,Смета!T1917,0)+IF(Дата_КС2=S$5,Смета!W1917,0)+IF(Дата_КС2=S$6,Смета!Z1917,0)+IF(Дата_КС2=S$7,Смета!AC1917,0)+IF(Дата_КС2=S$8,Смета!AF1917,0)+IF(Дата_КС2=S$9,Смета!AI1917,0)+IF(Дата_КС2=S$10,Смета!AL1917,0)+IF(Дата_КС2=S$11,Смета!AO1917,0)+IF(Дата_КС2=S$12,Смета!AR1917,0)+IF(Дата_КС2=S$13,Смета!AU1917,0)+IF(Дата_КС2=S$14,Смета!AX1917,0),0)</f>
        <v>0</v>
      </c>
      <c r="G1935" s="7">
        <f>IF(Смета!E1917&gt;0,Смета!E1917,0)</f>
        <v>0</v>
      </c>
      <c r="H1935" s="7">
        <f>ROUND(F1935*G1935,2)</f>
        <v>0</v>
      </c>
      <c r="I1935">
        <f>IF(J1935=1,1,K1935)</f>
        <v>0</v>
      </c>
      <c r="K1935">
        <f>IF(AND(B1935&gt;0,B1935&lt;&gt;"ЗАГ"),1,IF(C1935=0,SUM(B1936:INDEX(B1936:B$2002,INDEX(MATCH("ЗАГ",B1936:B$2002&amp;"",),))),0))</f>
        <v>0</v>
      </c>
      <c r="R1935" s="7">
        <f>IFERROR(IF(F1935&gt;0,IF(IFERROR((Смета!H1485*1),0)&gt;0,ROUND(F1935*G1935,2),0),0),0)</f>
        <v>0</v>
      </c>
      <c r="S1935" s="7">
        <f>IFERROR(IF(F1935&gt;0,IF(IFERROR((Смета!G1917*1),0)&gt;0,ROUND(F1935*G1935,2),0),0),0)</f>
        <v>0</v>
      </c>
    </row>
    <row r="1936" hidden="1">
      <c r="B1936">
        <f>IFERROR(IF(F1936&gt;0,MAX(B$26:B1935)+1,IF(AND(D1936&gt;0,C1936=0),"ЗАГ",0)),0)</f>
        <v>0</v>
      </c>
      <c r="C1936">
        <f>IF(Смета!B1918&gt;0,Смета!B1918,0)</f>
        <v>0</v>
      </c>
      <c r="D1936">
        <f>IF(Смета!C1918&gt;0,Смета!C1918,0)</f>
        <v>0</v>
      </c>
      <c r="E1936" s="7">
        <f>IF(Смета!D1918&gt;0,Смета!D1918,0)</f>
        <v>0</v>
      </c>
      <c r="F1936" s="7">
        <f>IFERROR(IF(Дата_КС2=S$3,Смета!Q1918,0)+IF(Дата_КС2=S$4,Смета!T1918,0)+IF(Дата_КС2=S$5,Смета!W1918,0)+IF(Дата_КС2=S$6,Смета!Z1918,0)+IF(Дата_КС2=S$7,Смета!AC1918,0)+IF(Дата_КС2=S$8,Смета!AF1918,0)+IF(Дата_КС2=S$9,Смета!AI1918,0)+IF(Дата_КС2=S$10,Смета!AL1918,0)+IF(Дата_КС2=S$11,Смета!AO1918,0)+IF(Дата_КС2=S$12,Смета!AR1918,0)+IF(Дата_КС2=S$13,Смета!AU1918,0)+IF(Дата_КС2=S$14,Смета!AX1918,0),0)</f>
        <v>0</v>
      </c>
      <c r="G1936" s="7">
        <f>IF(Смета!E1918&gt;0,Смета!E1918,0)</f>
        <v>0</v>
      </c>
      <c r="H1936" s="7">
        <f>ROUND(F1936*G1936,2)</f>
        <v>0</v>
      </c>
      <c r="I1936">
        <f>IF(J1936=1,1,K1936)</f>
        <v>0</v>
      </c>
      <c r="K1936">
        <f>IF(AND(B1936&gt;0,B1936&lt;&gt;"ЗАГ"),1,IF(C1936=0,SUM(B1937:INDEX(B1937:B$2002,INDEX(MATCH("ЗАГ",B1937:B$2002&amp;"",),))),0))</f>
        <v>0</v>
      </c>
      <c r="R1936" s="7">
        <f>IFERROR(IF(F1936&gt;0,IF(IFERROR((Смета!H1486*1),0)&gt;0,ROUND(F1936*G1936,2),0),0),0)</f>
        <v>0</v>
      </c>
      <c r="S1936" s="7">
        <f>IFERROR(IF(F1936&gt;0,IF(IFERROR((Смета!G1918*1),0)&gt;0,ROUND(F1936*G1936,2),0),0),0)</f>
        <v>0</v>
      </c>
    </row>
    <row r="1937" hidden="1">
      <c r="B1937">
        <f>IFERROR(IF(F1937&gt;0,MAX(B$26:B1936)+1,IF(AND(D1937&gt;0,C1937=0),"ЗАГ",0)),0)</f>
        <v>0</v>
      </c>
      <c r="C1937">
        <f>IF(Смета!B1919&gt;0,Смета!B1919,0)</f>
        <v>0</v>
      </c>
      <c r="D1937">
        <f>IF(Смета!C1919&gt;0,Смета!C1919,0)</f>
        <v>0</v>
      </c>
      <c r="E1937" s="7">
        <f>IF(Смета!D1919&gt;0,Смета!D1919,0)</f>
        <v>0</v>
      </c>
      <c r="F1937" s="7">
        <f>IFERROR(IF(Дата_КС2=S$3,Смета!Q1919,0)+IF(Дата_КС2=S$4,Смета!T1919,0)+IF(Дата_КС2=S$5,Смета!W1919,0)+IF(Дата_КС2=S$6,Смета!Z1919,0)+IF(Дата_КС2=S$7,Смета!AC1919,0)+IF(Дата_КС2=S$8,Смета!AF1919,0)+IF(Дата_КС2=S$9,Смета!AI1919,0)+IF(Дата_КС2=S$10,Смета!AL1919,0)+IF(Дата_КС2=S$11,Смета!AO1919,0)+IF(Дата_КС2=S$12,Смета!AR1919,0)+IF(Дата_КС2=S$13,Смета!AU1919,0)+IF(Дата_КС2=S$14,Смета!AX1919,0),0)</f>
        <v>0</v>
      </c>
      <c r="G1937" s="7">
        <f>IF(Смета!E1919&gt;0,Смета!E1919,0)</f>
        <v>0</v>
      </c>
      <c r="H1937" s="7">
        <f>ROUND(F1937*G1937,2)</f>
        <v>0</v>
      </c>
      <c r="I1937">
        <f>IF(J1937=1,1,K1937)</f>
        <v>0</v>
      </c>
      <c r="K1937">
        <f>IF(AND(B1937&gt;0,B1937&lt;&gt;"ЗАГ"),1,IF(C1937=0,SUM(B1938:INDEX(B1938:B$2002,INDEX(MATCH("ЗАГ",B1938:B$2002&amp;"",),))),0))</f>
        <v>0</v>
      </c>
      <c r="R1937" s="7">
        <f>IFERROR(IF(F1937&gt;0,IF(IFERROR((Смета!H1487*1),0)&gt;0,ROUND(F1937*G1937,2),0),0),0)</f>
        <v>0</v>
      </c>
      <c r="S1937" s="7">
        <f>IFERROR(IF(F1937&gt;0,IF(IFERROR((Смета!G1919*1),0)&gt;0,ROUND(F1937*G1937,2),0),0),0)</f>
        <v>0</v>
      </c>
    </row>
    <row r="1938" hidden="1">
      <c r="B1938">
        <f>IFERROR(IF(F1938&gt;0,MAX(B$26:B1937)+1,IF(AND(D1938&gt;0,C1938=0),"ЗАГ",0)),0)</f>
        <v>0</v>
      </c>
      <c r="C1938">
        <f>IF(Смета!B1920&gt;0,Смета!B1920,0)</f>
        <v>0</v>
      </c>
      <c r="D1938">
        <f>IF(Смета!C1920&gt;0,Смета!C1920,0)</f>
        <v>0</v>
      </c>
      <c r="E1938" s="7">
        <f>IF(Смета!D1920&gt;0,Смета!D1920,0)</f>
        <v>0</v>
      </c>
      <c r="F1938" s="7">
        <f>IFERROR(IF(Дата_КС2=S$3,Смета!Q1920,0)+IF(Дата_КС2=S$4,Смета!T1920,0)+IF(Дата_КС2=S$5,Смета!W1920,0)+IF(Дата_КС2=S$6,Смета!Z1920,0)+IF(Дата_КС2=S$7,Смета!AC1920,0)+IF(Дата_КС2=S$8,Смета!AF1920,0)+IF(Дата_КС2=S$9,Смета!AI1920,0)+IF(Дата_КС2=S$10,Смета!AL1920,0)+IF(Дата_КС2=S$11,Смета!AO1920,0)+IF(Дата_КС2=S$12,Смета!AR1920,0)+IF(Дата_КС2=S$13,Смета!AU1920,0)+IF(Дата_КС2=S$14,Смета!AX1920,0),0)</f>
        <v>0</v>
      </c>
      <c r="G1938" s="7">
        <f>IF(Смета!E1920&gt;0,Смета!E1920,0)</f>
        <v>0</v>
      </c>
      <c r="H1938" s="7">
        <f>ROUND(F1938*G1938,2)</f>
        <v>0</v>
      </c>
      <c r="I1938">
        <f>IF(J1938=1,1,K1938)</f>
        <v>0</v>
      </c>
      <c r="K1938">
        <f>IF(AND(B1938&gt;0,B1938&lt;&gt;"ЗАГ"),1,IF(C1938=0,SUM(B1939:INDEX(B1939:B$2002,INDEX(MATCH("ЗАГ",B1939:B$2002&amp;"",),))),0))</f>
        <v>0</v>
      </c>
      <c r="R1938" s="7">
        <f>IFERROR(IF(F1938&gt;0,IF(IFERROR((Смета!H1488*1),0)&gt;0,ROUND(F1938*G1938,2),0),0),0)</f>
        <v>0</v>
      </c>
      <c r="S1938" s="7">
        <f>IFERROR(IF(F1938&gt;0,IF(IFERROR((Смета!G1920*1),0)&gt;0,ROUND(F1938*G1938,2),0),0),0)</f>
        <v>0</v>
      </c>
    </row>
    <row r="1939" hidden="1">
      <c r="B1939">
        <f>IFERROR(IF(F1939&gt;0,MAX(B$26:B1938)+1,IF(AND(D1939&gt;0,C1939=0),"ЗАГ",0)),0)</f>
        <v>0</v>
      </c>
      <c r="C1939">
        <f>IF(Смета!B1921&gt;0,Смета!B1921,0)</f>
        <v>0</v>
      </c>
      <c r="D1939">
        <f>IF(Смета!C1921&gt;0,Смета!C1921,0)</f>
        <v>0</v>
      </c>
      <c r="E1939" s="7">
        <f>IF(Смета!D1921&gt;0,Смета!D1921,0)</f>
        <v>0</v>
      </c>
      <c r="F1939" s="7">
        <f>IFERROR(IF(Дата_КС2=S$3,Смета!Q1921,0)+IF(Дата_КС2=S$4,Смета!T1921,0)+IF(Дата_КС2=S$5,Смета!W1921,0)+IF(Дата_КС2=S$6,Смета!Z1921,0)+IF(Дата_КС2=S$7,Смета!AC1921,0)+IF(Дата_КС2=S$8,Смета!AF1921,0)+IF(Дата_КС2=S$9,Смета!AI1921,0)+IF(Дата_КС2=S$10,Смета!AL1921,0)+IF(Дата_КС2=S$11,Смета!AO1921,0)+IF(Дата_КС2=S$12,Смета!AR1921,0)+IF(Дата_КС2=S$13,Смета!AU1921,0)+IF(Дата_КС2=S$14,Смета!AX1921,0),0)</f>
        <v>0</v>
      </c>
      <c r="G1939" s="7">
        <f>IF(Смета!E1921&gt;0,Смета!E1921,0)</f>
        <v>0</v>
      </c>
      <c r="H1939" s="7">
        <f>ROUND(F1939*G1939,2)</f>
        <v>0</v>
      </c>
      <c r="I1939">
        <f>IF(J1939=1,1,K1939)</f>
        <v>0</v>
      </c>
      <c r="K1939">
        <f>IF(AND(B1939&gt;0,B1939&lt;&gt;"ЗАГ"),1,IF(C1939=0,SUM(B1940:INDEX(B1940:B$2002,INDEX(MATCH("ЗАГ",B1940:B$2002&amp;"",),))),0))</f>
        <v>0</v>
      </c>
      <c r="R1939" s="7">
        <f>IFERROR(IF(F1939&gt;0,IF(IFERROR((Смета!H1489*1),0)&gt;0,ROUND(F1939*G1939,2),0),0),0)</f>
        <v>0</v>
      </c>
      <c r="S1939" s="7">
        <f>IFERROR(IF(F1939&gt;0,IF(IFERROR((Смета!G1921*1),0)&gt;0,ROUND(F1939*G1939,2),0),0),0)</f>
        <v>0</v>
      </c>
    </row>
    <row r="1940" hidden="1">
      <c r="B1940">
        <f>IFERROR(IF(F1940&gt;0,MAX(B$26:B1939)+1,IF(AND(D1940&gt;0,C1940=0),"ЗАГ",0)),0)</f>
        <v>0</v>
      </c>
      <c r="C1940">
        <f>IF(Смета!B1922&gt;0,Смета!B1922,0)</f>
        <v>0</v>
      </c>
      <c r="D1940">
        <f>IF(Смета!C1922&gt;0,Смета!C1922,0)</f>
        <v>0</v>
      </c>
      <c r="E1940" s="7">
        <f>IF(Смета!D1922&gt;0,Смета!D1922,0)</f>
        <v>0</v>
      </c>
      <c r="F1940" s="7">
        <f>IFERROR(IF(Дата_КС2=S$3,Смета!Q1922,0)+IF(Дата_КС2=S$4,Смета!T1922,0)+IF(Дата_КС2=S$5,Смета!W1922,0)+IF(Дата_КС2=S$6,Смета!Z1922,0)+IF(Дата_КС2=S$7,Смета!AC1922,0)+IF(Дата_КС2=S$8,Смета!AF1922,0)+IF(Дата_КС2=S$9,Смета!AI1922,0)+IF(Дата_КС2=S$10,Смета!AL1922,0)+IF(Дата_КС2=S$11,Смета!AO1922,0)+IF(Дата_КС2=S$12,Смета!AR1922,0)+IF(Дата_КС2=S$13,Смета!AU1922,0)+IF(Дата_КС2=S$14,Смета!AX1922,0),0)</f>
        <v>0</v>
      </c>
      <c r="G1940" s="7">
        <f>IF(Смета!E1922&gt;0,Смета!E1922,0)</f>
        <v>0</v>
      </c>
      <c r="H1940" s="7">
        <f>ROUND(F1940*G1940,2)</f>
        <v>0</v>
      </c>
      <c r="I1940">
        <f>IF(J1940=1,1,K1940)</f>
        <v>0</v>
      </c>
      <c r="K1940">
        <f>IF(AND(B1940&gt;0,B1940&lt;&gt;"ЗАГ"),1,IF(C1940=0,SUM(B1941:INDEX(B1941:B$2002,INDEX(MATCH("ЗАГ",B1941:B$2002&amp;"",),))),0))</f>
        <v>0</v>
      </c>
      <c r="R1940" s="7">
        <f>IFERROR(IF(F1940&gt;0,IF(IFERROR((Смета!H1490*1),0)&gt;0,ROUND(F1940*G1940,2),0),0),0)</f>
        <v>0</v>
      </c>
      <c r="S1940" s="7">
        <f>IFERROR(IF(F1940&gt;0,IF(IFERROR((Смета!G1922*1),0)&gt;0,ROUND(F1940*G1940,2),0),0),0)</f>
        <v>0</v>
      </c>
    </row>
    <row r="1941" hidden="1">
      <c r="B1941">
        <f>IFERROR(IF(F1941&gt;0,MAX(B$26:B1940)+1,IF(AND(D1941&gt;0,C1941=0),"ЗАГ",0)),0)</f>
        <v>0</v>
      </c>
      <c r="C1941">
        <f>IF(Смета!B1923&gt;0,Смета!B1923,0)</f>
        <v>0</v>
      </c>
      <c r="D1941">
        <f>IF(Смета!C1923&gt;0,Смета!C1923,0)</f>
        <v>0</v>
      </c>
      <c r="E1941" s="7">
        <f>IF(Смета!D1923&gt;0,Смета!D1923,0)</f>
        <v>0</v>
      </c>
      <c r="F1941" s="7">
        <f>IFERROR(IF(Дата_КС2=S$3,Смета!Q1923,0)+IF(Дата_КС2=S$4,Смета!T1923,0)+IF(Дата_КС2=S$5,Смета!W1923,0)+IF(Дата_КС2=S$6,Смета!Z1923,0)+IF(Дата_КС2=S$7,Смета!AC1923,0)+IF(Дата_КС2=S$8,Смета!AF1923,0)+IF(Дата_КС2=S$9,Смета!AI1923,0)+IF(Дата_КС2=S$10,Смета!AL1923,0)+IF(Дата_КС2=S$11,Смета!AO1923,0)+IF(Дата_КС2=S$12,Смета!AR1923,0)+IF(Дата_КС2=S$13,Смета!AU1923,0)+IF(Дата_КС2=S$14,Смета!AX1923,0),0)</f>
        <v>0</v>
      </c>
      <c r="G1941" s="7">
        <f>IF(Смета!E1923&gt;0,Смета!E1923,0)</f>
        <v>0</v>
      </c>
      <c r="H1941" s="7">
        <f>ROUND(F1941*G1941,2)</f>
        <v>0</v>
      </c>
      <c r="I1941">
        <f>IF(J1941=1,1,K1941)</f>
        <v>0</v>
      </c>
      <c r="K1941">
        <f>IF(AND(B1941&gt;0,B1941&lt;&gt;"ЗАГ"),1,IF(C1941=0,SUM(B1942:INDEX(B1942:B$2002,INDEX(MATCH("ЗАГ",B1942:B$2002&amp;"",),))),0))</f>
        <v>0</v>
      </c>
      <c r="R1941" s="7">
        <f>IFERROR(IF(F1941&gt;0,IF(IFERROR((Смета!H1491*1),0)&gt;0,ROUND(F1941*G1941,2),0),0),0)</f>
        <v>0</v>
      </c>
      <c r="S1941" s="7">
        <f>IFERROR(IF(F1941&gt;0,IF(IFERROR((Смета!G1923*1),0)&gt;0,ROUND(F1941*G1941,2),0),0),0)</f>
        <v>0</v>
      </c>
    </row>
    <row r="1942" hidden="1">
      <c r="B1942">
        <f>IFERROR(IF(F1942&gt;0,MAX(B$26:B1941)+1,IF(AND(D1942&gt;0,C1942=0),"ЗАГ",0)),0)</f>
        <v>0</v>
      </c>
      <c r="C1942">
        <f>IF(Смета!B1924&gt;0,Смета!B1924,0)</f>
        <v>0</v>
      </c>
      <c r="D1942">
        <f>IF(Смета!C1924&gt;0,Смета!C1924,0)</f>
        <v>0</v>
      </c>
      <c r="E1942" s="7">
        <f>IF(Смета!D1924&gt;0,Смета!D1924,0)</f>
        <v>0</v>
      </c>
      <c r="F1942" s="7">
        <f>IFERROR(IF(Дата_КС2=S$3,Смета!Q1924,0)+IF(Дата_КС2=S$4,Смета!T1924,0)+IF(Дата_КС2=S$5,Смета!W1924,0)+IF(Дата_КС2=S$6,Смета!Z1924,0)+IF(Дата_КС2=S$7,Смета!AC1924,0)+IF(Дата_КС2=S$8,Смета!AF1924,0)+IF(Дата_КС2=S$9,Смета!AI1924,0)+IF(Дата_КС2=S$10,Смета!AL1924,0)+IF(Дата_КС2=S$11,Смета!AO1924,0)+IF(Дата_КС2=S$12,Смета!AR1924,0)+IF(Дата_КС2=S$13,Смета!AU1924,0)+IF(Дата_КС2=S$14,Смета!AX1924,0),0)</f>
        <v>0</v>
      </c>
      <c r="G1942" s="7">
        <f>IF(Смета!E1924&gt;0,Смета!E1924,0)</f>
        <v>0</v>
      </c>
      <c r="H1942" s="7">
        <f>ROUND(F1942*G1942,2)</f>
        <v>0</v>
      </c>
      <c r="I1942">
        <f>IF(J1942=1,1,K1942)</f>
        <v>0</v>
      </c>
      <c r="K1942">
        <f>IF(AND(B1942&gt;0,B1942&lt;&gt;"ЗАГ"),1,IF(C1942=0,SUM(B1943:INDEX(B1943:B$2002,INDEX(MATCH("ЗАГ",B1943:B$2002&amp;"",),))),0))</f>
        <v>0</v>
      </c>
      <c r="R1942" s="7">
        <f>IFERROR(IF(F1942&gt;0,IF(IFERROR((Смета!H1492*1),0)&gt;0,ROUND(F1942*G1942,2),0),0),0)</f>
        <v>0</v>
      </c>
      <c r="S1942" s="7">
        <f>IFERROR(IF(F1942&gt;0,IF(IFERROR((Смета!G1924*1),0)&gt;0,ROUND(F1942*G1942,2),0),0),0)</f>
        <v>0</v>
      </c>
    </row>
    <row r="1943" hidden="1">
      <c r="B1943">
        <f>IFERROR(IF(F1943&gt;0,MAX(B$26:B1942)+1,IF(AND(D1943&gt;0,C1943=0),"ЗАГ",0)),0)</f>
        <v>0</v>
      </c>
      <c r="C1943">
        <f>IF(Смета!B1925&gt;0,Смета!B1925,0)</f>
        <v>0</v>
      </c>
      <c r="D1943">
        <f>IF(Смета!C1925&gt;0,Смета!C1925,0)</f>
        <v>0</v>
      </c>
      <c r="E1943" s="7">
        <f>IF(Смета!D1925&gt;0,Смета!D1925,0)</f>
        <v>0</v>
      </c>
      <c r="F1943" s="7">
        <f>IFERROR(IF(Дата_КС2=S$3,Смета!Q1925,0)+IF(Дата_КС2=S$4,Смета!T1925,0)+IF(Дата_КС2=S$5,Смета!W1925,0)+IF(Дата_КС2=S$6,Смета!Z1925,0)+IF(Дата_КС2=S$7,Смета!AC1925,0)+IF(Дата_КС2=S$8,Смета!AF1925,0)+IF(Дата_КС2=S$9,Смета!AI1925,0)+IF(Дата_КС2=S$10,Смета!AL1925,0)+IF(Дата_КС2=S$11,Смета!AO1925,0)+IF(Дата_КС2=S$12,Смета!AR1925,0)+IF(Дата_КС2=S$13,Смета!AU1925,0)+IF(Дата_КС2=S$14,Смета!AX1925,0),0)</f>
        <v>0</v>
      </c>
      <c r="G1943" s="7">
        <f>IF(Смета!E1925&gt;0,Смета!E1925,0)</f>
        <v>0</v>
      </c>
      <c r="H1943" s="7">
        <f>ROUND(F1943*G1943,2)</f>
        <v>0</v>
      </c>
      <c r="I1943">
        <f>IF(J1943=1,1,K1943)</f>
        <v>0</v>
      </c>
      <c r="K1943">
        <f>IF(AND(B1943&gt;0,B1943&lt;&gt;"ЗАГ"),1,IF(C1943=0,SUM(B1944:INDEX(B1944:B$2002,INDEX(MATCH("ЗАГ",B1944:B$2002&amp;"",),))),0))</f>
        <v>0</v>
      </c>
      <c r="R1943" s="7">
        <f>IFERROR(IF(F1943&gt;0,IF(IFERROR((Смета!H1493*1),0)&gt;0,ROUND(F1943*G1943,2),0),0),0)</f>
        <v>0</v>
      </c>
      <c r="S1943" s="7">
        <f>IFERROR(IF(F1943&gt;0,IF(IFERROR((Смета!G1925*1),0)&gt;0,ROUND(F1943*G1943,2),0),0),0)</f>
        <v>0</v>
      </c>
    </row>
    <row r="1944" hidden="1">
      <c r="B1944">
        <f>IFERROR(IF(F1944&gt;0,MAX(B$26:B1943)+1,IF(AND(D1944&gt;0,C1944=0),"ЗАГ",0)),0)</f>
        <v>0</v>
      </c>
      <c r="C1944">
        <f>IF(Смета!B1926&gt;0,Смета!B1926,0)</f>
        <v>0</v>
      </c>
      <c r="D1944">
        <f>IF(Смета!C1926&gt;0,Смета!C1926,0)</f>
        <v>0</v>
      </c>
      <c r="E1944" s="7">
        <f>IF(Смета!D1926&gt;0,Смета!D1926,0)</f>
        <v>0</v>
      </c>
      <c r="F1944" s="7">
        <f>IFERROR(IF(Дата_КС2=S$3,Смета!Q1926,0)+IF(Дата_КС2=S$4,Смета!T1926,0)+IF(Дата_КС2=S$5,Смета!W1926,0)+IF(Дата_КС2=S$6,Смета!Z1926,0)+IF(Дата_КС2=S$7,Смета!AC1926,0)+IF(Дата_КС2=S$8,Смета!AF1926,0)+IF(Дата_КС2=S$9,Смета!AI1926,0)+IF(Дата_КС2=S$10,Смета!AL1926,0)+IF(Дата_КС2=S$11,Смета!AO1926,0)+IF(Дата_КС2=S$12,Смета!AR1926,0)+IF(Дата_КС2=S$13,Смета!AU1926,0)+IF(Дата_КС2=S$14,Смета!AX1926,0),0)</f>
        <v>0</v>
      </c>
      <c r="G1944" s="7">
        <f>IF(Смета!E1926&gt;0,Смета!E1926,0)</f>
        <v>0</v>
      </c>
      <c r="H1944" s="7">
        <f>ROUND(F1944*G1944,2)</f>
        <v>0</v>
      </c>
      <c r="I1944">
        <f>IF(J1944=1,1,K1944)</f>
        <v>0</v>
      </c>
      <c r="K1944">
        <f>IF(AND(B1944&gt;0,B1944&lt;&gt;"ЗАГ"),1,IF(C1944=0,SUM(B1945:INDEX(B1945:B$2002,INDEX(MATCH("ЗАГ",B1945:B$2002&amp;"",),))),0))</f>
        <v>0</v>
      </c>
      <c r="R1944" s="7">
        <f>IFERROR(IF(F1944&gt;0,IF(IFERROR((Смета!H1494*1),0)&gt;0,ROUND(F1944*G1944,2),0),0),0)</f>
        <v>0</v>
      </c>
      <c r="S1944" s="7">
        <f>IFERROR(IF(F1944&gt;0,IF(IFERROR((Смета!G1926*1),0)&gt;0,ROUND(F1944*G1944,2),0),0),0)</f>
        <v>0</v>
      </c>
    </row>
    <row r="1945" hidden="1">
      <c r="B1945">
        <f>IFERROR(IF(F1945&gt;0,MAX(B$26:B1944)+1,IF(AND(D1945&gt;0,C1945=0),"ЗАГ",0)),0)</f>
        <v>0</v>
      </c>
      <c r="C1945">
        <f>IF(Смета!B1927&gt;0,Смета!B1927,0)</f>
        <v>0</v>
      </c>
      <c r="D1945">
        <f>IF(Смета!C1927&gt;0,Смета!C1927,0)</f>
        <v>0</v>
      </c>
      <c r="E1945" s="7">
        <f>IF(Смета!D1927&gt;0,Смета!D1927,0)</f>
        <v>0</v>
      </c>
      <c r="F1945" s="7">
        <f>IFERROR(IF(Дата_КС2=S$3,Смета!Q1927,0)+IF(Дата_КС2=S$4,Смета!T1927,0)+IF(Дата_КС2=S$5,Смета!W1927,0)+IF(Дата_КС2=S$6,Смета!Z1927,0)+IF(Дата_КС2=S$7,Смета!AC1927,0)+IF(Дата_КС2=S$8,Смета!AF1927,0)+IF(Дата_КС2=S$9,Смета!AI1927,0)+IF(Дата_КС2=S$10,Смета!AL1927,0)+IF(Дата_КС2=S$11,Смета!AO1927,0)+IF(Дата_КС2=S$12,Смета!AR1927,0)+IF(Дата_КС2=S$13,Смета!AU1927,0)+IF(Дата_КС2=S$14,Смета!AX1927,0),0)</f>
        <v>0</v>
      </c>
      <c r="G1945" s="7">
        <f>IF(Смета!E1927&gt;0,Смета!E1927,0)</f>
        <v>0</v>
      </c>
      <c r="H1945" s="7">
        <f>ROUND(F1945*G1945,2)</f>
        <v>0</v>
      </c>
      <c r="I1945">
        <f>IF(J1945=1,1,K1945)</f>
        <v>0</v>
      </c>
      <c r="K1945">
        <f>IF(AND(B1945&gt;0,B1945&lt;&gt;"ЗАГ"),1,IF(C1945=0,SUM(B1946:INDEX(B1946:B$2002,INDEX(MATCH("ЗАГ",B1946:B$2002&amp;"",),))),0))</f>
        <v>0</v>
      </c>
      <c r="R1945" s="7">
        <f>IFERROR(IF(F1945&gt;0,IF(IFERROR((Смета!H1495*1),0)&gt;0,ROUND(F1945*G1945,2),0),0),0)</f>
        <v>0</v>
      </c>
      <c r="S1945" s="7">
        <f>IFERROR(IF(F1945&gt;0,IF(IFERROR((Смета!G1927*1),0)&gt;0,ROUND(F1945*G1945,2),0),0),0)</f>
        <v>0</v>
      </c>
    </row>
    <row r="1946" hidden="1">
      <c r="B1946">
        <f>IFERROR(IF(F1946&gt;0,MAX(B$26:B1945)+1,IF(AND(D1946&gt;0,C1946=0),"ЗАГ",0)),0)</f>
        <v>0</v>
      </c>
      <c r="C1946">
        <f>IF(Смета!B1928&gt;0,Смета!B1928,0)</f>
        <v>0</v>
      </c>
      <c r="D1946">
        <f>IF(Смета!C1928&gt;0,Смета!C1928,0)</f>
        <v>0</v>
      </c>
      <c r="E1946" s="7">
        <f>IF(Смета!D1928&gt;0,Смета!D1928,0)</f>
        <v>0</v>
      </c>
      <c r="F1946" s="7">
        <f>IFERROR(IF(Дата_КС2=S$3,Смета!Q1928,0)+IF(Дата_КС2=S$4,Смета!T1928,0)+IF(Дата_КС2=S$5,Смета!W1928,0)+IF(Дата_КС2=S$6,Смета!Z1928,0)+IF(Дата_КС2=S$7,Смета!AC1928,0)+IF(Дата_КС2=S$8,Смета!AF1928,0)+IF(Дата_КС2=S$9,Смета!AI1928,0)+IF(Дата_КС2=S$10,Смета!AL1928,0)+IF(Дата_КС2=S$11,Смета!AO1928,0)+IF(Дата_КС2=S$12,Смета!AR1928,0)+IF(Дата_КС2=S$13,Смета!AU1928,0)+IF(Дата_КС2=S$14,Смета!AX1928,0),0)</f>
        <v>0</v>
      </c>
      <c r="G1946" s="7">
        <f>IF(Смета!E1928&gt;0,Смета!E1928,0)</f>
        <v>0</v>
      </c>
      <c r="H1946" s="7">
        <f>ROUND(F1946*G1946,2)</f>
        <v>0</v>
      </c>
      <c r="I1946">
        <f>IF(J1946=1,1,K1946)</f>
        <v>0</v>
      </c>
      <c r="K1946">
        <f>IF(AND(B1946&gt;0,B1946&lt;&gt;"ЗАГ"),1,IF(C1946=0,SUM(B1947:INDEX(B1947:B$2002,INDEX(MATCH("ЗАГ",B1947:B$2002&amp;"",),))),0))</f>
        <v>0</v>
      </c>
      <c r="R1946" s="7">
        <f>IFERROR(IF(F1946&gt;0,IF(IFERROR((Смета!H1496*1),0)&gt;0,ROUND(F1946*G1946,2),0),0),0)</f>
        <v>0</v>
      </c>
      <c r="S1946" s="7">
        <f>IFERROR(IF(F1946&gt;0,IF(IFERROR((Смета!G1928*1),0)&gt;0,ROUND(F1946*G1946,2),0),0),0)</f>
        <v>0</v>
      </c>
    </row>
    <row r="1947" hidden="1">
      <c r="B1947">
        <f>IFERROR(IF(F1947&gt;0,MAX(B$26:B1946)+1,IF(AND(D1947&gt;0,C1947=0),"ЗАГ",0)),0)</f>
        <v>0</v>
      </c>
      <c r="C1947">
        <f>IF(Смета!B1929&gt;0,Смета!B1929,0)</f>
        <v>0</v>
      </c>
      <c r="D1947">
        <f>IF(Смета!C1929&gt;0,Смета!C1929,0)</f>
        <v>0</v>
      </c>
      <c r="E1947" s="7">
        <f>IF(Смета!D1929&gt;0,Смета!D1929,0)</f>
        <v>0</v>
      </c>
      <c r="F1947" s="7">
        <f>IFERROR(IF(Дата_КС2=S$3,Смета!Q1929,0)+IF(Дата_КС2=S$4,Смета!T1929,0)+IF(Дата_КС2=S$5,Смета!W1929,0)+IF(Дата_КС2=S$6,Смета!Z1929,0)+IF(Дата_КС2=S$7,Смета!AC1929,0)+IF(Дата_КС2=S$8,Смета!AF1929,0)+IF(Дата_КС2=S$9,Смета!AI1929,0)+IF(Дата_КС2=S$10,Смета!AL1929,0)+IF(Дата_КС2=S$11,Смета!AO1929,0)+IF(Дата_КС2=S$12,Смета!AR1929,0)+IF(Дата_КС2=S$13,Смета!AU1929,0)+IF(Дата_КС2=S$14,Смета!AX1929,0),0)</f>
        <v>0</v>
      </c>
      <c r="G1947" s="7">
        <f>IF(Смета!E1929&gt;0,Смета!E1929,0)</f>
        <v>0</v>
      </c>
      <c r="H1947" s="7">
        <f>ROUND(F1947*G1947,2)</f>
        <v>0</v>
      </c>
      <c r="I1947">
        <f>IF(J1947=1,1,K1947)</f>
        <v>0</v>
      </c>
      <c r="K1947">
        <f>IF(AND(B1947&gt;0,B1947&lt;&gt;"ЗАГ"),1,IF(C1947=0,SUM(B1948:INDEX(B1948:B$2002,INDEX(MATCH("ЗАГ",B1948:B$2002&amp;"",),))),0))</f>
        <v>0</v>
      </c>
      <c r="R1947" s="7">
        <f>IFERROR(IF(F1947&gt;0,IF(IFERROR((Смета!H1497*1),0)&gt;0,ROUND(F1947*G1947,2),0),0),0)</f>
        <v>0</v>
      </c>
      <c r="S1947" s="7">
        <f>IFERROR(IF(F1947&gt;0,IF(IFERROR((Смета!G1929*1),0)&gt;0,ROUND(F1947*G1947,2),0),0),0)</f>
        <v>0</v>
      </c>
    </row>
    <row r="1948" hidden="1">
      <c r="B1948">
        <f>IFERROR(IF(F1948&gt;0,MAX(B$26:B1947)+1,IF(AND(D1948&gt;0,C1948=0),"ЗАГ",0)),0)</f>
        <v>0</v>
      </c>
      <c r="C1948">
        <f>IF(Смета!B1930&gt;0,Смета!B1930,0)</f>
        <v>0</v>
      </c>
      <c r="D1948">
        <f>IF(Смета!C1930&gt;0,Смета!C1930,0)</f>
        <v>0</v>
      </c>
      <c r="E1948" s="7">
        <f>IF(Смета!D1930&gt;0,Смета!D1930,0)</f>
        <v>0</v>
      </c>
      <c r="F1948" s="7">
        <f>IFERROR(IF(Дата_КС2=S$3,Смета!Q1930,0)+IF(Дата_КС2=S$4,Смета!T1930,0)+IF(Дата_КС2=S$5,Смета!W1930,0)+IF(Дата_КС2=S$6,Смета!Z1930,0)+IF(Дата_КС2=S$7,Смета!AC1930,0)+IF(Дата_КС2=S$8,Смета!AF1930,0)+IF(Дата_КС2=S$9,Смета!AI1930,0)+IF(Дата_КС2=S$10,Смета!AL1930,0)+IF(Дата_КС2=S$11,Смета!AO1930,0)+IF(Дата_КС2=S$12,Смета!AR1930,0)+IF(Дата_КС2=S$13,Смета!AU1930,0)+IF(Дата_КС2=S$14,Смета!AX1930,0),0)</f>
        <v>0</v>
      </c>
      <c r="G1948" s="7">
        <f>IF(Смета!E1930&gt;0,Смета!E1930,0)</f>
        <v>0</v>
      </c>
      <c r="H1948" s="7">
        <f>ROUND(F1948*G1948,2)</f>
        <v>0</v>
      </c>
      <c r="I1948">
        <f>IF(J1948=1,1,K1948)</f>
        <v>0</v>
      </c>
      <c r="K1948">
        <f>IF(AND(B1948&gt;0,B1948&lt;&gt;"ЗАГ"),1,IF(C1948=0,SUM(B1949:INDEX(B1949:B$2002,INDEX(MATCH("ЗАГ",B1949:B$2002&amp;"",),))),0))</f>
        <v>0</v>
      </c>
      <c r="R1948" s="7">
        <f>IFERROR(IF(F1948&gt;0,IF(IFERROR((Смета!H1498*1),0)&gt;0,ROUND(F1948*G1948,2),0),0),0)</f>
        <v>0</v>
      </c>
      <c r="S1948" s="7">
        <f>IFERROR(IF(F1948&gt;0,IF(IFERROR((Смета!G1930*1),0)&gt;0,ROUND(F1948*G1948,2),0),0),0)</f>
        <v>0</v>
      </c>
    </row>
    <row r="1949" hidden="1">
      <c r="B1949">
        <f>IFERROR(IF(F1949&gt;0,MAX(B$26:B1948)+1,IF(AND(D1949&gt;0,C1949=0),"ЗАГ",0)),0)</f>
        <v>0</v>
      </c>
      <c r="C1949">
        <f>IF(Смета!B1931&gt;0,Смета!B1931,0)</f>
        <v>0</v>
      </c>
      <c r="D1949">
        <f>IF(Смета!C1931&gt;0,Смета!C1931,0)</f>
        <v>0</v>
      </c>
      <c r="E1949" s="7">
        <f>IF(Смета!D1931&gt;0,Смета!D1931,0)</f>
        <v>0</v>
      </c>
      <c r="F1949" s="7">
        <f>IFERROR(IF(Дата_КС2=S$3,Смета!Q1931,0)+IF(Дата_КС2=S$4,Смета!T1931,0)+IF(Дата_КС2=S$5,Смета!W1931,0)+IF(Дата_КС2=S$6,Смета!Z1931,0)+IF(Дата_КС2=S$7,Смета!AC1931,0)+IF(Дата_КС2=S$8,Смета!AF1931,0)+IF(Дата_КС2=S$9,Смета!AI1931,0)+IF(Дата_КС2=S$10,Смета!AL1931,0)+IF(Дата_КС2=S$11,Смета!AO1931,0)+IF(Дата_КС2=S$12,Смета!AR1931,0)+IF(Дата_КС2=S$13,Смета!AU1931,0)+IF(Дата_КС2=S$14,Смета!AX1931,0),0)</f>
        <v>0</v>
      </c>
      <c r="G1949" s="7">
        <f>IF(Смета!E1931&gt;0,Смета!E1931,0)</f>
        <v>0</v>
      </c>
      <c r="H1949" s="7">
        <f>ROUND(F1949*G1949,2)</f>
        <v>0</v>
      </c>
      <c r="I1949">
        <f>IF(J1949=1,1,K1949)</f>
        <v>0</v>
      </c>
      <c r="K1949">
        <f>IF(AND(B1949&gt;0,B1949&lt;&gt;"ЗАГ"),1,IF(C1949=0,SUM(B1950:INDEX(B1950:B$2002,INDEX(MATCH("ЗАГ",B1950:B$2002&amp;"",),))),0))</f>
        <v>0</v>
      </c>
      <c r="R1949" s="7">
        <f>IFERROR(IF(F1949&gt;0,IF(IFERROR((Смета!H1499*1),0)&gt;0,ROUND(F1949*G1949,2),0),0),0)</f>
        <v>0</v>
      </c>
      <c r="S1949" s="7">
        <f>IFERROR(IF(F1949&gt;0,IF(IFERROR((Смета!G1931*1),0)&gt;0,ROUND(F1949*G1949,2),0),0),0)</f>
        <v>0</v>
      </c>
    </row>
    <row r="1950" hidden="1">
      <c r="B1950">
        <f>IFERROR(IF(F1950&gt;0,MAX(B$26:B1949)+1,IF(AND(D1950&gt;0,C1950=0),"ЗАГ",0)),0)</f>
        <v>0</v>
      </c>
      <c r="C1950">
        <f>IF(Смета!B1932&gt;0,Смета!B1932,0)</f>
        <v>0</v>
      </c>
      <c r="D1950">
        <f>IF(Смета!C1932&gt;0,Смета!C1932,0)</f>
        <v>0</v>
      </c>
      <c r="E1950" s="7">
        <f>IF(Смета!D1932&gt;0,Смета!D1932,0)</f>
        <v>0</v>
      </c>
      <c r="F1950" s="7">
        <f>IFERROR(IF(Дата_КС2=S$3,Смета!Q1932,0)+IF(Дата_КС2=S$4,Смета!T1932,0)+IF(Дата_КС2=S$5,Смета!W1932,0)+IF(Дата_КС2=S$6,Смета!Z1932,0)+IF(Дата_КС2=S$7,Смета!AC1932,0)+IF(Дата_КС2=S$8,Смета!AF1932,0)+IF(Дата_КС2=S$9,Смета!AI1932,0)+IF(Дата_КС2=S$10,Смета!AL1932,0)+IF(Дата_КС2=S$11,Смета!AO1932,0)+IF(Дата_КС2=S$12,Смета!AR1932,0)+IF(Дата_КС2=S$13,Смета!AU1932,0)+IF(Дата_КС2=S$14,Смета!AX1932,0),0)</f>
        <v>0</v>
      </c>
      <c r="G1950" s="7">
        <f>IF(Смета!E1932&gt;0,Смета!E1932,0)</f>
        <v>0</v>
      </c>
      <c r="H1950" s="7">
        <f>ROUND(F1950*G1950,2)</f>
        <v>0</v>
      </c>
      <c r="I1950">
        <f>IF(J1950=1,1,K1950)</f>
        <v>0</v>
      </c>
      <c r="K1950">
        <f>IF(AND(B1950&gt;0,B1950&lt;&gt;"ЗАГ"),1,IF(C1950=0,SUM(B1951:INDEX(B1951:B$2002,INDEX(MATCH("ЗАГ",B1951:B$2002&amp;"",),))),0))</f>
        <v>0</v>
      </c>
      <c r="R1950" s="7">
        <f>IFERROR(IF(F1950&gt;0,IF(IFERROR((Смета!H1500*1),0)&gt;0,ROUND(F1950*G1950,2),0),0),0)</f>
        <v>0</v>
      </c>
      <c r="S1950" s="7">
        <f>IFERROR(IF(F1950&gt;0,IF(IFERROR((Смета!G1932*1),0)&gt;0,ROUND(F1950*G1950,2),0),0),0)</f>
        <v>0</v>
      </c>
    </row>
    <row r="1951" hidden="1">
      <c r="B1951">
        <f>IFERROR(IF(F1951&gt;0,MAX(B$26:B1950)+1,IF(AND(D1951&gt;0,C1951=0),"ЗАГ",0)),0)</f>
        <v>0</v>
      </c>
      <c r="C1951">
        <f>IF(Смета!B1933&gt;0,Смета!B1933,0)</f>
        <v>0</v>
      </c>
      <c r="D1951">
        <f>IF(Смета!C1933&gt;0,Смета!C1933,0)</f>
        <v>0</v>
      </c>
      <c r="E1951" s="7">
        <f>IF(Смета!D1933&gt;0,Смета!D1933,0)</f>
        <v>0</v>
      </c>
      <c r="F1951" s="7">
        <f>IFERROR(IF(Дата_КС2=S$3,Смета!Q1933,0)+IF(Дата_КС2=S$4,Смета!T1933,0)+IF(Дата_КС2=S$5,Смета!W1933,0)+IF(Дата_КС2=S$6,Смета!Z1933,0)+IF(Дата_КС2=S$7,Смета!AC1933,0)+IF(Дата_КС2=S$8,Смета!AF1933,0)+IF(Дата_КС2=S$9,Смета!AI1933,0)+IF(Дата_КС2=S$10,Смета!AL1933,0)+IF(Дата_КС2=S$11,Смета!AO1933,0)+IF(Дата_КС2=S$12,Смета!AR1933,0)+IF(Дата_КС2=S$13,Смета!AU1933,0)+IF(Дата_КС2=S$14,Смета!AX1933,0),0)</f>
        <v>0</v>
      </c>
      <c r="G1951" s="7">
        <f>IF(Смета!E1933&gt;0,Смета!E1933,0)</f>
        <v>0</v>
      </c>
      <c r="H1951" s="7">
        <f>ROUND(F1951*G1951,2)</f>
        <v>0</v>
      </c>
      <c r="I1951">
        <f>IF(J1951=1,1,K1951)</f>
        <v>0</v>
      </c>
      <c r="K1951">
        <f>IF(AND(B1951&gt;0,B1951&lt;&gt;"ЗАГ"),1,IF(C1951=0,SUM(B1952:INDEX(B1952:B$2002,INDEX(MATCH("ЗАГ",B1952:B$2002&amp;"",),))),0))</f>
        <v>0</v>
      </c>
      <c r="R1951" s="7">
        <f>IFERROR(IF(F1951&gt;0,IF(IFERROR((Смета!H1501*1),0)&gt;0,ROUND(F1951*G1951,2),0),0),0)</f>
        <v>0</v>
      </c>
      <c r="S1951" s="7">
        <f>IFERROR(IF(F1951&gt;0,IF(IFERROR((Смета!G1933*1),0)&gt;0,ROUND(F1951*G1951,2),0),0),0)</f>
        <v>0</v>
      </c>
    </row>
    <row r="1952" hidden="1">
      <c r="B1952">
        <f>IFERROR(IF(F1952&gt;0,MAX(B$26:B1951)+1,IF(AND(D1952&gt;0,C1952=0),"ЗАГ",0)),0)</f>
        <v>0</v>
      </c>
      <c r="C1952">
        <f>IF(Смета!B1934&gt;0,Смета!B1934,0)</f>
        <v>0</v>
      </c>
      <c r="D1952">
        <f>IF(Смета!C1934&gt;0,Смета!C1934,0)</f>
        <v>0</v>
      </c>
      <c r="E1952" s="7">
        <f>IF(Смета!D1934&gt;0,Смета!D1934,0)</f>
        <v>0</v>
      </c>
      <c r="F1952" s="7">
        <f>IFERROR(IF(Дата_КС2=S$3,Смета!Q1934,0)+IF(Дата_КС2=S$4,Смета!T1934,0)+IF(Дата_КС2=S$5,Смета!W1934,0)+IF(Дата_КС2=S$6,Смета!Z1934,0)+IF(Дата_КС2=S$7,Смета!AC1934,0)+IF(Дата_КС2=S$8,Смета!AF1934,0)+IF(Дата_КС2=S$9,Смета!AI1934,0)+IF(Дата_КС2=S$10,Смета!AL1934,0)+IF(Дата_КС2=S$11,Смета!AO1934,0)+IF(Дата_КС2=S$12,Смета!AR1934,0)+IF(Дата_КС2=S$13,Смета!AU1934,0)+IF(Дата_КС2=S$14,Смета!AX1934,0),0)</f>
        <v>0</v>
      </c>
      <c r="G1952" s="7">
        <f>IF(Смета!E1934&gt;0,Смета!E1934,0)</f>
        <v>0</v>
      </c>
      <c r="H1952" s="7">
        <f>ROUND(F1952*G1952,2)</f>
        <v>0</v>
      </c>
      <c r="I1952">
        <f>IF(J1952=1,1,K1952)</f>
        <v>0</v>
      </c>
      <c r="K1952">
        <f>IF(AND(B1952&gt;0,B1952&lt;&gt;"ЗАГ"),1,IF(C1952=0,SUM(B1953:INDEX(B1953:B$2002,INDEX(MATCH("ЗАГ",B1953:B$2002&amp;"",),))),0))</f>
        <v>0</v>
      </c>
      <c r="R1952" s="7">
        <f>IFERROR(IF(F1952&gt;0,IF(IFERROR((Смета!H1502*1),0)&gt;0,ROUND(F1952*G1952,2),0),0),0)</f>
        <v>0</v>
      </c>
      <c r="S1952" s="7">
        <f>IFERROR(IF(F1952&gt;0,IF(IFERROR((Смета!G1934*1),0)&gt;0,ROUND(F1952*G1952,2),0),0),0)</f>
        <v>0</v>
      </c>
    </row>
    <row r="1953" hidden="1">
      <c r="B1953">
        <f>IFERROR(IF(F1953&gt;0,MAX(B$26:B1952)+1,IF(AND(D1953&gt;0,C1953=0),"ЗАГ",0)),0)</f>
        <v>0</v>
      </c>
      <c r="C1953">
        <f>IF(Смета!B1935&gt;0,Смета!B1935,0)</f>
        <v>0</v>
      </c>
      <c r="D1953">
        <f>IF(Смета!C1935&gt;0,Смета!C1935,0)</f>
        <v>0</v>
      </c>
      <c r="E1953" s="7">
        <f>IF(Смета!D1935&gt;0,Смета!D1935,0)</f>
        <v>0</v>
      </c>
      <c r="F1953" s="7">
        <f>IFERROR(IF(Дата_КС2=S$3,Смета!Q1935,0)+IF(Дата_КС2=S$4,Смета!T1935,0)+IF(Дата_КС2=S$5,Смета!W1935,0)+IF(Дата_КС2=S$6,Смета!Z1935,0)+IF(Дата_КС2=S$7,Смета!AC1935,0)+IF(Дата_КС2=S$8,Смета!AF1935,0)+IF(Дата_КС2=S$9,Смета!AI1935,0)+IF(Дата_КС2=S$10,Смета!AL1935,0)+IF(Дата_КС2=S$11,Смета!AO1935,0)+IF(Дата_КС2=S$12,Смета!AR1935,0)+IF(Дата_КС2=S$13,Смета!AU1935,0)+IF(Дата_КС2=S$14,Смета!AX1935,0),0)</f>
        <v>0</v>
      </c>
      <c r="G1953" s="7">
        <f>IF(Смета!E1935&gt;0,Смета!E1935,0)</f>
        <v>0</v>
      </c>
      <c r="H1953" s="7">
        <f>ROUND(F1953*G1953,2)</f>
        <v>0</v>
      </c>
      <c r="I1953">
        <f>IF(J1953=1,1,K1953)</f>
        <v>0</v>
      </c>
      <c r="K1953">
        <f>IF(AND(B1953&gt;0,B1953&lt;&gt;"ЗАГ"),1,IF(C1953=0,SUM(B1954:INDEX(B1954:B$2002,INDEX(MATCH("ЗАГ",B1954:B$2002&amp;"",),))),0))</f>
        <v>0</v>
      </c>
      <c r="R1953" s="7">
        <f>IFERROR(IF(F1953&gt;0,IF(IFERROR((Смета!H1503*1),0)&gt;0,ROUND(F1953*G1953,2),0),0),0)</f>
        <v>0</v>
      </c>
      <c r="S1953" s="7">
        <f>IFERROR(IF(F1953&gt;0,IF(IFERROR((Смета!G1935*1),0)&gt;0,ROUND(F1953*G1953,2),0),0),0)</f>
        <v>0</v>
      </c>
    </row>
    <row r="1954" hidden="1">
      <c r="B1954">
        <f>IFERROR(IF(F1954&gt;0,MAX(B$26:B1953)+1,IF(AND(D1954&gt;0,C1954=0),"ЗАГ",0)),0)</f>
        <v>0</v>
      </c>
      <c r="C1954">
        <f>IF(Смета!B1936&gt;0,Смета!B1936,0)</f>
        <v>0</v>
      </c>
      <c r="D1954">
        <f>IF(Смета!C1936&gt;0,Смета!C1936,0)</f>
        <v>0</v>
      </c>
      <c r="E1954" s="7">
        <f>IF(Смета!D1936&gt;0,Смета!D1936,0)</f>
        <v>0</v>
      </c>
      <c r="F1954" s="7">
        <f>IFERROR(IF(Дата_КС2=S$3,Смета!Q1936,0)+IF(Дата_КС2=S$4,Смета!T1936,0)+IF(Дата_КС2=S$5,Смета!W1936,0)+IF(Дата_КС2=S$6,Смета!Z1936,0)+IF(Дата_КС2=S$7,Смета!AC1936,0)+IF(Дата_КС2=S$8,Смета!AF1936,0)+IF(Дата_КС2=S$9,Смета!AI1936,0)+IF(Дата_КС2=S$10,Смета!AL1936,0)+IF(Дата_КС2=S$11,Смета!AO1936,0)+IF(Дата_КС2=S$12,Смета!AR1936,0)+IF(Дата_КС2=S$13,Смета!AU1936,0)+IF(Дата_КС2=S$14,Смета!AX1936,0),0)</f>
        <v>0</v>
      </c>
      <c r="G1954" s="7">
        <f>IF(Смета!E1936&gt;0,Смета!E1936,0)</f>
        <v>0</v>
      </c>
      <c r="H1954" s="7">
        <f>ROUND(F1954*G1954,2)</f>
        <v>0</v>
      </c>
      <c r="I1954">
        <f>IF(J1954=1,1,K1954)</f>
        <v>0</v>
      </c>
      <c r="K1954">
        <f>IF(AND(B1954&gt;0,B1954&lt;&gt;"ЗАГ"),1,IF(C1954=0,SUM(B1955:INDEX(B1955:B$2002,INDEX(MATCH("ЗАГ",B1955:B$2002&amp;"",),))),0))</f>
        <v>0</v>
      </c>
      <c r="R1954" s="7">
        <f>IFERROR(IF(F1954&gt;0,IF(IFERROR((Смета!H1504*1),0)&gt;0,ROUND(F1954*G1954,2),0),0),0)</f>
        <v>0</v>
      </c>
      <c r="S1954" s="7">
        <f>IFERROR(IF(F1954&gt;0,IF(IFERROR((Смета!G1936*1),0)&gt;0,ROUND(F1954*G1954,2),0),0),0)</f>
        <v>0</v>
      </c>
    </row>
    <row r="1955" hidden="1">
      <c r="B1955">
        <f>IFERROR(IF(F1955&gt;0,MAX(B$26:B1954)+1,IF(AND(D1955&gt;0,C1955=0),"ЗАГ",0)),0)</f>
        <v>0</v>
      </c>
      <c r="C1955">
        <f>IF(Смета!B1937&gt;0,Смета!B1937,0)</f>
        <v>0</v>
      </c>
      <c r="D1955">
        <f>IF(Смета!C1937&gt;0,Смета!C1937,0)</f>
        <v>0</v>
      </c>
      <c r="E1955" s="7">
        <f>IF(Смета!D1937&gt;0,Смета!D1937,0)</f>
        <v>0</v>
      </c>
      <c r="F1955" s="7">
        <f>IFERROR(IF(Дата_КС2=S$3,Смета!Q1937,0)+IF(Дата_КС2=S$4,Смета!T1937,0)+IF(Дата_КС2=S$5,Смета!W1937,0)+IF(Дата_КС2=S$6,Смета!Z1937,0)+IF(Дата_КС2=S$7,Смета!AC1937,0)+IF(Дата_КС2=S$8,Смета!AF1937,0)+IF(Дата_КС2=S$9,Смета!AI1937,0)+IF(Дата_КС2=S$10,Смета!AL1937,0)+IF(Дата_КС2=S$11,Смета!AO1937,0)+IF(Дата_КС2=S$12,Смета!AR1937,0)+IF(Дата_КС2=S$13,Смета!AU1937,0)+IF(Дата_КС2=S$14,Смета!AX1937,0),0)</f>
        <v>0</v>
      </c>
      <c r="G1955" s="7">
        <f>IF(Смета!E1937&gt;0,Смета!E1937,0)</f>
        <v>0</v>
      </c>
      <c r="H1955" s="7">
        <f>ROUND(F1955*G1955,2)</f>
        <v>0</v>
      </c>
      <c r="I1955">
        <f>IF(J1955=1,1,K1955)</f>
        <v>0</v>
      </c>
      <c r="K1955">
        <f>IF(AND(B1955&gt;0,B1955&lt;&gt;"ЗАГ"),1,IF(C1955=0,SUM(B1956:INDEX(B1956:B$2002,INDEX(MATCH("ЗАГ",B1956:B$2002&amp;"",),))),0))</f>
        <v>0</v>
      </c>
      <c r="R1955" s="7">
        <f>IFERROR(IF(F1955&gt;0,IF(IFERROR((Смета!H1505*1),0)&gt;0,ROUND(F1955*G1955,2),0),0),0)</f>
        <v>0</v>
      </c>
      <c r="S1955" s="7">
        <f>IFERROR(IF(F1955&gt;0,IF(IFERROR((Смета!G1937*1),0)&gt;0,ROUND(F1955*G1955,2),0),0),0)</f>
        <v>0</v>
      </c>
    </row>
    <row r="1956" hidden="1">
      <c r="B1956">
        <f>IFERROR(IF(F1956&gt;0,MAX(B$26:B1955)+1,IF(AND(D1956&gt;0,C1956=0),"ЗАГ",0)),0)</f>
        <v>0</v>
      </c>
      <c r="C1956">
        <f>IF(Смета!B1938&gt;0,Смета!B1938,0)</f>
        <v>0</v>
      </c>
      <c r="D1956">
        <f>IF(Смета!C1938&gt;0,Смета!C1938,0)</f>
        <v>0</v>
      </c>
      <c r="E1956" s="7">
        <f>IF(Смета!D1938&gt;0,Смета!D1938,0)</f>
        <v>0</v>
      </c>
      <c r="F1956" s="7">
        <f>IFERROR(IF(Дата_КС2=S$3,Смета!Q1938,0)+IF(Дата_КС2=S$4,Смета!T1938,0)+IF(Дата_КС2=S$5,Смета!W1938,0)+IF(Дата_КС2=S$6,Смета!Z1938,0)+IF(Дата_КС2=S$7,Смета!AC1938,0)+IF(Дата_КС2=S$8,Смета!AF1938,0)+IF(Дата_КС2=S$9,Смета!AI1938,0)+IF(Дата_КС2=S$10,Смета!AL1938,0)+IF(Дата_КС2=S$11,Смета!AO1938,0)+IF(Дата_КС2=S$12,Смета!AR1938,0)+IF(Дата_КС2=S$13,Смета!AU1938,0)+IF(Дата_КС2=S$14,Смета!AX1938,0),0)</f>
        <v>0</v>
      </c>
      <c r="G1956" s="7">
        <f>IF(Смета!E1938&gt;0,Смета!E1938,0)</f>
        <v>0</v>
      </c>
      <c r="H1956" s="7">
        <f>ROUND(F1956*G1956,2)</f>
        <v>0</v>
      </c>
      <c r="I1956">
        <f>IF(J1956=1,1,K1956)</f>
        <v>0</v>
      </c>
      <c r="K1956">
        <f>IF(AND(B1956&gt;0,B1956&lt;&gt;"ЗАГ"),1,IF(C1956=0,SUM(B1957:INDEX(B1957:B$2002,INDEX(MATCH("ЗАГ",B1957:B$2002&amp;"",),))),0))</f>
        <v>0</v>
      </c>
      <c r="R1956" s="7">
        <f>IFERROR(IF(F1956&gt;0,IF(IFERROR((Смета!H1506*1),0)&gt;0,ROUND(F1956*G1956,2),0),0),0)</f>
        <v>0</v>
      </c>
      <c r="S1956" s="7">
        <f>IFERROR(IF(F1956&gt;0,IF(IFERROR((Смета!G1938*1),0)&gt;0,ROUND(F1956*G1956,2),0),0),0)</f>
        <v>0</v>
      </c>
    </row>
    <row r="1957" hidden="1">
      <c r="B1957">
        <f>IFERROR(IF(F1957&gt;0,MAX(B$26:B1956)+1,IF(AND(D1957&gt;0,C1957=0),"ЗАГ",0)),0)</f>
        <v>0</v>
      </c>
      <c r="C1957">
        <f>IF(Смета!B1939&gt;0,Смета!B1939,0)</f>
        <v>0</v>
      </c>
      <c r="D1957">
        <f>IF(Смета!C1939&gt;0,Смета!C1939,0)</f>
        <v>0</v>
      </c>
      <c r="E1957" s="7">
        <f>IF(Смета!D1939&gt;0,Смета!D1939,0)</f>
        <v>0</v>
      </c>
      <c r="F1957" s="7">
        <f>IFERROR(IF(Дата_КС2=S$3,Смета!Q1939,0)+IF(Дата_КС2=S$4,Смета!T1939,0)+IF(Дата_КС2=S$5,Смета!W1939,0)+IF(Дата_КС2=S$6,Смета!Z1939,0)+IF(Дата_КС2=S$7,Смета!AC1939,0)+IF(Дата_КС2=S$8,Смета!AF1939,0)+IF(Дата_КС2=S$9,Смета!AI1939,0)+IF(Дата_КС2=S$10,Смета!AL1939,0)+IF(Дата_КС2=S$11,Смета!AO1939,0)+IF(Дата_КС2=S$12,Смета!AR1939,0)+IF(Дата_КС2=S$13,Смета!AU1939,0)+IF(Дата_КС2=S$14,Смета!AX1939,0),0)</f>
        <v>0</v>
      </c>
      <c r="G1957" s="7">
        <f>IF(Смета!E1939&gt;0,Смета!E1939,0)</f>
        <v>0</v>
      </c>
      <c r="H1957" s="7">
        <f>ROUND(F1957*G1957,2)</f>
        <v>0</v>
      </c>
      <c r="I1957">
        <f>IF(J1957=1,1,K1957)</f>
        <v>0</v>
      </c>
      <c r="K1957">
        <f>IF(AND(B1957&gt;0,B1957&lt;&gt;"ЗАГ"),1,IF(C1957=0,SUM(B1958:INDEX(B1958:B$2002,INDEX(MATCH("ЗАГ",B1958:B$2002&amp;"",),))),0))</f>
        <v>0</v>
      </c>
      <c r="R1957" s="7">
        <f>IFERROR(IF(F1957&gt;0,IF(IFERROR((Смета!H1507*1),0)&gt;0,ROUND(F1957*G1957,2),0),0),0)</f>
        <v>0</v>
      </c>
      <c r="S1957" s="7">
        <f>IFERROR(IF(F1957&gt;0,IF(IFERROR((Смета!G1939*1),0)&gt;0,ROUND(F1957*G1957,2),0),0),0)</f>
        <v>0</v>
      </c>
    </row>
    <row r="1958" hidden="1">
      <c r="B1958">
        <f>IFERROR(IF(F1958&gt;0,MAX(B$26:B1957)+1,IF(AND(D1958&gt;0,C1958=0),"ЗАГ",0)),0)</f>
        <v>0</v>
      </c>
      <c r="C1958">
        <f>IF(Смета!B1940&gt;0,Смета!B1940,0)</f>
        <v>0</v>
      </c>
      <c r="D1958">
        <f>IF(Смета!C1940&gt;0,Смета!C1940,0)</f>
        <v>0</v>
      </c>
      <c r="E1958" s="7">
        <f>IF(Смета!D1940&gt;0,Смета!D1940,0)</f>
        <v>0</v>
      </c>
      <c r="F1958" s="7">
        <f>IFERROR(IF(Дата_КС2=S$3,Смета!Q1940,0)+IF(Дата_КС2=S$4,Смета!T1940,0)+IF(Дата_КС2=S$5,Смета!W1940,0)+IF(Дата_КС2=S$6,Смета!Z1940,0)+IF(Дата_КС2=S$7,Смета!AC1940,0)+IF(Дата_КС2=S$8,Смета!AF1940,0)+IF(Дата_КС2=S$9,Смета!AI1940,0)+IF(Дата_КС2=S$10,Смета!AL1940,0)+IF(Дата_КС2=S$11,Смета!AO1940,0)+IF(Дата_КС2=S$12,Смета!AR1940,0)+IF(Дата_КС2=S$13,Смета!AU1940,0)+IF(Дата_КС2=S$14,Смета!AX1940,0),0)</f>
        <v>0</v>
      </c>
      <c r="G1958" s="7">
        <f>IF(Смета!E1940&gt;0,Смета!E1940,0)</f>
        <v>0</v>
      </c>
      <c r="H1958" s="7">
        <f>ROUND(F1958*G1958,2)</f>
        <v>0</v>
      </c>
      <c r="I1958">
        <f>IF(J1958=1,1,K1958)</f>
        <v>0</v>
      </c>
      <c r="K1958">
        <f>IF(AND(B1958&gt;0,B1958&lt;&gt;"ЗАГ"),1,IF(C1958=0,SUM(B1959:INDEX(B1959:B$2002,INDEX(MATCH("ЗАГ",B1959:B$2002&amp;"",),))),0))</f>
        <v>0</v>
      </c>
      <c r="R1958" s="7">
        <f>IFERROR(IF(F1958&gt;0,IF(IFERROR((Смета!H1508*1),0)&gt;0,ROUND(F1958*G1958,2),0),0),0)</f>
        <v>0</v>
      </c>
      <c r="S1958" s="7">
        <f>IFERROR(IF(F1958&gt;0,IF(IFERROR((Смета!G1940*1),0)&gt;0,ROUND(F1958*G1958,2),0),0),0)</f>
        <v>0</v>
      </c>
    </row>
    <row r="1959" hidden="1">
      <c r="B1959">
        <f>IFERROR(IF(F1959&gt;0,MAX(B$26:B1958)+1,IF(AND(D1959&gt;0,C1959=0),"ЗАГ",0)),0)</f>
        <v>0</v>
      </c>
      <c r="C1959">
        <f>IF(Смета!B1941&gt;0,Смета!B1941,0)</f>
        <v>0</v>
      </c>
      <c r="D1959">
        <f>IF(Смета!C1941&gt;0,Смета!C1941,0)</f>
        <v>0</v>
      </c>
      <c r="E1959" s="7">
        <f>IF(Смета!D1941&gt;0,Смета!D1941,0)</f>
        <v>0</v>
      </c>
      <c r="F1959" s="7">
        <f>IFERROR(IF(Дата_КС2=S$3,Смета!Q1941,0)+IF(Дата_КС2=S$4,Смета!T1941,0)+IF(Дата_КС2=S$5,Смета!W1941,0)+IF(Дата_КС2=S$6,Смета!Z1941,0)+IF(Дата_КС2=S$7,Смета!AC1941,0)+IF(Дата_КС2=S$8,Смета!AF1941,0)+IF(Дата_КС2=S$9,Смета!AI1941,0)+IF(Дата_КС2=S$10,Смета!AL1941,0)+IF(Дата_КС2=S$11,Смета!AO1941,0)+IF(Дата_КС2=S$12,Смета!AR1941,0)+IF(Дата_КС2=S$13,Смета!AU1941,0)+IF(Дата_КС2=S$14,Смета!AX1941,0),0)</f>
        <v>0</v>
      </c>
      <c r="G1959" s="7">
        <f>IF(Смета!E1941&gt;0,Смета!E1941,0)</f>
        <v>0</v>
      </c>
      <c r="H1959" s="7">
        <f>ROUND(F1959*G1959,2)</f>
        <v>0</v>
      </c>
      <c r="I1959">
        <f>IF(J1959=1,1,K1959)</f>
        <v>0</v>
      </c>
      <c r="K1959">
        <f>IF(AND(B1959&gt;0,B1959&lt;&gt;"ЗАГ"),1,IF(C1959=0,SUM(B1960:INDEX(B1960:B$2002,INDEX(MATCH("ЗАГ",B1960:B$2002&amp;"",),))),0))</f>
        <v>0</v>
      </c>
      <c r="R1959" s="7">
        <f>IFERROR(IF(F1959&gt;0,IF(IFERROR((Смета!H1509*1),0)&gt;0,ROUND(F1959*G1959,2),0),0),0)</f>
        <v>0</v>
      </c>
      <c r="S1959" s="7">
        <f>IFERROR(IF(F1959&gt;0,IF(IFERROR((Смета!G1941*1),0)&gt;0,ROUND(F1959*G1959,2),0),0),0)</f>
        <v>0</v>
      </c>
    </row>
    <row r="1960" hidden="1">
      <c r="B1960">
        <f>IFERROR(IF(F1960&gt;0,MAX(B$26:B1959)+1,IF(AND(D1960&gt;0,C1960=0),"ЗАГ",0)),0)</f>
        <v>0</v>
      </c>
      <c r="C1960">
        <f>IF(Смета!B1942&gt;0,Смета!B1942,0)</f>
        <v>0</v>
      </c>
      <c r="D1960">
        <f>IF(Смета!C1942&gt;0,Смета!C1942,0)</f>
        <v>0</v>
      </c>
      <c r="E1960" s="7">
        <f>IF(Смета!D1942&gt;0,Смета!D1942,0)</f>
        <v>0</v>
      </c>
      <c r="F1960" s="7">
        <f>IFERROR(IF(Дата_КС2=S$3,Смета!Q1942,0)+IF(Дата_КС2=S$4,Смета!T1942,0)+IF(Дата_КС2=S$5,Смета!W1942,0)+IF(Дата_КС2=S$6,Смета!Z1942,0)+IF(Дата_КС2=S$7,Смета!AC1942,0)+IF(Дата_КС2=S$8,Смета!AF1942,0)+IF(Дата_КС2=S$9,Смета!AI1942,0)+IF(Дата_КС2=S$10,Смета!AL1942,0)+IF(Дата_КС2=S$11,Смета!AO1942,0)+IF(Дата_КС2=S$12,Смета!AR1942,0)+IF(Дата_КС2=S$13,Смета!AU1942,0)+IF(Дата_КС2=S$14,Смета!AX1942,0),0)</f>
        <v>0</v>
      </c>
      <c r="G1960" s="7">
        <f>IF(Смета!E1942&gt;0,Смета!E1942,0)</f>
        <v>0</v>
      </c>
      <c r="H1960" s="7">
        <f>ROUND(F1960*G1960,2)</f>
        <v>0</v>
      </c>
      <c r="I1960">
        <f>IF(J1960=1,1,K1960)</f>
        <v>0</v>
      </c>
      <c r="K1960">
        <f>IF(AND(B1960&gt;0,B1960&lt;&gt;"ЗАГ"),1,IF(C1960=0,SUM(B1961:INDEX(B1961:B$2002,INDEX(MATCH("ЗАГ",B1961:B$2002&amp;"",),))),0))</f>
        <v>0</v>
      </c>
      <c r="R1960" s="7">
        <f>IFERROR(IF(F1960&gt;0,IF(IFERROR((Смета!H1510*1),0)&gt;0,ROUND(F1960*G1960,2),0),0),0)</f>
        <v>0</v>
      </c>
      <c r="S1960" s="7">
        <f>IFERROR(IF(F1960&gt;0,IF(IFERROR((Смета!G1942*1),0)&gt;0,ROUND(F1960*G1960,2),0),0),0)</f>
        <v>0</v>
      </c>
    </row>
    <row r="1961" hidden="1">
      <c r="B1961">
        <f>IFERROR(IF(F1961&gt;0,MAX(B$26:B1960)+1,IF(AND(D1961&gt;0,C1961=0),"ЗАГ",0)),0)</f>
        <v>0</v>
      </c>
      <c r="C1961">
        <f>IF(Смета!B1943&gt;0,Смета!B1943,0)</f>
        <v>0</v>
      </c>
      <c r="D1961">
        <f>IF(Смета!C1943&gt;0,Смета!C1943,0)</f>
        <v>0</v>
      </c>
      <c r="E1961" s="7">
        <f>IF(Смета!D1943&gt;0,Смета!D1943,0)</f>
        <v>0</v>
      </c>
      <c r="F1961" s="7">
        <f>IFERROR(IF(Дата_КС2=S$3,Смета!Q1943,0)+IF(Дата_КС2=S$4,Смета!T1943,0)+IF(Дата_КС2=S$5,Смета!W1943,0)+IF(Дата_КС2=S$6,Смета!Z1943,0)+IF(Дата_КС2=S$7,Смета!AC1943,0)+IF(Дата_КС2=S$8,Смета!AF1943,0)+IF(Дата_КС2=S$9,Смета!AI1943,0)+IF(Дата_КС2=S$10,Смета!AL1943,0)+IF(Дата_КС2=S$11,Смета!AO1943,0)+IF(Дата_КС2=S$12,Смета!AR1943,0)+IF(Дата_КС2=S$13,Смета!AU1943,0)+IF(Дата_КС2=S$14,Смета!AX1943,0),0)</f>
        <v>0</v>
      </c>
      <c r="G1961" s="7">
        <f>IF(Смета!E1943&gt;0,Смета!E1943,0)</f>
        <v>0</v>
      </c>
      <c r="H1961" s="7">
        <f>ROUND(F1961*G1961,2)</f>
        <v>0</v>
      </c>
      <c r="I1961">
        <f>IF(J1961=1,1,K1961)</f>
        <v>0</v>
      </c>
      <c r="K1961">
        <f>IF(AND(B1961&gt;0,B1961&lt;&gt;"ЗАГ"),1,IF(C1961=0,SUM(B1962:INDEX(B1962:B$2002,INDEX(MATCH("ЗАГ",B1962:B$2002&amp;"",),))),0))</f>
        <v>0</v>
      </c>
      <c r="R1961" s="7">
        <f>IFERROR(IF(F1961&gt;0,IF(IFERROR((Смета!H1511*1),0)&gt;0,ROUND(F1961*G1961,2),0),0),0)</f>
        <v>0</v>
      </c>
      <c r="S1961" s="7">
        <f>IFERROR(IF(F1961&gt;0,IF(IFERROR((Смета!G1943*1),0)&gt;0,ROUND(F1961*G1961,2),0),0),0)</f>
        <v>0</v>
      </c>
    </row>
    <row r="1962" hidden="1">
      <c r="B1962">
        <f>IFERROR(IF(F1962&gt;0,MAX(B$26:B1961)+1,IF(AND(D1962&gt;0,C1962=0),"ЗАГ",0)),0)</f>
        <v>0</v>
      </c>
      <c r="C1962">
        <f>IF(Смета!B1944&gt;0,Смета!B1944,0)</f>
        <v>0</v>
      </c>
      <c r="D1962">
        <f>IF(Смета!C1944&gt;0,Смета!C1944,0)</f>
        <v>0</v>
      </c>
      <c r="E1962" s="7">
        <f>IF(Смета!D1944&gt;0,Смета!D1944,0)</f>
        <v>0</v>
      </c>
      <c r="F1962" s="7">
        <f>IFERROR(IF(Дата_КС2=S$3,Смета!Q1944,0)+IF(Дата_КС2=S$4,Смета!T1944,0)+IF(Дата_КС2=S$5,Смета!W1944,0)+IF(Дата_КС2=S$6,Смета!Z1944,0)+IF(Дата_КС2=S$7,Смета!AC1944,0)+IF(Дата_КС2=S$8,Смета!AF1944,0)+IF(Дата_КС2=S$9,Смета!AI1944,0)+IF(Дата_КС2=S$10,Смета!AL1944,0)+IF(Дата_КС2=S$11,Смета!AO1944,0)+IF(Дата_КС2=S$12,Смета!AR1944,0)+IF(Дата_КС2=S$13,Смета!AU1944,0)+IF(Дата_КС2=S$14,Смета!AX1944,0),0)</f>
        <v>0</v>
      </c>
      <c r="G1962" s="7">
        <f>IF(Смета!E1944&gt;0,Смета!E1944,0)</f>
        <v>0</v>
      </c>
      <c r="H1962" s="7">
        <f>ROUND(F1962*G1962,2)</f>
        <v>0</v>
      </c>
      <c r="I1962">
        <f>IF(J1962=1,1,K1962)</f>
        <v>0</v>
      </c>
      <c r="K1962">
        <f>IF(AND(B1962&gt;0,B1962&lt;&gt;"ЗАГ"),1,IF(C1962=0,SUM(B1963:INDEX(B1963:B$2002,INDEX(MATCH("ЗАГ",B1963:B$2002&amp;"",),))),0))</f>
        <v>0</v>
      </c>
      <c r="R1962" s="7">
        <f>IFERROR(IF(F1962&gt;0,IF(IFERROR((Смета!H1512*1),0)&gt;0,ROUND(F1962*G1962,2),0),0),0)</f>
        <v>0</v>
      </c>
      <c r="S1962" s="7">
        <f>IFERROR(IF(F1962&gt;0,IF(IFERROR((Смета!G1944*1),0)&gt;0,ROUND(F1962*G1962,2),0),0),0)</f>
        <v>0</v>
      </c>
    </row>
    <row r="1963" hidden="1">
      <c r="B1963">
        <f>IFERROR(IF(F1963&gt;0,MAX(B$26:B1962)+1,IF(AND(D1963&gt;0,C1963=0),"ЗАГ",0)),0)</f>
        <v>0</v>
      </c>
      <c r="C1963">
        <f>IF(Смета!B1945&gt;0,Смета!B1945,0)</f>
        <v>0</v>
      </c>
      <c r="D1963">
        <f>IF(Смета!C1945&gt;0,Смета!C1945,0)</f>
        <v>0</v>
      </c>
      <c r="E1963" s="7">
        <f>IF(Смета!D1945&gt;0,Смета!D1945,0)</f>
        <v>0</v>
      </c>
      <c r="F1963" s="7">
        <f>IFERROR(IF(Дата_КС2=S$3,Смета!Q1945,0)+IF(Дата_КС2=S$4,Смета!T1945,0)+IF(Дата_КС2=S$5,Смета!W1945,0)+IF(Дата_КС2=S$6,Смета!Z1945,0)+IF(Дата_КС2=S$7,Смета!AC1945,0)+IF(Дата_КС2=S$8,Смета!AF1945,0)+IF(Дата_КС2=S$9,Смета!AI1945,0)+IF(Дата_КС2=S$10,Смета!AL1945,0)+IF(Дата_КС2=S$11,Смета!AO1945,0)+IF(Дата_КС2=S$12,Смета!AR1945,0)+IF(Дата_КС2=S$13,Смета!AU1945,0)+IF(Дата_КС2=S$14,Смета!AX1945,0),0)</f>
        <v>0</v>
      </c>
      <c r="G1963" s="7">
        <f>IF(Смета!E1945&gt;0,Смета!E1945,0)</f>
        <v>0</v>
      </c>
      <c r="H1963" s="7">
        <f>ROUND(F1963*G1963,2)</f>
        <v>0</v>
      </c>
      <c r="I1963">
        <f>IF(J1963=1,1,K1963)</f>
        <v>0</v>
      </c>
      <c r="K1963">
        <f>IF(AND(B1963&gt;0,B1963&lt;&gt;"ЗАГ"),1,IF(C1963=0,SUM(B1964:INDEX(B1964:B$2002,INDEX(MATCH("ЗАГ",B1964:B$2002&amp;"",),))),0))</f>
        <v>0</v>
      </c>
      <c r="R1963" s="7">
        <f>IFERROR(IF(F1963&gt;0,IF(IFERROR((Смета!H1513*1),0)&gt;0,ROUND(F1963*G1963,2),0),0),0)</f>
        <v>0</v>
      </c>
      <c r="S1963" s="7">
        <f>IFERROR(IF(F1963&gt;0,IF(IFERROR((Смета!G1945*1),0)&gt;0,ROUND(F1963*G1963,2),0),0),0)</f>
        <v>0</v>
      </c>
    </row>
    <row r="1964" hidden="1">
      <c r="B1964">
        <f>IFERROR(IF(F1964&gt;0,MAX(B$26:B1963)+1,IF(AND(D1964&gt;0,C1964=0),"ЗАГ",0)),0)</f>
        <v>0</v>
      </c>
      <c r="C1964">
        <f>IF(Смета!B1946&gt;0,Смета!B1946,0)</f>
        <v>0</v>
      </c>
      <c r="D1964">
        <f>IF(Смета!C1946&gt;0,Смета!C1946,0)</f>
        <v>0</v>
      </c>
      <c r="E1964" s="7">
        <f>IF(Смета!D1946&gt;0,Смета!D1946,0)</f>
        <v>0</v>
      </c>
      <c r="F1964" s="7">
        <f>IFERROR(IF(Дата_КС2=S$3,Смета!Q1946,0)+IF(Дата_КС2=S$4,Смета!T1946,0)+IF(Дата_КС2=S$5,Смета!W1946,0)+IF(Дата_КС2=S$6,Смета!Z1946,0)+IF(Дата_КС2=S$7,Смета!AC1946,0)+IF(Дата_КС2=S$8,Смета!AF1946,0)+IF(Дата_КС2=S$9,Смета!AI1946,0)+IF(Дата_КС2=S$10,Смета!AL1946,0)+IF(Дата_КС2=S$11,Смета!AO1946,0)+IF(Дата_КС2=S$12,Смета!AR1946,0)+IF(Дата_КС2=S$13,Смета!AU1946,0)+IF(Дата_КС2=S$14,Смета!AX1946,0),0)</f>
        <v>0</v>
      </c>
      <c r="G1964" s="7">
        <f>IF(Смета!E1946&gt;0,Смета!E1946,0)</f>
        <v>0</v>
      </c>
      <c r="H1964" s="7">
        <f>ROUND(F1964*G1964,2)</f>
        <v>0</v>
      </c>
      <c r="I1964">
        <f>IF(J1964=1,1,K1964)</f>
        <v>0</v>
      </c>
      <c r="K1964">
        <f>IF(AND(B1964&gt;0,B1964&lt;&gt;"ЗАГ"),1,IF(C1964=0,SUM(B1965:INDEX(B1965:B$2002,INDEX(MATCH("ЗАГ",B1965:B$2002&amp;"",),))),0))</f>
        <v>0</v>
      </c>
      <c r="R1964" s="7">
        <f>IFERROR(IF(F1964&gt;0,IF(IFERROR((Смета!H1514*1),0)&gt;0,ROUND(F1964*G1964,2),0),0),0)</f>
        <v>0</v>
      </c>
      <c r="S1964" s="7">
        <f>IFERROR(IF(F1964&gt;0,IF(IFERROR((Смета!G1946*1),0)&gt;0,ROUND(F1964*G1964,2),0),0),0)</f>
        <v>0</v>
      </c>
    </row>
    <row r="1965" hidden="1">
      <c r="B1965">
        <f>IFERROR(IF(F1965&gt;0,MAX(B$26:B1964)+1,IF(AND(D1965&gt;0,C1965=0),"ЗАГ",0)),0)</f>
        <v>0</v>
      </c>
      <c r="C1965">
        <f>IF(Смета!B1947&gt;0,Смета!B1947,0)</f>
        <v>0</v>
      </c>
      <c r="D1965">
        <f>IF(Смета!C1947&gt;0,Смета!C1947,0)</f>
        <v>0</v>
      </c>
      <c r="E1965" s="7">
        <f>IF(Смета!D1947&gt;0,Смета!D1947,0)</f>
        <v>0</v>
      </c>
      <c r="F1965" s="7">
        <f>IFERROR(IF(Дата_КС2=S$3,Смета!Q1947,0)+IF(Дата_КС2=S$4,Смета!T1947,0)+IF(Дата_КС2=S$5,Смета!W1947,0)+IF(Дата_КС2=S$6,Смета!Z1947,0)+IF(Дата_КС2=S$7,Смета!AC1947,0)+IF(Дата_КС2=S$8,Смета!AF1947,0)+IF(Дата_КС2=S$9,Смета!AI1947,0)+IF(Дата_КС2=S$10,Смета!AL1947,0)+IF(Дата_КС2=S$11,Смета!AO1947,0)+IF(Дата_КС2=S$12,Смета!AR1947,0)+IF(Дата_КС2=S$13,Смета!AU1947,0)+IF(Дата_КС2=S$14,Смета!AX1947,0),0)</f>
        <v>0</v>
      </c>
      <c r="G1965" s="7">
        <f>IF(Смета!E1947&gt;0,Смета!E1947,0)</f>
        <v>0</v>
      </c>
      <c r="H1965" s="7">
        <f>ROUND(F1965*G1965,2)</f>
        <v>0</v>
      </c>
      <c r="I1965">
        <f>IF(J1965=1,1,K1965)</f>
        <v>0</v>
      </c>
      <c r="K1965">
        <f>IF(AND(B1965&gt;0,B1965&lt;&gt;"ЗАГ"),1,IF(C1965=0,SUM(B1966:INDEX(B1966:B$2002,INDEX(MATCH("ЗАГ",B1966:B$2002&amp;"",),))),0))</f>
        <v>0</v>
      </c>
      <c r="R1965" s="7">
        <f>IFERROR(IF(F1965&gt;0,IF(IFERROR((Смета!H1515*1),0)&gt;0,ROUND(F1965*G1965,2),0),0),0)</f>
        <v>0</v>
      </c>
      <c r="S1965" s="7">
        <f>IFERROR(IF(F1965&gt;0,IF(IFERROR((Смета!G1947*1),0)&gt;0,ROUND(F1965*G1965,2),0),0),0)</f>
        <v>0</v>
      </c>
    </row>
    <row r="1966" hidden="1">
      <c r="B1966">
        <f>IFERROR(IF(F1966&gt;0,MAX(B$26:B1965)+1,IF(AND(D1966&gt;0,C1966=0),"ЗАГ",0)),0)</f>
        <v>0</v>
      </c>
      <c r="C1966">
        <f>IF(Смета!B1948&gt;0,Смета!B1948,0)</f>
        <v>0</v>
      </c>
      <c r="D1966">
        <f>IF(Смета!C1948&gt;0,Смета!C1948,0)</f>
        <v>0</v>
      </c>
      <c r="E1966" s="7">
        <f>IF(Смета!D1948&gt;0,Смета!D1948,0)</f>
        <v>0</v>
      </c>
      <c r="F1966" s="7">
        <f>IFERROR(IF(Дата_КС2=S$3,Смета!Q1948,0)+IF(Дата_КС2=S$4,Смета!T1948,0)+IF(Дата_КС2=S$5,Смета!W1948,0)+IF(Дата_КС2=S$6,Смета!Z1948,0)+IF(Дата_КС2=S$7,Смета!AC1948,0)+IF(Дата_КС2=S$8,Смета!AF1948,0)+IF(Дата_КС2=S$9,Смета!AI1948,0)+IF(Дата_КС2=S$10,Смета!AL1948,0)+IF(Дата_КС2=S$11,Смета!AO1948,0)+IF(Дата_КС2=S$12,Смета!AR1948,0)+IF(Дата_КС2=S$13,Смета!AU1948,0)+IF(Дата_КС2=S$14,Смета!AX1948,0),0)</f>
        <v>0</v>
      </c>
      <c r="G1966" s="7">
        <f>IF(Смета!E1948&gt;0,Смета!E1948,0)</f>
        <v>0</v>
      </c>
      <c r="H1966" s="7">
        <f>ROUND(F1966*G1966,2)</f>
        <v>0</v>
      </c>
      <c r="I1966">
        <f>IF(J1966=1,1,K1966)</f>
        <v>0</v>
      </c>
      <c r="K1966">
        <f>IF(AND(B1966&gt;0,B1966&lt;&gt;"ЗАГ"),1,IF(C1966=0,SUM(B1967:INDEX(B1967:B$2002,INDEX(MATCH("ЗАГ",B1967:B$2002&amp;"",),))),0))</f>
        <v>0</v>
      </c>
      <c r="R1966" s="7">
        <f>IFERROR(IF(F1966&gt;0,IF(IFERROR((Смета!H1516*1),0)&gt;0,ROUND(F1966*G1966,2),0),0),0)</f>
        <v>0</v>
      </c>
      <c r="S1966" s="7">
        <f>IFERROR(IF(F1966&gt;0,IF(IFERROR((Смета!G1948*1),0)&gt;0,ROUND(F1966*G1966,2),0),0),0)</f>
        <v>0</v>
      </c>
    </row>
    <row r="1967" hidden="1">
      <c r="B1967">
        <f>IFERROR(IF(F1967&gt;0,MAX(B$26:B1966)+1,IF(AND(D1967&gt;0,C1967=0),"ЗАГ",0)),0)</f>
        <v>0</v>
      </c>
      <c r="C1967">
        <f>IF(Смета!B1949&gt;0,Смета!B1949,0)</f>
        <v>0</v>
      </c>
      <c r="D1967">
        <f>IF(Смета!C1949&gt;0,Смета!C1949,0)</f>
        <v>0</v>
      </c>
      <c r="E1967" s="7">
        <f>IF(Смета!D1949&gt;0,Смета!D1949,0)</f>
        <v>0</v>
      </c>
      <c r="F1967" s="7">
        <f>IFERROR(IF(Дата_КС2=S$3,Смета!Q1949,0)+IF(Дата_КС2=S$4,Смета!T1949,0)+IF(Дата_КС2=S$5,Смета!W1949,0)+IF(Дата_КС2=S$6,Смета!Z1949,0)+IF(Дата_КС2=S$7,Смета!AC1949,0)+IF(Дата_КС2=S$8,Смета!AF1949,0)+IF(Дата_КС2=S$9,Смета!AI1949,0)+IF(Дата_КС2=S$10,Смета!AL1949,0)+IF(Дата_КС2=S$11,Смета!AO1949,0)+IF(Дата_КС2=S$12,Смета!AR1949,0)+IF(Дата_КС2=S$13,Смета!AU1949,0)+IF(Дата_КС2=S$14,Смета!AX1949,0),0)</f>
        <v>0</v>
      </c>
      <c r="G1967" s="7">
        <f>IF(Смета!E1949&gt;0,Смета!E1949,0)</f>
        <v>0</v>
      </c>
      <c r="H1967" s="7">
        <f>ROUND(F1967*G1967,2)</f>
        <v>0</v>
      </c>
      <c r="I1967">
        <f>IF(J1967=1,1,K1967)</f>
        <v>0</v>
      </c>
      <c r="K1967">
        <f>IF(AND(B1967&gt;0,B1967&lt;&gt;"ЗАГ"),1,IF(C1967=0,SUM(B1968:INDEX(B1968:B$2002,INDEX(MATCH("ЗАГ",B1968:B$2002&amp;"",),))),0))</f>
        <v>0</v>
      </c>
      <c r="R1967" s="7">
        <f>IFERROR(IF(F1967&gt;0,IF(IFERROR((Смета!H1517*1),0)&gt;0,ROUND(F1967*G1967,2),0),0),0)</f>
        <v>0</v>
      </c>
      <c r="S1967" s="7">
        <f>IFERROR(IF(F1967&gt;0,IF(IFERROR((Смета!G1949*1),0)&gt;0,ROUND(F1967*G1967,2),0),0),0)</f>
        <v>0</v>
      </c>
    </row>
    <row r="1968" hidden="1">
      <c r="B1968">
        <f>IFERROR(IF(F1968&gt;0,MAX(B$26:B1967)+1,IF(AND(D1968&gt;0,C1968=0),"ЗАГ",0)),0)</f>
        <v>0</v>
      </c>
      <c r="C1968">
        <f>IF(Смета!B1950&gt;0,Смета!B1950,0)</f>
        <v>0</v>
      </c>
      <c r="D1968">
        <f>IF(Смета!C1950&gt;0,Смета!C1950,0)</f>
        <v>0</v>
      </c>
      <c r="E1968" s="7">
        <f>IF(Смета!D1950&gt;0,Смета!D1950,0)</f>
        <v>0</v>
      </c>
      <c r="F1968" s="7">
        <f>IFERROR(IF(Дата_КС2=S$3,Смета!Q1950,0)+IF(Дата_КС2=S$4,Смета!T1950,0)+IF(Дата_КС2=S$5,Смета!W1950,0)+IF(Дата_КС2=S$6,Смета!Z1950,0)+IF(Дата_КС2=S$7,Смета!AC1950,0)+IF(Дата_КС2=S$8,Смета!AF1950,0)+IF(Дата_КС2=S$9,Смета!AI1950,0)+IF(Дата_КС2=S$10,Смета!AL1950,0)+IF(Дата_КС2=S$11,Смета!AO1950,0)+IF(Дата_КС2=S$12,Смета!AR1950,0)+IF(Дата_КС2=S$13,Смета!AU1950,0)+IF(Дата_КС2=S$14,Смета!AX1950,0),0)</f>
        <v>0</v>
      </c>
      <c r="G1968" s="7">
        <f>IF(Смета!E1950&gt;0,Смета!E1950,0)</f>
        <v>0</v>
      </c>
      <c r="H1968" s="7">
        <f>ROUND(F1968*G1968,2)</f>
        <v>0</v>
      </c>
      <c r="I1968">
        <f>IF(J1968=1,1,K1968)</f>
        <v>0</v>
      </c>
      <c r="K1968">
        <f>IF(AND(B1968&gt;0,B1968&lt;&gt;"ЗАГ"),1,IF(C1968=0,SUM(B1969:INDEX(B1969:B$2002,INDEX(MATCH("ЗАГ",B1969:B$2002&amp;"",),))),0))</f>
        <v>0</v>
      </c>
      <c r="R1968" s="7">
        <f>IFERROR(IF(F1968&gt;0,IF(IFERROR((Смета!H1518*1),0)&gt;0,ROUND(F1968*G1968,2),0),0),0)</f>
        <v>0</v>
      </c>
      <c r="S1968" s="7">
        <f>IFERROR(IF(F1968&gt;0,IF(IFERROR((Смета!G1950*1),0)&gt;0,ROUND(F1968*G1968,2),0),0),0)</f>
        <v>0</v>
      </c>
    </row>
    <row r="1969" hidden="1">
      <c r="B1969">
        <f>IFERROR(IF(F1969&gt;0,MAX(B$26:B1968)+1,IF(AND(D1969&gt;0,C1969=0),"ЗАГ",0)),0)</f>
        <v>0</v>
      </c>
      <c r="C1969">
        <f>IF(Смета!B1951&gt;0,Смета!B1951,0)</f>
        <v>0</v>
      </c>
      <c r="D1969">
        <f>IF(Смета!C1951&gt;0,Смета!C1951,0)</f>
        <v>0</v>
      </c>
      <c r="E1969" s="7">
        <f>IF(Смета!D1951&gt;0,Смета!D1951,0)</f>
        <v>0</v>
      </c>
      <c r="F1969" s="7">
        <f>IFERROR(IF(Дата_КС2=S$3,Смета!Q1951,0)+IF(Дата_КС2=S$4,Смета!T1951,0)+IF(Дата_КС2=S$5,Смета!W1951,0)+IF(Дата_КС2=S$6,Смета!Z1951,0)+IF(Дата_КС2=S$7,Смета!AC1951,0)+IF(Дата_КС2=S$8,Смета!AF1951,0)+IF(Дата_КС2=S$9,Смета!AI1951,0)+IF(Дата_КС2=S$10,Смета!AL1951,0)+IF(Дата_КС2=S$11,Смета!AO1951,0)+IF(Дата_КС2=S$12,Смета!AR1951,0)+IF(Дата_КС2=S$13,Смета!AU1951,0)+IF(Дата_КС2=S$14,Смета!AX1951,0),0)</f>
        <v>0</v>
      </c>
      <c r="G1969" s="7">
        <f>IF(Смета!E1951&gt;0,Смета!E1951,0)</f>
        <v>0</v>
      </c>
      <c r="H1969" s="7">
        <f>ROUND(F1969*G1969,2)</f>
        <v>0</v>
      </c>
      <c r="I1969">
        <f>IF(J1969=1,1,K1969)</f>
        <v>0</v>
      </c>
      <c r="K1969">
        <f>IF(AND(B1969&gt;0,B1969&lt;&gt;"ЗАГ"),1,IF(C1969=0,SUM(B1970:INDEX(B1970:B$2002,INDEX(MATCH("ЗАГ",B1970:B$2002&amp;"",),))),0))</f>
        <v>0</v>
      </c>
      <c r="R1969" s="7">
        <f>IFERROR(IF(F1969&gt;0,IF(IFERROR((Смета!H1519*1),0)&gt;0,ROUND(F1969*G1969,2),0),0),0)</f>
        <v>0</v>
      </c>
      <c r="S1969" s="7">
        <f>IFERROR(IF(F1969&gt;0,IF(IFERROR((Смета!G1951*1),0)&gt;0,ROUND(F1969*G1969,2),0),0),0)</f>
        <v>0</v>
      </c>
    </row>
    <row r="1970" hidden="1">
      <c r="B1970">
        <f>IFERROR(IF(F1970&gt;0,MAX(B$26:B1969)+1,IF(AND(D1970&gt;0,C1970=0),"ЗАГ",0)),0)</f>
        <v>0</v>
      </c>
      <c r="C1970">
        <f>IF(Смета!B1952&gt;0,Смета!B1952,0)</f>
        <v>0</v>
      </c>
      <c r="D1970">
        <f>IF(Смета!C1952&gt;0,Смета!C1952,0)</f>
        <v>0</v>
      </c>
      <c r="E1970" s="7">
        <f>IF(Смета!D1952&gt;0,Смета!D1952,0)</f>
        <v>0</v>
      </c>
      <c r="F1970" s="7">
        <f>IFERROR(IF(Дата_КС2=S$3,Смета!Q1952,0)+IF(Дата_КС2=S$4,Смета!T1952,0)+IF(Дата_КС2=S$5,Смета!W1952,0)+IF(Дата_КС2=S$6,Смета!Z1952,0)+IF(Дата_КС2=S$7,Смета!AC1952,0)+IF(Дата_КС2=S$8,Смета!AF1952,0)+IF(Дата_КС2=S$9,Смета!AI1952,0)+IF(Дата_КС2=S$10,Смета!AL1952,0)+IF(Дата_КС2=S$11,Смета!AO1952,0)+IF(Дата_КС2=S$12,Смета!AR1952,0)+IF(Дата_КС2=S$13,Смета!AU1952,0)+IF(Дата_КС2=S$14,Смета!AX1952,0),0)</f>
        <v>0</v>
      </c>
      <c r="G1970" s="7">
        <f>IF(Смета!E1952&gt;0,Смета!E1952,0)</f>
        <v>0</v>
      </c>
      <c r="H1970" s="7">
        <f>ROUND(F1970*G1970,2)</f>
        <v>0</v>
      </c>
      <c r="I1970">
        <f>IF(J1970=1,1,K1970)</f>
        <v>0</v>
      </c>
      <c r="K1970">
        <f>IF(AND(B1970&gt;0,B1970&lt;&gt;"ЗАГ"),1,IF(C1970=0,SUM(B1971:INDEX(B1971:B$2002,INDEX(MATCH("ЗАГ",B1971:B$2002&amp;"",),))),0))</f>
        <v>0</v>
      </c>
      <c r="R1970" s="7">
        <f>IFERROR(IF(F1970&gt;0,IF(IFERROR((Смета!H1520*1),0)&gt;0,ROUND(F1970*G1970,2),0),0),0)</f>
        <v>0</v>
      </c>
      <c r="S1970" s="7">
        <f>IFERROR(IF(F1970&gt;0,IF(IFERROR((Смета!G1952*1),0)&gt;0,ROUND(F1970*G1970,2),0),0),0)</f>
        <v>0</v>
      </c>
    </row>
    <row r="1971" hidden="1">
      <c r="B1971">
        <f>IFERROR(IF(F1971&gt;0,MAX(B$26:B1970)+1,IF(AND(D1971&gt;0,C1971=0),"ЗАГ",0)),0)</f>
        <v>0</v>
      </c>
      <c r="C1971">
        <f>IF(Смета!B1953&gt;0,Смета!B1953,0)</f>
        <v>0</v>
      </c>
      <c r="D1971">
        <f>IF(Смета!C1953&gt;0,Смета!C1953,0)</f>
        <v>0</v>
      </c>
      <c r="E1971" s="7">
        <f>IF(Смета!D1953&gt;0,Смета!D1953,0)</f>
        <v>0</v>
      </c>
      <c r="F1971" s="7">
        <f>IFERROR(IF(Дата_КС2=S$3,Смета!Q1953,0)+IF(Дата_КС2=S$4,Смета!T1953,0)+IF(Дата_КС2=S$5,Смета!W1953,0)+IF(Дата_КС2=S$6,Смета!Z1953,0)+IF(Дата_КС2=S$7,Смета!AC1953,0)+IF(Дата_КС2=S$8,Смета!AF1953,0)+IF(Дата_КС2=S$9,Смета!AI1953,0)+IF(Дата_КС2=S$10,Смета!AL1953,0)+IF(Дата_КС2=S$11,Смета!AO1953,0)+IF(Дата_КС2=S$12,Смета!AR1953,0)+IF(Дата_КС2=S$13,Смета!AU1953,0)+IF(Дата_КС2=S$14,Смета!AX1953,0),0)</f>
        <v>0</v>
      </c>
      <c r="G1971" s="7">
        <f>IF(Смета!E1953&gt;0,Смета!E1953,0)</f>
        <v>0</v>
      </c>
      <c r="H1971" s="7">
        <f>ROUND(F1971*G1971,2)</f>
        <v>0</v>
      </c>
      <c r="I1971">
        <f>IF(J1971=1,1,K1971)</f>
        <v>0</v>
      </c>
      <c r="K1971">
        <f>IF(AND(B1971&gt;0,B1971&lt;&gt;"ЗАГ"),1,IF(C1971=0,SUM(B1972:INDEX(B1972:B$2002,INDEX(MATCH("ЗАГ",B1972:B$2002&amp;"",),))),0))</f>
        <v>0</v>
      </c>
      <c r="R1971" s="7">
        <f>IFERROR(IF(F1971&gt;0,IF(IFERROR((Смета!H1521*1),0)&gt;0,ROUND(F1971*G1971,2),0),0),0)</f>
        <v>0</v>
      </c>
      <c r="S1971" s="7">
        <f>IFERROR(IF(F1971&gt;0,IF(IFERROR((Смета!G1953*1),0)&gt;0,ROUND(F1971*G1971,2),0),0),0)</f>
        <v>0</v>
      </c>
    </row>
    <row r="1972" hidden="1">
      <c r="B1972">
        <f>IFERROR(IF(F1972&gt;0,MAX(B$26:B1971)+1,IF(AND(D1972&gt;0,C1972=0),"ЗАГ",0)),0)</f>
        <v>0</v>
      </c>
      <c r="C1972">
        <f>IF(Смета!B1954&gt;0,Смета!B1954,0)</f>
        <v>0</v>
      </c>
      <c r="D1972">
        <f>IF(Смета!C1954&gt;0,Смета!C1954,0)</f>
        <v>0</v>
      </c>
      <c r="E1972" s="7">
        <f>IF(Смета!D1954&gt;0,Смета!D1954,0)</f>
        <v>0</v>
      </c>
      <c r="F1972" s="7">
        <f>IFERROR(IF(Дата_КС2=S$3,Смета!Q1954,0)+IF(Дата_КС2=S$4,Смета!T1954,0)+IF(Дата_КС2=S$5,Смета!W1954,0)+IF(Дата_КС2=S$6,Смета!Z1954,0)+IF(Дата_КС2=S$7,Смета!AC1954,0)+IF(Дата_КС2=S$8,Смета!AF1954,0)+IF(Дата_КС2=S$9,Смета!AI1954,0)+IF(Дата_КС2=S$10,Смета!AL1954,0)+IF(Дата_КС2=S$11,Смета!AO1954,0)+IF(Дата_КС2=S$12,Смета!AR1954,0)+IF(Дата_КС2=S$13,Смета!AU1954,0)+IF(Дата_КС2=S$14,Смета!AX1954,0),0)</f>
        <v>0</v>
      </c>
      <c r="G1972" s="7">
        <f>IF(Смета!E1954&gt;0,Смета!E1954,0)</f>
        <v>0</v>
      </c>
      <c r="H1972" s="7">
        <f>ROUND(F1972*G1972,2)</f>
        <v>0</v>
      </c>
      <c r="I1972">
        <f>IF(J1972=1,1,K1972)</f>
        <v>0</v>
      </c>
      <c r="K1972">
        <f>IF(AND(B1972&gt;0,B1972&lt;&gt;"ЗАГ"),1,IF(C1972=0,SUM(B1973:INDEX(B1973:B$2002,INDEX(MATCH("ЗАГ",B1973:B$2002&amp;"",),))),0))</f>
        <v>0</v>
      </c>
      <c r="R1972" s="7">
        <f>IFERROR(IF(F1972&gt;0,IF(IFERROR((Смета!H1522*1),0)&gt;0,ROUND(F1972*G1972,2),0),0),0)</f>
        <v>0</v>
      </c>
      <c r="S1972" s="7">
        <f>IFERROR(IF(F1972&gt;0,IF(IFERROR((Смета!G1954*1),0)&gt;0,ROUND(F1972*G1972,2),0),0),0)</f>
        <v>0</v>
      </c>
    </row>
    <row r="1973" hidden="1">
      <c r="B1973">
        <f>IFERROR(IF(F1973&gt;0,MAX(B$26:B1972)+1,IF(AND(D1973&gt;0,C1973=0),"ЗАГ",0)),0)</f>
        <v>0</v>
      </c>
      <c r="C1973">
        <f>IF(Смета!B1955&gt;0,Смета!B1955,0)</f>
        <v>0</v>
      </c>
      <c r="D1973">
        <f>IF(Смета!C1955&gt;0,Смета!C1955,0)</f>
        <v>0</v>
      </c>
      <c r="E1973" s="7">
        <f>IF(Смета!D1955&gt;0,Смета!D1955,0)</f>
        <v>0</v>
      </c>
      <c r="F1973" s="7">
        <f>IFERROR(IF(Дата_КС2=S$3,Смета!Q1955,0)+IF(Дата_КС2=S$4,Смета!T1955,0)+IF(Дата_КС2=S$5,Смета!W1955,0)+IF(Дата_КС2=S$6,Смета!Z1955,0)+IF(Дата_КС2=S$7,Смета!AC1955,0)+IF(Дата_КС2=S$8,Смета!AF1955,0)+IF(Дата_КС2=S$9,Смета!AI1955,0)+IF(Дата_КС2=S$10,Смета!AL1955,0)+IF(Дата_КС2=S$11,Смета!AO1955,0)+IF(Дата_КС2=S$12,Смета!AR1955,0)+IF(Дата_КС2=S$13,Смета!AU1955,0)+IF(Дата_КС2=S$14,Смета!AX1955,0),0)</f>
        <v>0</v>
      </c>
      <c r="G1973" s="7">
        <f>IF(Смета!E1955&gt;0,Смета!E1955,0)</f>
        <v>0</v>
      </c>
      <c r="H1973" s="7">
        <f>ROUND(F1973*G1973,2)</f>
        <v>0</v>
      </c>
      <c r="I1973">
        <f>IF(J1973=1,1,K1973)</f>
        <v>0</v>
      </c>
      <c r="K1973">
        <f>IF(AND(B1973&gt;0,B1973&lt;&gt;"ЗАГ"),1,IF(C1973=0,SUM(B1974:INDEX(B1974:B$2002,INDEX(MATCH("ЗАГ",B1974:B$2002&amp;"",),))),0))</f>
        <v>0</v>
      </c>
      <c r="R1973" s="7">
        <f>IFERROR(IF(F1973&gt;0,IF(IFERROR((Смета!H1523*1),0)&gt;0,ROUND(F1973*G1973,2),0),0),0)</f>
        <v>0</v>
      </c>
      <c r="S1973" s="7">
        <f>IFERROR(IF(F1973&gt;0,IF(IFERROR((Смета!G1955*1),0)&gt;0,ROUND(F1973*G1973,2),0),0),0)</f>
        <v>0</v>
      </c>
    </row>
    <row r="1974" hidden="1">
      <c r="B1974">
        <f>IFERROR(IF(F1974&gt;0,MAX(B$26:B1973)+1,IF(AND(D1974&gt;0,C1974=0),"ЗАГ",0)),0)</f>
        <v>0</v>
      </c>
      <c r="C1974">
        <f>IF(Смета!B1956&gt;0,Смета!B1956,0)</f>
        <v>0</v>
      </c>
      <c r="D1974">
        <f>IF(Смета!C1956&gt;0,Смета!C1956,0)</f>
        <v>0</v>
      </c>
      <c r="E1974" s="7">
        <f>IF(Смета!D1956&gt;0,Смета!D1956,0)</f>
        <v>0</v>
      </c>
      <c r="F1974" s="7">
        <f>IFERROR(IF(Дата_КС2=S$3,Смета!Q1956,0)+IF(Дата_КС2=S$4,Смета!T1956,0)+IF(Дата_КС2=S$5,Смета!W1956,0)+IF(Дата_КС2=S$6,Смета!Z1956,0)+IF(Дата_КС2=S$7,Смета!AC1956,0)+IF(Дата_КС2=S$8,Смета!AF1956,0)+IF(Дата_КС2=S$9,Смета!AI1956,0)+IF(Дата_КС2=S$10,Смета!AL1956,0)+IF(Дата_КС2=S$11,Смета!AO1956,0)+IF(Дата_КС2=S$12,Смета!AR1956,0)+IF(Дата_КС2=S$13,Смета!AU1956,0)+IF(Дата_КС2=S$14,Смета!AX1956,0),0)</f>
        <v>0</v>
      </c>
      <c r="G1974" s="7">
        <f>IF(Смета!E1956&gt;0,Смета!E1956,0)</f>
        <v>0</v>
      </c>
      <c r="H1974" s="7">
        <f>ROUND(F1974*G1974,2)</f>
        <v>0</v>
      </c>
      <c r="I1974">
        <f>IF(J1974=1,1,K1974)</f>
        <v>0</v>
      </c>
      <c r="K1974">
        <f>IF(AND(B1974&gt;0,B1974&lt;&gt;"ЗАГ"),1,IF(C1974=0,SUM(B1975:INDEX(B1975:B$2002,INDEX(MATCH("ЗАГ",B1975:B$2002&amp;"",),))),0))</f>
        <v>0</v>
      </c>
      <c r="R1974" s="7">
        <f>IFERROR(IF(F1974&gt;0,IF(IFERROR((Смета!H1524*1),0)&gt;0,ROUND(F1974*G1974,2),0),0),0)</f>
        <v>0</v>
      </c>
      <c r="S1974" s="7">
        <f>IFERROR(IF(F1974&gt;0,IF(IFERROR((Смета!G1956*1),0)&gt;0,ROUND(F1974*G1974,2),0),0),0)</f>
        <v>0</v>
      </c>
    </row>
    <row r="1975" hidden="1">
      <c r="B1975">
        <f>IFERROR(IF(F1975&gt;0,MAX(B$26:B1974)+1,IF(AND(D1975&gt;0,C1975=0),"ЗАГ",0)),0)</f>
        <v>0</v>
      </c>
      <c r="C1975">
        <f>IF(Смета!B1957&gt;0,Смета!B1957,0)</f>
        <v>0</v>
      </c>
      <c r="D1975">
        <f>IF(Смета!C1957&gt;0,Смета!C1957,0)</f>
        <v>0</v>
      </c>
      <c r="E1975" s="7">
        <f>IF(Смета!D1957&gt;0,Смета!D1957,0)</f>
        <v>0</v>
      </c>
      <c r="F1975" s="7">
        <f>IFERROR(IF(Дата_КС2=S$3,Смета!Q1957,0)+IF(Дата_КС2=S$4,Смета!T1957,0)+IF(Дата_КС2=S$5,Смета!W1957,0)+IF(Дата_КС2=S$6,Смета!Z1957,0)+IF(Дата_КС2=S$7,Смета!AC1957,0)+IF(Дата_КС2=S$8,Смета!AF1957,0)+IF(Дата_КС2=S$9,Смета!AI1957,0)+IF(Дата_КС2=S$10,Смета!AL1957,0)+IF(Дата_КС2=S$11,Смета!AO1957,0)+IF(Дата_КС2=S$12,Смета!AR1957,0)+IF(Дата_КС2=S$13,Смета!AU1957,0)+IF(Дата_КС2=S$14,Смета!AX1957,0),0)</f>
        <v>0</v>
      </c>
      <c r="G1975" s="7">
        <f>IF(Смета!E1957&gt;0,Смета!E1957,0)</f>
        <v>0</v>
      </c>
      <c r="H1975" s="7">
        <f>ROUND(F1975*G1975,2)</f>
        <v>0</v>
      </c>
      <c r="I1975">
        <f>IF(J1975=1,1,K1975)</f>
        <v>0</v>
      </c>
      <c r="K1975">
        <f>IF(AND(B1975&gt;0,B1975&lt;&gt;"ЗАГ"),1,IF(C1975=0,SUM(B1976:INDEX(B1976:B$2002,INDEX(MATCH("ЗАГ",B1976:B$2002&amp;"",),))),0))</f>
        <v>0</v>
      </c>
      <c r="R1975" s="7">
        <f>IFERROR(IF(F1975&gt;0,IF(IFERROR((Смета!H1525*1),0)&gt;0,ROUND(F1975*G1975,2),0),0),0)</f>
        <v>0</v>
      </c>
      <c r="S1975" s="7">
        <f>IFERROR(IF(F1975&gt;0,IF(IFERROR((Смета!G1957*1),0)&gt;0,ROUND(F1975*G1975,2),0),0),0)</f>
        <v>0</v>
      </c>
    </row>
    <row r="1976" hidden="1">
      <c r="B1976">
        <f>IFERROR(IF(F1976&gt;0,MAX(B$26:B1975)+1,IF(AND(D1976&gt;0,C1976=0),"ЗАГ",0)),0)</f>
        <v>0</v>
      </c>
      <c r="C1976">
        <f>IF(Смета!B1958&gt;0,Смета!B1958,0)</f>
        <v>0</v>
      </c>
      <c r="D1976">
        <f>IF(Смета!C1958&gt;0,Смета!C1958,0)</f>
        <v>0</v>
      </c>
      <c r="E1976" s="7">
        <f>IF(Смета!D1958&gt;0,Смета!D1958,0)</f>
        <v>0</v>
      </c>
      <c r="F1976" s="7">
        <f>IFERROR(IF(Дата_КС2=S$3,Смета!Q1958,0)+IF(Дата_КС2=S$4,Смета!T1958,0)+IF(Дата_КС2=S$5,Смета!W1958,0)+IF(Дата_КС2=S$6,Смета!Z1958,0)+IF(Дата_КС2=S$7,Смета!AC1958,0)+IF(Дата_КС2=S$8,Смета!AF1958,0)+IF(Дата_КС2=S$9,Смета!AI1958,0)+IF(Дата_КС2=S$10,Смета!AL1958,0)+IF(Дата_КС2=S$11,Смета!AO1958,0)+IF(Дата_КС2=S$12,Смета!AR1958,0)+IF(Дата_КС2=S$13,Смета!AU1958,0)+IF(Дата_КС2=S$14,Смета!AX1958,0),0)</f>
        <v>0</v>
      </c>
      <c r="G1976" s="7">
        <f>IF(Смета!E1958&gt;0,Смета!E1958,0)</f>
        <v>0</v>
      </c>
      <c r="H1976" s="7">
        <f>ROUND(F1976*G1976,2)</f>
        <v>0</v>
      </c>
      <c r="I1976">
        <f>IF(J1976=1,1,K1976)</f>
        <v>0</v>
      </c>
      <c r="K1976">
        <f>IF(AND(B1976&gt;0,B1976&lt;&gt;"ЗАГ"),1,IF(C1976=0,SUM(B1977:INDEX(B1977:B$2002,INDEX(MATCH("ЗАГ",B1977:B$2002&amp;"",),))),0))</f>
        <v>0</v>
      </c>
      <c r="R1976" s="7">
        <f>IFERROR(IF(F1976&gt;0,IF(IFERROR((Смета!H1526*1),0)&gt;0,ROUND(F1976*G1976,2),0),0),0)</f>
        <v>0</v>
      </c>
      <c r="S1976" s="7">
        <f>IFERROR(IF(F1976&gt;0,IF(IFERROR((Смета!G1958*1),0)&gt;0,ROUND(F1976*G1976,2),0),0),0)</f>
        <v>0</v>
      </c>
    </row>
    <row r="1977" hidden="1">
      <c r="B1977">
        <f>IFERROR(IF(F1977&gt;0,MAX(B$26:B1976)+1,IF(AND(D1977&gt;0,C1977=0),"ЗАГ",0)),0)</f>
        <v>0</v>
      </c>
      <c r="C1977">
        <f>IF(Смета!B1959&gt;0,Смета!B1959,0)</f>
        <v>0</v>
      </c>
      <c r="D1977">
        <f>IF(Смета!C1959&gt;0,Смета!C1959,0)</f>
        <v>0</v>
      </c>
      <c r="E1977" s="7">
        <f>IF(Смета!D1959&gt;0,Смета!D1959,0)</f>
        <v>0</v>
      </c>
      <c r="F1977" s="7">
        <f>IFERROR(IF(Дата_КС2=S$3,Смета!Q1959,0)+IF(Дата_КС2=S$4,Смета!T1959,0)+IF(Дата_КС2=S$5,Смета!W1959,0)+IF(Дата_КС2=S$6,Смета!Z1959,0)+IF(Дата_КС2=S$7,Смета!AC1959,0)+IF(Дата_КС2=S$8,Смета!AF1959,0)+IF(Дата_КС2=S$9,Смета!AI1959,0)+IF(Дата_КС2=S$10,Смета!AL1959,0)+IF(Дата_КС2=S$11,Смета!AO1959,0)+IF(Дата_КС2=S$12,Смета!AR1959,0)+IF(Дата_КС2=S$13,Смета!AU1959,0)+IF(Дата_КС2=S$14,Смета!AX1959,0),0)</f>
        <v>0</v>
      </c>
      <c r="G1977" s="7">
        <f>IF(Смета!E1959&gt;0,Смета!E1959,0)</f>
        <v>0</v>
      </c>
      <c r="H1977" s="7">
        <f>ROUND(F1977*G1977,2)</f>
        <v>0</v>
      </c>
      <c r="I1977">
        <f>IF(J1977=1,1,K1977)</f>
        <v>0</v>
      </c>
      <c r="K1977">
        <f>IF(AND(B1977&gt;0,B1977&lt;&gt;"ЗАГ"),1,IF(C1977=0,SUM(B1978:INDEX(B1978:B$2002,INDEX(MATCH("ЗАГ",B1978:B$2002&amp;"",),))),0))</f>
        <v>0</v>
      </c>
      <c r="R1977" s="7">
        <f>IFERROR(IF(F1977&gt;0,IF(IFERROR((Смета!H1527*1),0)&gt;0,ROUND(F1977*G1977,2),0),0),0)</f>
        <v>0</v>
      </c>
      <c r="S1977" s="7">
        <f>IFERROR(IF(F1977&gt;0,IF(IFERROR((Смета!G1959*1),0)&gt;0,ROUND(F1977*G1977,2),0),0),0)</f>
        <v>0</v>
      </c>
    </row>
    <row r="1978" hidden="1">
      <c r="B1978">
        <f>IFERROR(IF(F1978&gt;0,MAX(B$26:B1977)+1,IF(AND(D1978&gt;0,C1978=0),"ЗАГ",0)),0)</f>
        <v>0</v>
      </c>
      <c r="C1978">
        <f>IF(Смета!B1960&gt;0,Смета!B1960,0)</f>
        <v>0</v>
      </c>
      <c r="D1978">
        <f>IF(Смета!C1960&gt;0,Смета!C1960,0)</f>
        <v>0</v>
      </c>
      <c r="E1978" s="7">
        <f>IF(Смета!D1960&gt;0,Смета!D1960,0)</f>
        <v>0</v>
      </c>
      <c r="F1978" s="7">
        <f>IFERROR(IF(Дата_КС2=S$3,Смета!Q1960,0)+IF(Дата_КС2=S$4,Смета!T1960,0)+IF(Дата_КС2=S$5,Смета!W1960,0)+IF(Дата_КС2=S$6,Смета!Z1960,0)+IF(Дата_КС2=S$7,Смета!AC1960,0)+IF(Дата_КС2=S$8,Смета!AF1960,0)+IF(Дата_КС2=S$9,Смета!AI1960,0)+IF(Дата_КС2=S$10,Смета!AL1960,0)+IF(Дата_КС2=S$11,Смета!AO1960,0)+IF(Дата_КС2=S$12,Смета!AR1960,0)+IF(Дата_КС2=S$13,Смета!AU1960,0)+IF(Дата_КС2=S$14,Смета!AX1960,0),0)</f>
        <v>0</v>
      </c>
      <c r="G1978" s="7">
        <f>IF(Смета!E1960&gt;0,Смета!E1960,0)</f>
        <v>0</v>
      </c>
      <c r="H1978" s="7">
        <f>ROUND(F1978*G1978,2)</f>
        <v>0</v>
      </c>
      <c r="I1978">
        <f>IF(J1978=1,1,K1978)</f>
        <v>0</v>
      </c>
      <c r="K1978">
        <f>IF(AND(B1978&gt;0,B1978&lt;&gt;"ЗАГ"),1,IF(C1978=0,SUM(B1979:INDEX(B1979:B$2002,INDEX(MATCH("ЗАГ",B1979:B$2002&amp;"",),))),0))</f>
        <v>0</v>
      </c>
      <c r="R1978" s="7">
        <f>IFERROR(IF(F1978&gt;0,IF(IFERROR((Смета!H1528*1),0)&gt;0,ROUND(F1978*G1978,2),0),0),0)</f>
        <v>0</v>
      </c>
      <c r="S1978" s="7">
        <f>IFERROR(IF(F1978&gt;0,IF(IFERROR((Смета!G1960*1),0)&gt;0,ROUND(F1978*G1978,2),0),0),0)</f>
        <v>0</v>
      </c>
    </row>
    <row r="1979" hidden="1">
      <c r="B1979">
        <f>IFERROR(IF(F1979&gt;0,MAX(B$26:B1978)+1,IF(AND(D1979&gt;0,C1979=0),"ЗАГ",0)),0)</f>
        <v>0</v>
      </c>
      <c r="C1979">
        <f>IF(Смета!B1961&gt;0,Смета!B1961,0)</f>
        <v>0</v>
      </c>
      <c r="D1979">
        <f>IF(Смета!C1961&gt;0,Смета!C1961,0)</f>
        <v>0</v>
      </c>
      <c r="E1979" s="7">
        <f>IF(Смета!D1961&gt;0,Смета!D1961,0)</f>
        <v>0</v>
      </c>
      <c r="F1979" s="7">
        <f>IFERROR(IF(Дата_КС2=S$3,Смета!Q1961,0)+IF(Дата_КС2=S$4,Смета!T1961,0)+IF(Дата_КС2=S$5,Смета!W1961,0)+IF(Дата_КС2=S$6,Смета!Z1961,0)+IF(Дата_КС2=S$7,Смета!AC1961,0)+IF(Дата_КС2=S$8,Смета!AF1961,0)+IF(Дата_КС2=S$9,Смета!AI1961,0)+IF(Дата_КС2=S$10,Смета!AL1961,0)+IF(Дата_КС2=S$11,Смета!AO1961,0)+IF(Дата_КС2=S$12,Смета!AR1961,0)+IF(Дата_КС2=S$13,Смета!AU1961,0)+IF(Дата_КС2=S$14,Смета!AX1961,0),0)</f>
        <v>0</v>
      </c>
      <c r="G1979" s="7">
        <f>IF(Смета!E1961&gt;0,Смета!E1961,0)</f>
        <v>0</v>
      </c>
      <c r="H1979" s="7">
        <f>ROUND(F1979*G1979,2)</f>
        <v>0</v>
      </c>
      <c r="I1979">
        <f>IF(J1979=1,1,K1979)</f>
        <v>0</v>
      </c>
      <c r="K1979">
        <f>IF(AND(B1979&gt;0,B1979&lt;&gt;"ЗАГ"),1,IF(C1979=0,SUM(B1980:INDEX(B1980:B$2002,INDEX(MATCH("ЗАГ",B1980:B$2002&amp;"",),))),0))</f>
        <v>0</v>
      </c>
      <c r="R1979" s="7">
        <f>IFERROR(IF(F1979&gt;0,IF(IFERROR((Смета!H1529*1),0)&gt;0,ROUND(F1979*G1979,2),0),0),0)</f>
        <v>0</v>
      </c>
      <c r="S1979" s="7">
        <f>IFERROR(IF(F1979&gt;0,IF(IFERROR((Смета!G1961*1),0)&gt;0,ROUND(F1979*G1979,2),0),0),0)</f>
        <v>0</v>
      </c>
    </row>
    <row r="1980" hidden="1">
      <c r="B1980">
        <f>IFERROR(IF(F1980&gt;0,MAX(B$26:B1979)+1,IF(AND(D1980&gt;0,C1980=0),"ЗАГ",0)),0)</f>
        <v>0</v>
      </c>
      <c r="C1980">
        <f>IF(Смета!B1962&gt;0,Смета!B1962,0)</f>
        <v>0</v>
      </c>
      <c r="D1980">
        <f>IF(Смета!C1962&gt;0,Смета!C1962,0)</f>
        <v>0</v>
      </c>
      <c r="E1980" s="7">
        <f>IF(Смета!D1962&gt;0,Смета!D1962,0)</f>
        <v>0</v>
      </c>
      <c r="F1980" s="7">
        <f>IFERROR(IF(Дата_КС2=S$3,Смета!Q1962,0)+IF(Дата_КС2=S$4,Смета!T1962,0)+IF(Дата_КС2=S$5,Смета!W1962,0)+IF(Дата_КС2=S$6,Смета!Z1962,0)+IF(Дата_КС2=S$7,Смета!AC1962,0)+IF(Дата_КС2=S$8,Смета!AF1962,0)+IF(Дата_КС2=S$9,Смета!AI1962,0)+IF(Дата_КС2=S$10,Смета!AL1962,0)+IF(Дата_КС2=S$11,Смета!AO1962,0)+IF(Дата_КС2=S$12,Смета!AR1962,0)+IF(Дата_КС2=S$13,Смета!AU1962,0)+IF(Дата_КС2=S$14,Смета!AX1962,0),0)</f>
        <v>0</v>
      </c>
      <c r="G1980" s="7">
        <f>IF(Смета!E1962&gt;0,Смета!E1962,0)</f>
        <v>0</v>
      </c>
      <c r="H1980" s="7">
        <f>ROUND(F1980*G1980,2)</f>
        <v>0</v>
      </c>
      <c r="I1980">
        <f>IF(J1980=1,1,K1980)</f>
        <v>0</v>
      </c>
      <c r="K1980">
        <f>IF(AND(B1980&gt;0,B1980&lt;&gt;"ЗАГ"),1,IF(C1980=0,SUM(B1981:INDEX(B1981:B$2002,INDEX(MATCH("ЗАГ",B1981:B$2002&amp;"",),))),0))</f>
        <v>0</v>
      </c>
      <c r="R1980" s="7">
        <f>IFERROR(IF(F1980&gt;0,IF(IFERROR((Смета!H1530*1),0)&gt;0,ROUND(F1980*G1980,2),0),0),0)</f>
        <v>0</v>
      </c>
      <c r="S1980" s="7">
        <f>IFERROR(IF(F1980&gt;0,IF(IFERROR((Смета!G1962*1),0)&gt;0,ROUND(F1980*G1980,2),0),0),0)</f>
        <v>0</v>
      </c>
    </row>
    <row r="1981" hidden="1">
      <c r="B1981">
        <f>IFERROR(IF(F1981&gt;0,MAX(B$26:B1980)+1,IF(AND(D1981&gt;0,C1981=0),"ЗАГ",0)),0)</f>
        <v>0</v>
      </c>
      <c r="C1981">
        <f>IF(Смета!B1963&gt;0,Смета!B1963,0)</f>
        <v>0</v>
      </c>
      <c r="D1981">
        <f>IF(Смета!C1963&gt;0,Смета!C1963,0)</f>
        <v>0</v>
      </c>
      <c r="E1981" s="7">
        <f>IF(Смета!D1963&gt;0,Смета!D1963,0)</f>
        <v>0</v>
      </c>
      <c r="F1981" s="7">
        <f>IFERROR(IF(Дата_КС2=S$3,Смета!Q1963,0)+IF(Дата_КС2=S$4,Смета!T1963,0)+IF(Дата_КС2=S$5,Смета!W1963,0)+IF(Дата_КС2=S$6,Смета!Z1963,0)+IF(Дата_КС2=S$7,Смета!AC1963,0)+IF(Дата_КС2=S$8,Смета!AF1963,0)+IF(Дата_КС2=S$9,Смета!AI1963,0)+IF(Дата_КС2=S$10,Смета!AL1963,0)+IF(Дата_КС2=S$11,Смета!AO1963,0)+IF(Дата_КС2=S$12,Смета!AR1963,0)+IF(Дата_КС2=S$13,Смета!AU1963,0)+IF(Дата_КС2=S$14,Смета!AX1963,0),0)</f>
        <v>0</v>
      </c>
      <c r="G1981" s="7">
        <f>IF(Смета!E1963&gt;0,Смета!E1963,0)</f>
        <v>0</v>
      </c>
      <c r="H1981" s="7">
        <f>ROUND(F1981*G1981,2)</f>
        <v>0</v>
      </c>
      <c r="I1981">
        <f>IF(J1981=1,1,K1981)</f>
        <v>0</v>
      </c>
      <c r="K1981">
        <f>IF(AND(B1981&gt;0,B1981&lt;&gt;"ЗАГ"),1,IF(C1981=0,SUM(B1982:INDEX(B1982:B$2002,INDEX(MATCH("ЗАГ",B1982:B$2002&amp;"",),))),0))</f>
        <v>0</v>
      </c>
      <c r="R1981" s="7">
        <f>IFERROR(IF(F1981&gt;0,IF(IFERROR((Смета!H1531*1),0)&gt;0,ROUND(F1981*G1981,2),0),0),0)</f>
        <v>0</v>
      </c>
      <c r="S1981" s="7">
        <f>IFERROR(IF(F1981&gt;0,IF(IFERROR((Смета!G1963*1),0)&gt;0,ROUND(F1981*G1981,2),0),0),0)</f>
        <v>0</v>
      </c>
    </row>
    <row r="1982" hidden="1">
      <c r="B1982">
        <f>IFERROR(IF(F1982&gt;0,MAX(B$26:B1981)+1,IF(AND(D1982&gt;0,C1982=0),"ЗАГ",0)),0)</f>
        <v>0</v>
      </c>
      <c r="C1982">
        <f>IF(Смета!B1964&gt;0,Смета!B1964,0)</f>
        <v>0</v>
      </c>
      <c r="D1982">
        <f>IF(Смета!C1964&gt;0,Смета!C1964,0)</f>
        <v>0</v>
      </c>
      <c r="E1982" s="7">
        <f>IF(Смета!D1964&gt;0,Смета!D1964,0)</f>
        <v>0</v>
      </c>
      <c r="F1982" s="7">
        <f>IFERROR(IF(Дата_КС2=S$3,Смета!Q1964,0)+IF(Дата_КС2=S$4,Смета!T1964,0)+IF(Дата_КС2=S$5,Смета!W1964,0)+IF(Дата_КС2=S$6,Смета!Z1964,0)+IF(Дата_КС2=S$7,Смета!AC1964,0)+IF(Дата_КС2=S$8,Смета!AF1964,0)+IF(Дата_КС2=S$9,Смета!AI1964,0)+IF(Дата_КС2=S$10,Смета!AL1964,0)+IF(Дата_КС2=S$11,Смета!AO1964,0)+IF(Дата_КС2=S$12,Смета!AR1964,0)+IF(Дата_КС2=S$13,Смета!AU1964,0)+IF(Дата_КС2=S$14,Смета!AX1964,0),0)</f>
        <v>0</v>
      </c>
      <c r="G1982" s="7">
        <f>IF(Смета!E1964&gt;0,Смета!E1964,0)</f>
        <v>0</v>
      </c>
      <c r="H1982" s="7">
        <f>ROUND(F1982*G1982,2)</f>
        <v>0</v>
      </c>
      <c r="I1982">
        <f>IF(J1982=1,1,K1982)</f>
        <v>0</v>
      </c>
      <c r="K1982">
        <f>IF(AND(B1982&gt;0,B1982&lt;&gt;"ЗАГ"),1,IF(C1982=0,SUM(B1983:INDEX(B1983:B$2002,INDEX(MATCH("ЗАГ",B1983:B$2002&amp;"",),))),0))</f>
        <v>0</v>
      </c>
      <c r="R1982" s="7">
        <f>IFERROR(IF(F1982&gt;0,IF(IFERROR((Смета!H1532*1),0)&gt;0,ROUND(F1982*G1982,2),0),0),0)</f>
        <v>0</v>
      </c>
      <c r="S1982" s="7">
        <f>IFERROR(IF(F1982&gt;0,IF(IFERROR((Смета!G1964*1),0)&gt;0,ROUND(F1982*G1982,2),0),0),0)</f>
        <v>0</v>
      </c>
    </row>
    <row r="1983" hidden="1">
      <c r="B1983">
        <f>IFERROR(IF(F1983&gt;0,MAX(B$26:B1982)+1,IF(AND(D1983&gt;0,C1983=0),"ЗАГ",0)),0)</f>
        <v>0</v>
      </c>
      <c r="C1983">
        <f>IF(Смета!B1965&gt;0,Смета!B1965,0)</f>
        <v>0</v>
      </c>
      <c r="D1983">
        <f>IF(Смета!C1965&gt;0,Смета!C1965,0)</f>
        <v>0</v>
      </c>
      <c r="E1983" s="7">
        <f>IF(Смета!D1965&gt;0,Смета!D1965,0)</f>
        <v>0</v>
      </c>
      <c r="F1983" s="7">
        <f>IFERROR(IF(Дата_КС2=S$3,Смета!Q1965,0)+IF(Дата_КС2=S$4,Смета!T1965,0)+IF(Дата_КС2=S$5,Смета!W1965,0)+IF(Дата_КС2=S$6,Смета!Z1965,0)+IF(Дата_КС2=S$7,Смета!AC1965,0)+IF(Дата_КС2=S$8,Смета!AF1965,0)+IF(Дата_КС2=S$9,Смета!AI1965,0)+IF(Дата_КС2=S$10,Смета!AL1965,0)+IF(Дата_КС2=S$11,Смета!AO1965,0)+IF(Дата_КС2=S$12,Смета!AR1965,0)+IF(Дата_КС2=S$13,Смета!AU1965,0)+IF(Дата_КС2=S$14,Смета!AX1965,0),0)</f>
        <v>0</v>
      </c>
      <c r="G1983" s="7">
        <f>IF(Смета!E1965&gt;0,Смета!E1965,0)</f>
        <v>0</v>
      </c>
      <c r="H1983" s="7">
        <f>ROUND(F1983*G1983,2)</f>
        <v>0</v>
      </c>
      <c r="I1983">
        <f>IF(J1983=1,1,K1983)</f>
        <v>0</v>
      </c>
      <c r="K1983">
        <f>IF(AND(B1983&gt;0,B1983&lt;&gt;"ЗАГ"),1,IF(C1983=0,SUM(B1984:INDEX(B1984:B$2002,INDEX(MATCH("ЗАГ",B1984:B$2002&amp;"",),))),0))</f>
        <v>0</v>
      </c>
      <c r="R1983" s="7">
        <f>IFERROR(IF(F1983&gt;0,IF(IFERROR((Смета!H1533*1),0)&gt;0,ROUND(F1983*G1983,2),0),0),0)</f>
        <v>0</v>
      </c>
      <c r="S1983" s="7">
        <f>IFERROR(IF(F1983&gt;0,IF(IFERROR((Смета!G1965*1),0)&gt;0,ROUND(F1983*G1983,2),0),0),0)</f>
        <v>0</v>
      </c>
    </row>
    <row r="1984" hidden="1">
      <c r="B1984">
        <f>IFERROR(IF(F1984&gt;0,MAX(B$26:B1983)+1,IF(AND(D1984&gt;0,C1984=0),"ЗАГ",0)),0)</f>
        <v>0</v>
      </c>
      <c r="C1984">
        <f>IF(Смета!B1966&gt;0,Смета!B1966,0)</f>
        <v>0</v>
      </c>
      <c r="D1984">
        <f>IF(Смета!C1966&gt;0,Смета!C1966,0)</f>
        <v>0</v>
      </c>
      <c r="E1984" s="7">
        <f>IF(Смета!D1966&gt;0,Смета!D1966,0)</f>
        <v>0</v>
      </c>
      <c r="F1984" s="7">
        <f>IFERROR(IF(Дата_КС2=S$3,Смета!Q1966,0)+IF(Дата_КС2=S$4,Смета!T1966,0)+IF(Дата_КС2=S$5,Смета!W1966,0)+IF(Дата_КС2=S$6,Смета!Z1966,0)+IF(Дата_КС2=S$7,Смета!AC1966,0)+IF(Дата_КС2=S$8,Смета!AF1966,0)+IF(Дата_КС2=S$9,Смета!AI1966,0)+IF(Дата_КС2=S$10,Смета!AL1966,0)+IF(Дата_КС2=S$11,Смета!AO1966,0)+IF(Дата_КС2=S$12,Смета!AR1966,0)+IF(Дата_КС2=S$13,Смета!AU1966,0)+IF(Дата_КС2=S$14,Смета!AX1966,0),0)</f>
        <v>0</v>
      </c>
      <c r="G1984" s="7">
        <f>IF(Смета!E1966&gt;0,Смета!E1966,0)</f>
        <v>0</v>
      </c>
      <c r="H1984" s="7">
        <f>ROUND(F1984*G1984,2)</f>
        <v>0</v>
      </c>
      <c r="I1984">
        <f>IF(J1984=1,1,K1984)</f>
        <v>0</v>
      </c>
      <c r="K1984">
        <f>IF(AND(B1984&gt;0,B1984&lt;&gt;"ЗАГ"),1,IF(C1984=0,SUM(B1985:INDEX(B1985:B$2002,INDEX(MATCH("ЗАГ",B1985:B$2002&amp;"",),))),0))</f>
        <v>0</v>
      </c>
      <c r="R1984" s="7">
        <f>IFERROR(IF(F1984&gt;0,IF(IFERROR((Смета!H1534*1),0)&gt;0,ROUND(F1984*G1984,2),0),0),0)</f>
        <v>0</v>
      </c>
      <c r="S1984" s="7">
        <f>IFERROR(IF(F1984&gt;0,IF(IFERROR((Смета!G1966*1),0)&gt;0,ROUND(F1984*G1984,2),0),0),0)</f>
        <v>0</v>
      </c>
    </row>
    <row r="1985" hidden="1">
      <c r="B1985">
        <f>IFERROR(IF(F1985&gt;0,MAX(B$26:B1984)+1,IF(AND(D1985&gt;0,C1985=0),"ЗАГ",0)),0)</f>
        <v>0</v>
      </c>
      <c r="C1985">
        <f>IF(Смета!B1967&gt;0,Смета!B1967,0)</f>
        <v>0</v>
      </c>
      <c r="D1985">
        <f>IF(Смета!C1967&gt;0,Смета!C1967,0)</f>
        <v>0</v>
      </c>
      <c r="E1985" s="7">
        <f>IF(Смета!D1967&gt;0,Смета!D1967,0)</f>
        <v>0</v>
      </c>
      <c r="F1985" s="7">
        <f>IFERROR(IF(Дата_КС2=S$3,Смета!Q1967,0)+IF(Дата_КС2=S$4,Смета!T1967,0)+IF(Дата_КС2=S$5,Смета!W1967,0)+IF(Дата_КС2=S$6,Смета!Z1967,0)+IF(Дата_КС2=S$7,Смета!AC1967,0)+IF(Дата_КС2=S$8,Смета!AF1967,0)+IF(Дата_КС2=S$9,Смета!AI1967,0)+IF(Дата_КС2=S$10,Смета!AL1967,0)+IF(Дата_КС2=S$11,Смета!AO1967,0)+IF(Дата_КС2=S$12,Смета!AR1967,0)+IF(Дата_КС2=S$13,Смета!AU1967,0)+IF(Дата_КС2=S$14,Смета!AX1967,0),0)</f>
        <v>0</v>
      </c>
      <c r="G1985" s="7">
        <f>IF(Смета!E1967&gt;0,Смета!E1967,0)</f>
        <v>0</v>
      </c>
      <c r="H1985" s="7">
        <f>ROUND(F1985*G1985,2)</f>
        <v>0</v>
      </c>
      <c r="I1985">
        <f>IF(J1985=1,1,K1985)</f>
        <v>0</v>
      </c>
      <c r="K1985">
        <f>IF(AND(B1985&gt;0,B1985&lt;&gt;"ЗАГ"),1,IF(C1985=0,SUM(B1986:INDEX(B1986:B$2002,INDEX(MATCH("ЗАГ",B1986:B$2002&amp;"",),))),0))</f>
        <v>0</v>
      </c>
      <c r="R1985" s="7">
        <f>IFERROR(IF(F1985&gt;0,IF(IFERROR((Смета!H1535*1),0)&gt;0,ROUND(F1985*G1985,2),0),0),0)</f>
        <v>0</v>
      </c>
      <c r="S1985" s="7">
        <f>IFERROR(IF(F1985&gt;0,IF(IFERROR((Смета!G1967*1),0)&gt;0,ROUND(F1985*G1985,2),0),0),0)</f>
        <v>0</v>
      </c>
    </row>
    <row r="1986" hidden="1">
      <c r="B1986">
        <f>IFERROR(IF(F1986&gt;0,MAX(B$26:B1985)+1,IF(AND(D1986&gt;0,C1986=0),"ЗАГ",0)),0)</f>
        <v>0</v>
      </c>
      <c r="C1986">
        <f>IF(Смета!B1968&gt;0,Смета!B1968,0)</f>
        <v>0</v>
      </c>
      <c r="D1986">
        <f>IF(Смета!C1968&gt;0,Смета!C1968,0)</f>
        <v>0</v>
      </c>
      <c r="E1986" s="7">
        <f>IF(Смета!D1968&gt;0,Смета!D1968,0)</f>
        <v>0</v>
      </c>
      <c r="F1986" s="7">
        <f>IFERROR(IF(Дата_КС2=S$3,Смета!Q1968,0)+IF(Дата_КС2=S$4,Смета!T1968,0)+IF(Дата_КС2=S$5,Смета!W1968,0)+IF(Дата_КС2=S$6,Смета!Z1968,0)+IF(Дата_КС2=S$7,Смета!AC1968,0)+IF(Дата_КС2=S$8,Смета!AF1968,0)+IF(Дата_КС2=S$9,Смета!AI1968,0)+IF(Дата_КС2=S$10,Смета!AL1968,0)+IF(Дата_КС2=S$11,Смета!AO1968,0)+IF(Дата_КС2=S$12,Смета!AR1968,0)+IF(Дата_КС2=S$13,Смета!AU1968,0)+IF(Дата_КС2=S$14,Смета!AX1968,0),0)</f>
        <v>0</v>
      </c>
      <c r="G1986" s="7">
        <f>IF(Смета!E1968&gt;0,Смета!E1968,0)</f>
        <v>0</v>
      </c>
      <c r="H1986" s="7">
        <f>ROUND(F1986*G1986,2)</f>
        <v>0</v>
      </c>
      <c r="I1986">
        <f>IF(J1986=1,1,K1986)</f>
        <v>0</v>
      </c>
      <c r="K1986">
        <f>IF(AND(B1986&gt;0,B1986&lt;&gt;"ЗАГ"),1,IF(C1986=0,SUM(B1987:INDEX(B1987:B$2002,INDEX(MATCH("ЗАГ",B1987:B$2002&amp;"",),))),0))</f>
        <v>0</v>
      </c>
      <c r="R1986" s="7">
        <f>IFERROR(IF(F1986&gt;0,IF(IFERROR((Смета!H1536*1),0)&gt;0,ROUND(F1986*G1986,2),0),0),0)</f>
        <v>0</v>
      </c>
      <c r="S1986" s="7">
        <f>IFERROR(IF(F1986&gt;0,IF(IFERROR((Смета!G1968*1),0)&gt;0,ROUND(F1986*G1986,2),0),0),0)</f>
        <v>0</v>
      </c>
    </row>
    <row r="1987" hidden="1">
      <c r="B1987">
        <f>IFERROR(IF(F1987&gt;0,MAX(B$26:B1986)+1,IF(AND(D1987&gt;0,C1987=0),"ЗАГ",0)),0)</f>
        <v>0</v>
      </c>
      <c r="C1987">
        <f>IF(Смета!B1969&gt;0,Смета!B1969,0)</f>
        <v>0</v>
      </c>
      <c r="D1987">
        <f>IF(Смета!C1969&gt;0,Смета!C1969,0)</f>
        <v>0</v>
      </c>
      <c r="E1987" s="7">
        <f>IF(Смета!D1969&gt;0,Смета!D1969,0)</f>
        <v>0</v>
      </c>
      <c r="F1987" s="7">
        <f>IFERROR(IF(Дата_КС2=S$3,Смета!Q1969,0)+IF(Дата_КС2=S$4,Смета!T1969,0)+IF(Дата_КС2=S$5,Смета!W1969,0)+IF(Дата_КС2=S$6,Смета!Z1969,0)+IF(Дата_КС2=S$7,Смета!AC1969,0)+IF(Дата_КС2=S$8,Смета!AF1969,0)+IF(Дата_КС2=S$9,Смета!AI1969,0)+IF(Дата_КС2=S$10,Смета!AL1969,0)+IF(Дата_КС2=S$11,Смета!AO1969,0)+IF(Дата_КС2=S$12,Смета!AR1969,0)+IF(Дата_КС2=S$13,Смета!AU1969,0)+IF(Дата_КС2=S$14,Смета!AX1969,0),0)</f>
        <v>0</v>
      </c>
      <c r="G1987" s="7">
        <f>IF(Смета!E1969&gt;0,Смета!E1969,0)</f>
        <v>0</v>
      </c>
      <c r="H1987" s="7">
        <f>ROUND(F1987*G1987,2)</f>
        <v>0</v>
      </c>
      <c r="I1987">
        <f>IF(J1987=1,1,K1987)</f>
        <v>0</v>
      </c>
      <c r="K1987">
        <f>IF(AND(B1987&gt;0,B1987&lt;&gt;"ЗАГ"),1,IF(C1987=0,SUM(B1988:INDEX(B1988:B$2002,INDEX(MATCH("ЗАГ",B1988:B$2002&amp;"",),))),0))</f>
        <v>0</v>
      </c>
      <c r="R1987" s="7">
        <f>IFERROR(IF(F1987&gt;0,IF(IFERROR((Смета!H1537*1),0)&gt;0,ROUND(F1987*G1987,2),0),0),0)</f>
        <v>0</v>
      </c>
      <c r="S1987" s="7">
        <f>IFERROR(IF(F1987&gt;0,IF(IFERROR((Смета!G1969*1),0)&gt;0,ROUND(F1987*G1987,2),0),0),0)</f>
        <v>0</v>
      </c>
    </row>
    <row r="1988" hidden="1">
      <c r="B1988">
        <f>IFERROR(IF(F1988&gt;0,MAX(B$26:B1987)+1,IF(AND(D1988&gt;0,C1988=0),"ЗАГ",0)),0)</f>
        <v>0</v>
      </c>
      <c r="C1988">
        <f>IF(Смета!B1970&gt;0,Смета!B1970,0)</f>
        <v>0</v>
      </c>
      <c r="D1988">
        <f>IF(Смета!C1970&gt;0,Смета!C1970,0)</f>
        <v>0</v>
      </c>
      <c r="E1988" s="7">
        <f>IF(Смета!D1970&gt;0,Смета!D1970,0)</f>
        <v>0</v>
      </c>
      <c r="F1988" s="7">
        <f>IFERROR(IF(Дата_КС2=S$3,Смета!Q1970,0)+IF(Дата_КС2=S$4,Смета!T1970,0)+IF(Дата_КС2=S$5,Смета!W1970,0)+IF(Дата_КС2=S$6,Смета!Z1970,0)+IF(Дата_КС2=S$7,Смета!AC1970,0)+IF(Дата_КС2=S$8,Смета!AF1970,0)+IF(Дата_КС2=S$9,Смета!AI1970,0)+IF(Дата_КС2=S$10,Смета!AL1970,0)+IF(Дата_КС2=S$11,Смета!AO1970,0)+IF(Дата_КС2=S$12,Смета!AR1970,0)+IF(Дата_КС2=S$13,Смета!AU1970,0)+IF(Дата_КС2=S$14,Смета!AX1970,0),0)</f>
        <v>0</v>
      </c>
      <c r="G1988" s="7">
        <f>IF(Смета!E1970&gt;0,Смета!E1970,0)</f>
        <v>0</v>
      </c>
      <c r="H1988" s="7">
        <f>ROUND(F1988*G1988,2)</f>
        <v>0</v>
      </c>
      <c r="I1988">
        <f>IF(J1988=1,1,K1988)</f>
        <v>0</v>
      </c>
      <c r="K1988">
        <f>IF(AND(B1988&gt;0,B1988&lt;&gt;"ЗАГ"),1,IF(C1988=0,SUM(B1989:INDEX(B1989:B$2002,INDEX(MATCH("ЗАГ",B1989:B$2002&amp;"",),))),0))</f>
        <v>0</v>
      </c>
      <c r="R1988" s="7">
        <f>IFERROR(IF(F1988&gt;0,IF(IFERROR((Смета!H1538*1),0)&gt;0,ROUND(F1988*G1988,2),0),0),0)</f>
        <v>0</v>
      </c>
      <c r="S1988" s="7">
        <f>IFERROR(IF(F1988&gt;0,IF(IFERROR((Смета!G1970*1),0)&gt;0,ROUND(F1988*G1988,2),0),0),0)</f>
        <v>0</v>
      </c>
    </row>
    <row r="1989" hidden="1">
      <c r="B1989">
        <f>IFERROR(IF(F1989&gt;0,MAX(B$26:B1988)+1,IF(AND(D1989&gt;0,C1989=0),"ЗАГ",0)),0)</f>
        <v>0</v>
      </c>
      <c r="C1989">
        <f>IF(Смета!B1971&gt;0,Смета!B1971,0)</f>
        <v>0</v>
      </c>
      <c r="D1989">
        <f>IF(Смета!C1971&gt;0,Смета!C1971,0)</f>
        <v>0</v>
      </c>
      <c r="E1989" s="7">
        <f>IF(Смета!D1971&gt;0,Смета!D1971,0)</f>
        <v>0</v>
      </c>
      <c r="F1989" s="7">
        <f>IFERROR(IF(Дата_КС2=S$3,Смета!Q1971,0)+IF(Дата_КС2=S$4,Смета!T1971,0)+IF(Дата_КС2=S$5,Смета!W1971,0)+IF(Дата_КС2=S$6,Смета!Z1971,0)+IF(Дата_КС2=S$7,Смета!AC1971,0)+IF(Дата_КС2=S$8,Смета!AF1971,0)+IF(Дата_КС2=S$9,Смета!AI1971,0)+IF(Дата_КС2=S$10,Смета!AL1971,0)+IF(Дата_КС2=S$11,Смета!AO1971,0)+IF(Дата_КС2=S$12,Смета!AR1971,0)+IF(Дата_КС2=S$13,Смета!AU1971,0)+IF(Дата_КС2=S$14,Смета!AX1971,0),0)</f>
        <v>0</v>
      </c>
      <c r="G1989" s="7">
        <f>IF(Смета!E1971&gt;0,Смета!E1971,0)</f>
        <v>0</v>
      </c>
      <c r="H1989" s="7">
        <f>ROUND(F1989*G1989,2)</f>
        <v>0</v>
      </c>
      <c r="I1989">
        <f>IF(J1989=1,1,K1989)</f>
        <v>0</v>
      </c>
      <c r="K1989">
        <f>IF(AND(B1989&gt;0,B1989&lt;&gt;"ЗАГ"),1,IF(C1989=0,SUM(B1990:INDEX(B1990:B$2002,INDEX(MATCH("ЗАГ",B1990:B$2002&amp;"",),))),0))</f>
        <v>0</v>
      </c>
      <c r="R1989" s="7">
        <f>IFERROR(IF(F1989&gt;0,IF(IFERROR((Смета!H1539*1),0)&gt;0,ROUND(F1989*G1989,2),0),0),0)</f>
        <v>0</v>
      </c>
      <c r="S1989" s="7">
        <f>IFERROR(IF(F1989&gt;0,IF(IFERROR((Смета!G1971*1),0)&gt;0,ROUND(F1989*G1989,2),0),0),0)</f>
        <v>0</v>
      </c>
    </row>
    <row r="1990" hidden="1">
      <c r="B1990">
        <f>IFERROR(IF(F1990&gt;0,MAX(B$26:B1989)+1,IF(AND(D1990&gt;0,C1990=0),"ЗАГ",0)),0)</f>
        <v>0</v>
      </c>
      <c r="C1990">
        <f>IF(Смета!B1972&gt;0,Смета!B1972,0)</f>
        <v>0</v>
      </c>
      <c r="D1990">
        <f>IF(Смета!C1972&gt;0,Смета!C1972,0)</f>
        <v>0</v>
      </c>
      <c r="E1990" s="7">
        <f>IF(Смета!D1972&gt;0,Смета!D1972,0)</f>
        <v>0</v>
      </c>
      <c r="F1990" s="7">
        <f>IFERROR(IF(Дата_КС2=S$3,Смета!Q1972,0)+IF(Дата_КС2=S$4,Смета!T1972,0)+IF(Дата_КС2=S$5,Смета!W1972,0)+IF(Дата_КС2=S$6,Смета!Z1972,0)+IF(Дата_КС2=S$7,Смета!AC1972,0)+IF(Дата_КС2=S$8,Смета!AF1972,0)+IF(Дата_КС2=S$9,Смета!AI1972,0)+IF(Дата_КС2=S$10,Смета!AL1972,0)+IF(Дата_КС2=S$11,Смета!AO1972,0)+IF(Дата_КС2=S$12,Смета!AR1972,0)+IF(Дата_КС2=S$13,Смета!AU1972,0)+IF(Дата_КС2=S$14,Смета!AX1972,0),0)</f>
        <v>0</v>
      </c>
      <c r="G1990" s="7">
        <f>IF(Смета!E1972&gt;0,Смета!E1972,0)</f>
        <v>0</v>
      </c>
      <c r="H1990" s="7">
        <f>ROUND(F1990*G1990,2)</f>
        <v>0</v>
      </c>
      <c r="I1990">
        <f>IF(J1990=1,1,K1990)</f>
        <v>0</v>
      </c>
      <c r="K1990">
        <f>IF(AND(B1990&gt;0,B1990&lt;&gt;"ЗАГ"),1,IF(C1990=0,SUM(B1991:INDEX(B1991:B$2002,INDEX(MATCH("ЗАГ",B1991:B$2002&amp;"",),))),0))</f>
        <v>0</v>
      </c>
      <c r="R1990" s="7">
        <f>IFERROR(IF(F1990&gt;0,IF(IFERROR((Смета!H1540*1),0)&gt;0,ROUND(F1990*G1990,2),0),0),0)</f>
        <v>0</v>
      </c>
      <c r="S1990" s="7">
        <f>IFERROR(IF(F1990&gt;0,IF(IFERROR((Смета!G1972*1),0)&gt;0,ROUND(F1990*G1990,2),0),0),0)</f>
        <v>0</v>
      </c>
    </row>
    <row r="1991" hidden="1">
      <c r="B1991">
        <f>IFERROR(IF(F1991&gt;0,MAX(B$26:B1990)+1,IF(AND(D1991&gt;0,C1991=0),"ЗАГ",0)),0)</f>
        <v>0</v>
      </c>
      <c r="C1991">
        <f>IF(Смета!B1973&gt;0,Смета!B1973,0)</f>
        <v>0</v>
      </c>
      <c r="D1991">
        <f>IF(Смета!C1973&gt;0,Смета!C1973,0)</f>
        <v>0</v>
      </c>
      <c r="E1991" s="7">
        <f>IF(Смета!D1973&gt;0,Смета!D1973,0)</f>
        <v>0</v>
      </c>
      <c r="F1991" s="7">
        <f>IFERROR(IF(Дата_КС2=S$3,Смета!Q1973,0)+IF(Дата_КС2=S$4,Смета!T1973,0)+IF(Дата_КС2=S$5,Смета!W1973,0)+IF(Дата_КС2=S$6,Смета!Z1973,0)+IF(Дата_КС2=S$7,Смета!AC1973,0)+IF(Дата_КС2=S$8,Смета!AF1973,0)+IF(Дата_КС2=S$9,Смета!AI1973,0)+IF(Дата_КС2=S$10,Смета!AL1973,0)+IF(Дата_КС2=S$11,Смета!AO1973,0)+IF(Дата_КС2=S$12,Смета!AR1973,0)+IF(Дата_КС2=S$13,Смета!AU1973,0)+IF(Дата_КС2=S$14,Смета!AX1973,0),0)</f>
        <v>0</v>
      </c>
      <c r="G1991" s="7">
        <f>IF(Смета!E1973&gt;0,Смета!E1973,0)</f>
        <v>0</v>
      </c>
      <c r="H1991" s="7">
        <f>ROUND(F1991*G1991,2)</f>
        <v>0</v>
      </c>
      <c r="I1991">
        <f>IF(J1991=1,1,K1991)</f>
        <v>0</v>
      </c>
      <c r="K1991">
        <f>IF(AND(B1991&gt;0,B1991&lt;&gt;"ЗАГ"),1,IF(C1991=0,SUM(B1992:INDEX(B1992:B$2002,INDEX(MATCH("ЗАГ",B1992:B$2002&amp;"",),))),0))</f>
        <v>0</v>
      </c>
      <c r="R1991" s="7">
        <f>IFERROR(IF(F1991&gt;0,IF(IFERROR((Смета!H1541*1),0)&gt;0,ROUND(F1991*G1991,2),0),0),0)</f>
        <v>0</v>
      </c>
      <c r="S1991" s="7">
        <f>IFERROR(IF(F1991&gt;0,IF(IFERROR((Смета!G1973*1),0)&gt;0,ROUND(F1991*G1991,2),0),0),0)</f>
        <v>0</v>
      </c>
    </row>
    <row r="1992" hidden="1">
      <c r="B1992">
        <f>IFERROR(IF(F1992&gt;0,MAX(B$26:B1991)+1,IF(AND(D1992&gt;0,C1992=0),"ЗАГ",0)),0)</f>
        <v>0</v>
      </c>
      <c r="C1992">
        <f>IF(Смета!B1974&gt;0,Смета!B1974,0)</f>
        <v>0</v>
      </c>
      <c r="D1992">
        <f>IF(Смета!C1974&gt;0,Смета!C1974,0)</f>
        <v>0</v>
      </c>
      <c r="E1992" s="7">
        <f>IF(Смета!D1974&gt;0,Смета!D1974,0)</f>
        <v>0</v>
      </c>
      <c r="F1992" s="7">
        <f>IFERROR(IF(Дата_КС2=S$3,Смета!Q1974,0)+IF(Дата_КС2=S$4,Смета!T1974,0)+IF(Дата_КС2=S$5,Смета!W1974,0)+IF(Дата_КС2=S$6,Смета!Z1974,0)+IF(Дата_КС2=S$7,Смета!AC1974,0)+IF(Дата_КС2=S$8,Смета!AF1974,0)+IF(Дата_КС2=S$9,Смета!AI1974,0)+IF(Дата_КС2=S$10,Смета!AL1974,0)+IF(Дата_КС2=S$11,Смета!AO1974,0)+IF(Дата_КС2=S$12,Смета!AR1974,0)+IF(Дата_КС2=S$13,Смета!AU1974,0)+IF(Дата_КС2=S$14,Смета!AX1974,0),0)</f>
        <v>0</v>
      </c>
      <c r="G1992" s="7">
        <f>IF(Смета!E1974&gt;0,Смета!E1974,0)</f>
        <v>0</v>
      </c>
      <c r="H1992" s="7">
        <f>ROUND(F1992*G1992,2)</f>
        <v>0</v>
      </c>
      <c r="I1992">
        <f>IF(J1992=1,1,K1992)</f>
        <v>0</v>
      </c>
      <c r="K1992">
        <f>IF(AND(B1992&gt;0,B1992&lt;&gt;"ЗАГ"),1,IF(C1992=0,SUM(B1993:INDEX(B1993:B$2002,INDEX(MATCH("ЗАГ",B1993:B$2002&amp;"",),))),0))</f>
        <v>0</v>
      </c>
      <c r="R1992" s="7">
        <f>IFERROR(IF(F1992&gt;0,IF(IFERROR((Смета!H1542*1),0)&gt;0,ROUND(F1992*G1992,2),0),0),0)</f>
        <v>0</v>
      </c>
      <c r="S1992" s="7">
        <f>IFERROR(IF(F1992&gt;0,IF(IFERROR((Смета!G1974*1),0)&gt;0,ROUND(F1992*G1992,2),0),0),0)</f>
        <v>0</v>
      </c>
    </row>
    <row r="1993" hidden="1">
      <c r="B1993">
        <f>IFERROR(IF(F1993&gt;0,MAX(B$26:B1992)+1,IF(AND(D1993&gt;0,C1993=0),"ЗАГ",0)),0)</f>
        <v>0</v>
      </c>
      <c r="C1993">
        <f>IF(Смета!B1975&gt;0,Смета!B1975,0)</f>
        <v>0</v>
      </c>
      <c r="D1993">
        <f>IF(Смета!C1975&gt;0,Смета!C1975,0)</f>
        <v>0</v>
      </c>
      <c r="E1993" s="7">
        <f>IF(Смета!D1975&gt;0,Смета!D1975,0)</f>
        <v>0</v>
      </c>
      <c r="F1993" s="7">
        <f>IFERROR(IF(Дата_КС2=S$3,Смета!Q1975,0)+IF(Дата_КС2=S$4,Смета!T1975,0)+IF(Дата_КС2=S$5,Смета!W1975,0)+IF(Дата_КС2=S$6,Смета!Z1975,0)+IF(Дата_КС2=S$7,Смета!AC1975,0)+IF(Дата_КС2=S$8,Смета!AF1975,0)+IF(Дата_КС2=S$9,Смета!AI1975,0)+IF(Дата_КС2=S$10,Смета!AL1975,0)+IF(Дата_КС2=S$11,Смета!AO1975,0)+IF(Дата_КС2=S$12,Смета!AR1975,0)+IF(Дата_КС2=S$13,Смета!AU1975,0)+IF(Дата_КС2=S$14,Смета!AX1975,0),0)</f>
        <v>0</v>
      </c>
      <c r="G1993" s="7">
        <f>IF(Смета!E1975&gt;0,Смета!E1975,0)</f>
        <v>0</v>
      </c>
      <c r="H1993" s="7">
        <f>ROUND(F1993*G1993,2)</f>
        <v>0</v>
      </c>
      <c r="I1993">
        <f>IF(J1993=1,1,K1993)</f>
        <v>0</v>
      </c>
      <c r="K1993">
        <f>IF(AND(B1993&gt;0,B1993&lt;&gt;"ЗАГ"),1,IF(C1993=0,SUM(B1994:INDEX(B1994:B$2002,INDEX(MATCH("ЗАГ",B1994:B$2002&amp;"",),))),0))</f>
        <v>0</v>
      </c>
      <c r="R1993" s="7">
        <f>IFERROR(IF(F1993&gt;0,IF(IFERROR((Смета!H1543*1),0)&gt;0,ROUND(F1993*G1993,2),0),0),0)</f>
        <v>0</v>
      </c>
      <c r="S1993" s="7">
        <f>IFERROR(IF(F1993&gt;0,IF(IFERROR((Смета!G1975*1),0)&gt;0,ROUND(F1993*G1993,2),0),0),0)</f>
        <v>0</v>
      </c>
    </row>
    <row r="1994" hidden="1">
      <c r="B1994">
        <f>IFERROR(IF(F1994&gt;0,MAX(B$26:B1993)+1,IF(AND(D1994&gt;0,C1994=0),"ЗАГ",0)),0)</f>
        <v>0</v>
      </c>
      <c r="C1994">
        <f>IF(Смета!B1976&gt;0,Смета!B1976,0)</f>
        <v>0</v>
      </c>
      <c r="D1994">
        <f>IF(Смета!C1976&gt;0,Смета!C1976,0)</f>
        <v>0</v>
      </c>
      <c r="E1994" s="7">
        <f>IF(Смета!D1976&gt;0,Смета!D1976,0)</f>
        <v>0</v>
      </c>
      <c r="F1994" s="7">
        <f>IFERROR(IF(Дата_КС2=S$3,Смета!Q1976,0)+IF(Дата_КС2=S$4,Смета!T1976,0)+IF(Дата_КС2=S$5,Смета!W1976,0)+IF(Дата_КС2=S$6,Смета!Z1976,0)+IF(Дата_КС2=S$7,Смета!AC1976,0)+IF(Дата_КС2=S$8,Смета!AF1976,0)+IF(Дата_КС2=S$9,Смета!AI1976,0)+IF(Дата_КС2=S$10,Смета!AL1976,0)+IF(Дата_КС2=S$11,Смета!AO1976,0)+IF(Дата_КС2=S$12,Смета!AR1976,0)+IF(Дата_КС2=S$13,Смета!AU1976,0)+IF(Дата_КС2=S$14,Смета!AX1976,0),0)</f>
        <v>0</v>
      </c>
      <c r="G1994" s="7">
        <f>IF(Смета!E1976&gt;0,Смета!E1976,0)</f>
        <v>0</v>
      </c>
      <c r="H1994" s="7">
        <f>ROUND(F1994*G1994,2)</f>
        <v>0</v>
      </c>
      <c r="I1994">
        <f>IF(J1994=1,1,K1994)</f>
        <v>0</v>
      </c>
      <c r="K1994">
        <f>IF(AND(B1994&gt;0,B1994&lt;&gt;"ЗАГ"),1,IF(C1994=0,SUM(B1995:INDEX(B1995:B$2002,INDEX(MATCH("ЗАГ",B1995:B$2002&amp;"",),))),0))</f>
        <v>0</v>
      </c>
      <c r="R1994" s="7">
        <f>IFERROR(IF(F1994&gt;0,IF(IFERROR((Смета!H1544*1),0)&gt;0,ROUND(F1994*G1994,2),0),0),0)</f>
        <v>0</v>
      </c>
      <c r="S1994" s="7">
        <f>IFERROR(IF(F1994&gt;0,IF(IFERROR((Смета!G1976*1),0)&gt;0,ROUND(F1994*G1994,2),0),0),0)</f>
        <v>0</v>
      </c>
    </row>
    <row r="1995" hidden="1">
      <c r="B1995">
        <f>IFERROR(IF(F1995&gt;0,MAX(B$26:B1994)+1,IF(AND(D1995&gt;0,C1995=0),"ЗАГ",0)),0)</f>
        <v>0</v>
      </c>
      <c r="C1995">
        <f>IF(Смета!B1977&gt;0,Смета!B1977,0)</f>
        <v>0</v>
      </c>
      <c r="D1995">
        <f>IF(Смета!C1977&gt;0,Смета!C1977,0)</f>
        <v>0</v>
      </c>
      <c r="E1995" s="7">
        <f>IF(Смета!D1977&gt;0,Смета!D1977,0)</f>
        <v>0</v>
      </c>
      <c r="F1995" s="7">
        <f>IFERROR(IF(Дата_КС2=S$3,Смета!Q1977,0)+IF(Дата_КС2=S$4,Смета!T1977,0)+IF(Дата_КС2=S$5,Смета!W1977,0)+IF(Дата_КС2=S$6,Смета!Z1977,0)+IF(Дата_КС2=S$7,Смета!AC1977,0)+IF(Дата_КС2=S$8,Смета!AF1977,0)+IF(Дата_КС2=S$9,Смета!AI1977,0)+IF(Дата_КС2=S$10,Смета!AL1977,0)+IF(Дата_КС2=S$11,Смета!AO1977,0)+IF(Дата_КС2=S$12,Смета!AR1977,0)+IF(Дата_КС2=S$13,Смета!AU1977,0)+IF(Дата_КС2=S$14,Смета!AX1977,0),0)</f>
        <v>0</v>
      </c>
      <c r="G1995" s="7">
        <f>IF(Смета!E1977&gt;0,Смета!E1977,0)</f>
        <v>0</v>
      </c>
      <c r="H1995" s="7">
        <f>ROUND(F1995*G1995,2)</f>
        <v>0</v>
      </c>
      <c r="I1995">
        <f>IF(J1995=1,1,K1995)</f>
        <v>0</v>
      </c>
      <c r="K1995">
        <f>IF(AND(B1995&gt;0,B1995&lt;&gt;"ЗАГ"),1,IF(C1995=0,SUM(B1996:INDEX(B1996:B$2002,INDEX(MATCH("ЗАГ",B1996:B$2002&amp;"",),))),0))</f>
        <v>0</v>
      </c>
      <c r="R1995" s="7">
        <f>IFERROR(IF(F1995&gt;0,IF(IFERROR((Смета!H1545*1),0)&gt;0,ROUND(F1995*G1995,2),0),0),0)</f>
        <v>0</v>
      </c>
      <c r="S1995" s="7">
        <f>IFERROR(IF(F1995&gt;0,IF(IFERROR((Смета!G1977*1),0)&gt;0,ROUND(F1995*G1995,2),0),0),0)</f>
        <v>0</v>
      </c>
    </row>
    <row r="1996" hidden="1">
      <c r="B1996">
        <f>IFERROR(IF(F1996&gt;0,MAX(B$26:B1995)+1,IF(AND(D1996&gt;0,C1996=0),"ЗАГ",0)),0)</f>
        <v>0</v>
      </c>
      <c r="C1996">
        <f>IF(Смета!B1978&gt;0,Смета!B1978,0)</f>
        <v>0</v>
      </c>
      <c r="D1996">
        <f>IF(Смета!C1978&gt;0,Смета!C1978,0)</f>
        <v>0</v>
      </c>
      <c r="E1996" s="7">
        <f>IF(Смета!D1978&gt;0,Смета!D1978,0)</f>
        <v>0</v>
      </c>
      <c r="F1996" s="7">
        <f>IFERROR(IF(Дата_КС2=S$3,Смета!Q1978,0)+IF(Дата_КС2=S$4,Смета!T1978,0)+IF(Дата_КС2=S$5,Смета!W1978,0)+IF(Дата_КС2=S$6,Смета!Z1978,0)+IF(Дата_КС2=S$7,Смета!AC1978,0)+IF(Дата_КС2=S$8,Смета!AF1978,0)+IF(Дата_КС2=S$9,Смета!AI1978,0)+IF(Дата_КС2=S$10,Смета!AL1978,0)+IF(Дата_КС2=S$11,Смета!AO1978,0)+IF(Дата_КС2=S$12,Смета!AR1978,0)+IF(Дата_КС2=S$13,Смета!AU1978,0)+IF(Дата_КС2=S$14,Смета!AX1978,0),0)</f>
        <v>0</v>
      </c>
      <c r="G1996" s="7">
        <f>IF(Смета!E1978&gt;0,Смета!E1978,0)</f>
        <v>0</v>
      </c>
      <c r="H1996" s="7">
        <f>ROUND(F1996*G1996,2)</f>
        <v>0</v>
      </c>
      <c r="I1996">
        <f>IF(J1996=1,1,K1996)</f>
        <v>0</v>
      </c>
      <c r="K1996">
        <f>IF(AND(B1996&gt;0,B1996&lt;&gt;"ЗАГ"),1,IF(C1996=0,SUM(B1997:INDEX(B1997:B$2002,INDEX(MATCH("ЗАГ",B1997:B$2002&amp;"",),))),0))</f>
        <v>0</v>
      </c>
      <c r="R1996" s="7">
        <f>IFERROR(IF(F1996&gt;0,IF(IFERROR((Смета!H1546*1),0)&gt;0,ROUND(F1996*G1996,2),0),0),0)</f>
        <v>0</v>
      </c>
      <c r="S1996" s="7">
        <f>IFERROR(IF(F1996&gt;0,IF(IFERROR((Смета!G1978*1),0)&gt;0,ROUND(F1996*G1996,2),0),0),0)</f>
        <v>0</v>
      </c>
    </row>
    <row r="1997" hidden="1">
      <c r="B1997">
        <f>IFERROR(IF(F1997&gt;0,MAX(B$26:B1996)+1,IF(AND(D1997&gt;0,C1997=0),"ЗАГ",0)),0)</f>
        <v>0</v>
      </c>
      <c r="C1997">
        <f>IF(Смета!B1979&gt;0,Смета!B1979,0)</f>
        <v>0</v>
      </c>
      <c r="D1997">
        <f>IF(Смета!C1979&gt;0,Смета!C1979,0)</f>
        <v>0</v>
      </c>
      <c r="E1997" s="7">
        <f>IF(Смета!D1979&gt;0,Смета!D1979,0)</f>
        <v>0</v>
      </c>
      <c r="F1997" s="7">
        <f>IFERROR(IF(Дата_КС2=S$3,Смета!Q1979,0)+IF(Дата_КС2=S$4,Смета!T1979,0)+IF(Дата_КС2=S$5,Смета!W1979,0)+IF(Дата_КС2=S$6,Смета!Z1979,0)+IF(Дата_КС2=S$7,Смета!AC1979,0)+IF(Дата_КС2=S$8,Смета!AF1979,0)+IF(Дата_КС2=S$9,Смета!AI1979,0)+IF(Дата_КС2=S$10,Смета!AL1979,0)+IF(Дата_КС2=S$11,Смета!AO1979,0)+IF(Дата_КС2=S$12,Смета!AR1979,0)+IF(Дата_КС2=S$13,Смета!AU1979,0)+IF(Дата_КС2=S$14,Смета!AX1979,0),0)</f>
        <v>0</v>
      </c>
      <c r="G1997" s="7">
        <f>IF(Смета!E1979&gt;0,Смета!E1979,0)</f>
        <v>0</v>
      </c>
      <c r="H1997" s="7">
        <f>ROUND(F1997*G1997,2)</f>
        <v>0</v>
      </c>
      <c r="I1997">
        <f>IF(J1997=1,1,K1997)</f>
        <v>0</v>
      </c>
      <c r="K1997">
        <f>IF(AND(B1997&gt;0,B1997&lt;&gt;"ЗАГ"),1,IF(C1997=0,SUM(B1998:INDEX(B1998:B$2002,INDEX(MATCH("ЗАГ",B1998:B$2002&amp;"",),))),0))</f>
        <v>0</v>
      </c>
      <c r="R1997" s="7">
        <f>IFERROR(IF(F1997&gt;0,IF(IFERROR((Смета!H1547*1),0)&gt;0,ROUND(F1997*G1997,2),0),0),0)</f>
        <v>0</v>
      </c>
      <c r="S1997" s="7">
        <f>IFERROR(IF(F1997&gt;0,IF(IFERROR((Смета!G1979*1),0)&gt;0,ROUND(F1997*G1997,2),0),0),0)</f>
        <v>0</v>
      </c>
    </row>
    <row r="1998" hidden="1">
      <c r="B1998">
        <f>IFERROR(IF(F1998&gt;0,MAX(B$26:B1997)+1,IF(AND(D1998&gt;0,C1998=0),"ЗАГ",0)),0)</f>
        <v>0</v>
      </c>
      <c r="C1998">
        <f>IF(Смета!B1980&gt;0,Смета!B1980,0)</f>
        <v>0</v>
      </c>
      <c r="D1998">
        <f>IF(Смета!C1980&gt;0,Смета!C1980,0)</f>
        <v>0</v>
      </c>
      <c r="E1998" s="7">
        <f>IF(Смета!D1980&gt;0,Смета!D1980,0)</f>
        <v>0</v>
      </c>
      <c r="F1998" s="7">
        <f>IFERROR(IF(Дата_КС2=S$3,Смета!Q1980,0)+IF(Дата_КС2=S$4,Смета!T1980,0)+IF(Дата_КС2=S$5,Смета!W1980,0)+IF(Дата_КС2=S$6,Смета!Z1980,0)+IF(Дата_КС2=S$7,Смета!AC1980,0)+IF(Дата_КС2=S$8,Смета!AF1980,0)+IF(Дата_КС2=S$9,Смета!AI1980,0)+IF(Дата_КС2=S$10,Смета!AL1980,0)+IF(Дата_КС2=S$11,Смета!AO1980,0)+IF(Дата_КС2=S$12,Смета!AR1980,0)+IF(Дата_КС2=S$13,Смета!AU1980,0)+IF(Дата_КС2=S$14,Смета!AX1980,0),0)</f>
        <v>0</v>
      </c>
      <c r="G1998" s="7">
        <f>IF(Смета!E1980&gt;0,Смета!E1980,0)</f>
        <v>0</v>
      </c>
      <c r="H1998" s="7">
        <f>ROUND(F1998*G1998,2)</f>
        <v>0</v>
      </c>
      <c r="I1998">
        <f>IF(J1998=1,1,K1998)</f>
        <v>0</v>
      </c>
      <c r="K1998">
        <f>IF(AND(B1998&gt;0,B1998&lt;&gt;"ЗАГ"),1,IF(C1998=0,SUM(B1999:INDEX(B1999:B$2002,INDEX(MATCH("ЗАГ",B1999:B$2002&amp;"",),))),0))</f>
        <v>0</v>
      </c>
      <c r="R1998" s="7">
        <f>IFERROR(IF(F1998&gt;0,IF(IFERROR((Смета!H1548*1),0)&gt;0,ROUND(F1998*G1998,2),0),0),0)</f>
        <v>0</v>
      </c>
      <c r="S1998" s="7">
        <f>IFERROR(IF(F1998&gt;0,IF(IFERROR((Смета!G1980*1),0)&gt;0,ROUND(F1998*G1998,2),0),0),0)</f>
        <v>0</v>
      </c>
    </row>
    <row r="1999" hidden="1">
      <c r="B1999">
        <f>IFERROR(IF(F1999&gt;0,MAX(B$26:B1998)+1,IF(AND(D1999&gt;0,C1999=0),"ЗАГ",0)),0)</f>
        <v>0</v>
      </c>
      <c r="C1999">
        <f>IF(Смета!B1981&gt;0,Смета!B1981,0)</f>
        <v>0</v>
      </c>
      <c r="D1999">
        <f>IF(Смета!C1981&gt;0,Смета!C1981,0)</f>
        <v>0</v>
      </c>
      <c r="E1999" s="7">
        <f>IF(Смета!D1981&gt;0,Смета!D1981,0)</f>
        <v>0</v>
      </c>
      <c r="F1999" s="7">
        <f>IFERROR(IF(Дата_КС2=S$3,Смета!Q1981,0)+IF(Дата_КС2=S$4,Смета!T1981,0)+IF(Дата_КС2=S$5,Смета!W1981,0)+IF(Дата_КС2=S$6,Смета!Z1981,0)+IF(Дата_КС2=S$7,Смета!AC1981,0)+IF(Дата_КС2=S$8,Смета!AF1981,0)+IF(Дата_КС2=S$9,Смета!AI1981,0)+IF(Дата_КС2=S$10,Смета!AL1981,0)+IF(Дата_КС2=S$11,Смета!AO1981,0)+IF(Дата_КС2=S$12,Смета!AR1981,0)+IF(Дата_КС2=S$13,Смета!AU1981,0)+IF(Дата_КС2=S$14,Смета!AX1981,0),0)</f>
        <v>0</v>
      </c>
      <c r="G1999" s="7">
        <f>IF(Смета!E1981&gt;0,Смета!E1981,0)</f>
        <v>0</v>
      </c>
      <c r="H1999" s="7">
        <f>ROUND(F1999*G1999,2)</f>
        <v>0</v>
      </c>
      <c r="I1999">
        <f>IF(J1999=1,1,K1999)</f>
        <v>0</v>
      </c>
      <c r="K1999">
        <f>IF(AND(B1999&gt;0,B1999&lt;&gt;"ЗАГ"),1,IF(C1999=0,SUM(B2000:INDEX(B2000:B$2002,INDEX(MATCH("ЗАГ",B2000:B$2002&amp;"",),))),0))</f>
        <v>0</v>
      </c>
      <c r="R1999" s="7">
        <f>IFERROR(IF(F1999&gt;0,IF(IFERROR((Смета!H1549*1),0)&gt;0,ROUND(F1999*G1999,2),0),0),0)</f>
        <v>0</v>
      </c>
      <c r="S1999" s="7">
        <f>IFERROR(IF(F1999&gt;0,IF(IFERROR((Смета!G1981*1),0)&gt;0,ROUND(F1999*G1999,2),0),0),0)</f>
        <v>0</v>
      </c>
    </row>
    <row r="2000" hidden="1">
      <c r="B2000">
        <f>IFERROR(IF(F2000&gt;0,MAX(B$26:B1999)+1,IF(AND(D2000&gt;0,C2000=0),"ЗАГ",0)),0)</f>
        <v>0</v>
      </c>
      <c r="C2000">
        <f>IF(Смета!B1982&gt;0,Смета!B1982,0)</f>
        <v>0</v>
      </c>
      <c r="D2000">
        <f>IF(Смета!C1982&gt;0,Смета!C1982,0)</f>
        <v>0</v>
      </c>
      <c r="E2000" s="7">
        <f>IF(Смета!D1982&gt;0,Смета!D1982,0)</f>
        <v>0</v>
      </c>
      <c r="F2000" s="7">
        <f>IFERROR(IF(Дата_КС2=S$3,Смета!Q1982,0)+IF(Дата_КС2=S$4,Смета!T1982,0)+IF(Дата_КС2=S$5,Смета!W1982,0)+IF(Дата_КС2=S$6,Смета!Z1982,0)+IF(Дата_КС2=S$7,Смета!AC1982,0)+IF(Дата_КС2=S$8,Смета!AF1982,0)+IF(Дата_КС2=S$9,Смета!AI1982,0)+IF(Дата_КС2=S$10,Смета!AL1982,0)+IF(Дата_КС2=S$11,Смета!AO1982,0)+IF(Дата_КС2=S$12,Смета!AR1982,0)+IF(Дата_КС2=S$13,Смета!AU1982,0)+IF(Дата_КС2=S$14,Смета!AX1982,0),0)</f>
        <v>0</v>
      </c>
      <c r="G2000" s="7">
        <f>IF(Смета!E1982&gt;0,Смета!E1982,0)</f>
        <v>0</v>
      </c>
      <c r="H2000" s="7">
        <f>ROUND(F2000*G2000,2)</f>
        <v>0</v>
      </c>
      <c r="I2000">
        <f>IF(J2000=1,1,K2000)</f>
        <v>0</v>
      </c>
      <c r="K2000">
        <f>IF(AND(B2000&gt;0,B2000&lt;&gt;"ЗАГ"),1,IF(C2000=0,SUM(B2001:INDEX(B2001:B$2002,INDEX(MATCH("ЗАГ",B2001:B$2002&amp;"",),))),0))</f>
        <v>0</v>
      </c>
      <c r="R2000" s="7">
        <f>IFERROR(IF(F2000&gt;0,IF(IFERROR((Смета!H1550*1),0)&gt;0,ROUND(F2000*G2000,2),0),0),0)</f>
        <v>0</v>
      </c>
      <c r="S2000" s="7">
        <f>IFERROR(IF(F2000&gt;0,IF(IFERROR((Смета!G1982*1),0)&gt;0,ROUND(F2000*G2000,2),0),0),0)</f>
        <v>0</v>
      </c>
    </row>
    <row r="2001" hidden="1">
      <c r="B2001">
        <f>IFERROR(IF(F2001&gt;0,MAX(B$26:B2000)+1,IF(AND(D2001&gt;0,C2001=0),"ЗАГ",0)),0)</f>
        <v>0</v>
      </c>
      <c r="C2001">
        <f>IF(Смета!B1983&gt;0,Смета!B1983,0)</f>
        <v>0</v>
      </c>
      <c r="D2001">
        <f>IF(Смета!C1983&gt;0,Смета!C1983,0)</f>
        <v>0</v>
      </c>
      <c r="E2001" s="7">
        <f>IF(Смета!D1983&gt;0,Смета!D1983,0)</f>
        <v>0</v>
      </c>
      <c r="F2001" s="7">
        <f>IFERROR(IF(Дата_КС2=S$3,Смета!Q1983,0)+IF(Дата_КС2=S$4,Смета!T1983,0)+IF(Дата_КС2=S$5,Смета!W1983,0)+IF(Дата_КС2=S$6,Смета!Z1983,0)+IF(Дата_КС2=S$7,Смета!AC1983,0)+IF(Дата_КС2=S$8,Смета!AF1983,0)+IF(Дата_КС2=S$9,Смета!AI1983,0)+IF(Дата_КС2=S$10,Смета!AL1983,0)+IF(Дата_КС2=S$11,Смета!AO1983,0)+IF(Дата_КС2=S$12,Смета!AR1983,0)+IF(Дата_КС2=S$13,Смета!AU1983,0)+IF(Дата_КС2=S$14,Смета!AX1983,0),0)</f>
        <v>0</v>
      </c>
      <c r="G2001" s="7">
        <f>IF(Смета!E1983&gt;0,Смета!E1983,0)</f>
        <v>0</v>
      </c>
      <c r="H2001" s="7">
        <f>ROUND(F2001*G2001,2)</f>
        <v>0</v>
      </c>
      <c r="R2001" s="7">
        <f>IFERROR(IF(F2001&gt;0,IF(IFERROR((Смета!H1551*1),0)&gt;0,ROUND(F2001*G2001,2),0),0),0)</f>
        <v>0</v>
      </c>
      <c r="S2001" s="7">
        <f>IFERROR(IF(F2001&gt;0,IF(IFERROR((Смета!G575*1),0)&gt;0,ROUND(F2001*G2001,2),0),0),0)</f>
        <v>0</v>
      </c>
    </row>
    <row r="2002" hidden="1">
      <c r="B2002" t="str">
        <v>ЗАГ</v>
      </c>
      <c r="R2002" s="7">
        <f>IFERROR(IF(F2002&gt;0,IF(IFERROR((Смета!H1552*1),0)&gt;0,ROUND(F2002*G2002,2),0),0),0)</f>
        <v>0</v>
      </c>
      <c r="S2002" s="7">
        <f>IFERROR(IF(F2002&gt;0,IF(IFERROR((Смета!G576*1),0)&gt;0,ROUND(F2002*G2002,2),0),0),0)</f>
        <v>0</v>
      </c>
    </row>
    <row r="2003" ht="15.75" customHeight="1">
      <c r="B2003" s="7" t="str">
        <v>Итого, в том числе:</v>
      </c>
      <c r="H2003" s="7">
        <f>IFERROR(SUM(H26:H2002),0)</f>
        <v>4424736.269999999</v>
      </c>
      <c r="R2003" s="7">
        <f>SUM(R26:R2002)</f>
        <v>1973063.13</v>
      </c>
      <c r="S2003" s="7">
        <f>SUM(S26:S2002)</f>
        <v>2481947.4600000014</v>
      </c>
    </row>
    <row r="2004" ht="15.75" customHeight="1">
      <c r="B2004" s="7" t="str">
        <v>Работы</v>
      </c>
      <c r="H2004" s="7">
        <f>R2003</f>
        <v>1973063.13</v>
      </c>
    </row>
    <row r="2005" ht="15.75" customHeight="1">
      <c r="B2005" s="7" t="str">
        <v>Материалы</v>
      </c>
      <c r="H2005" s="7">
        <f>S2003</f>
        <v>2481947.4600000014</v>
      </c>
    </row>
    <row r="2006" ht="15.75" customHeight="1">
      <c r="B2006" s="7" t="str">
        <v>Всего по акту</v>
      </c>
      <c r="H2006" s="7">
        <f>ROUND(H2003,2)</f>
        <v>4424736.27</v>
      </c>
    </row>
    <row r="2007" ht="15.75" customHeight="1">
      <c r="B2007" s="7" t="str">
        <f>IF(A2="НДС 22%","В т.ч. НДС 22%","В т.ч. НДС  5%")</f>
        <v>В т.ч. НДС 22%</v>
      </c>
      <c r="H2007" s="7">
        <f>ROUND(IF(A2="НДС 5%",H2006*5/105,H2006*22/122),2)</f>
        <v>797903.26</v>
      </c>
    </row>
    <row r="2008" ht="15.75" customHeight="1"/>
    <row r="2009"/>
    <row r="2010">
      <c r="C2010" t="str">
        <v>Сдал:</v>
      </c>
      <c r="D2010" t="str">
        <f>IF(D2=Контрагенты!B3,Контрагенты!H3,IF(D2=Контрагенты!B4,Контрагенты!H4,IF(D2=Контрагенты!G5,Контрагенты!H5,IF(D2=Контрагенты!B6,Контрагенты!H6,IF(D2=Контрагенты!B7,Контрагенты!H7,111)))))</f>
        <v>ООО СК«МЭС»</v>
      </c>
      <c r="H2010" t="str">
        <f>VLOOKUP(D2010,Контрагенты!H3:J7,3,0)</f>
        <v>А. В. Старков</v>
      </c>
    </row>
    <row r="2011">
      <c r="D2011" t="str">
        <v>(должность, подпись, расшифровка)</v>
      </c>
    </row>
    <row r="2012">
      <c r="C2012" t="str">
        <v>М.П.</v>
      </c>
    </row>
    <row r="2013"/>
    <row r="2014"/>
    <row r="2015">
      <c r="C2015" t="str">
        <v>Принял:</v>
      </c>
      <c r="D2015" t="str">
        <f>VLOOKUP(D1,Контрагенты!B10:AD69,7,0)</f>
        <v>ООО "Специализированный Застройщик "Привилегия Партнерс-4"</v>
      </c>
      <c r="H2015" t="str">
        <f>IF(D1="МЭС",Z3,"")</f>
        <v/>
      </c>
    </row>
    <row r="2016">
      <c r="D2016" t="str">
        <v>(должность, подпись, расшифровка)</v>
      </c>
    </row>
    <row r="2017">
      <c r="C2017" t="str">
        <v>М.П.</v>
      </c>
    </row>
  </sheetData>
  <mergeCells count="33">
    <mergeCell ref="B12:C12"/>
    <mergeCell ref="B11:C11"/>
    <mergeCell ref="A2:C2"/>
    <mergeCell ref="F7:H7"/>
    <mergeCell ref="B8:D8"/>
    <mergeCell ref="F8:H8"/>
    <mergeCell ref="B9:D9"/>
    <mergeCell ref="F9:H9"/>
    <mergeCell ref="D2016:G2016"/>
    <mergeCell ref="B2003:G2003"/>
    <mergeCell ref="B2004:G2004"/>
    <mergeCell ref="B2005:G2005"/>
    <mergeCell ref="B2006:G2006"/>
    <mergeCell ref="B2007:G2007"/>
    <mergeCell ref="D2011:G2011"/>
    <mergeCell ref="D2010:F2010"/>
    <mergeCell ref="D2015:F2015"/>
    <mergeCell ref="A1:C1"/>
    <mergeCell ref="B23:C23"/>
    <mergeCell ref="D23:D24"/>
    <mergeCell ref="E23:E24"/>
    <mergeCell ref="F23:H23"/>
    <mergeCell ref="F11:H11"/>
    <mergeCell ref="F12:H12"/>
    <mergeCell ref="F13:H13"/>
    <mergeCell ref="F14:H14"/>
    <mergeCell ref="F15:H15"/>
    <mergeCell ref="F16:H16"/>
    <mergeCell ref="E18:E19"/>
    <mergeCell ref="F18:F19"/>
    <mergeCell ref="G18:H18"/>
    <mergeCell ref="B10:D10"/>
    <mergeCell ref="F10:H10"/>
  </mergeCells>
  <pageMargins left="0.5905511811023623" right="0.1968503937007874" top="0.1968503937007874" bottom="0.7480314960629921" header="0" footer="0"/>
  <ignoredErrors>
    <ignoredError numberStoredAsText="1" sqref="A1:AI20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33"/>
  <sheetViews>
    <sheetView workbookViewId="0"/>
  </sheetViews>
  <cols>
    <col min="1" max="1" customWidth="1" width="6.7109375"/>
    <col min="2" max="2" customWidth="1" width="3.7109375"/>
    <col min="3" max="3" customWidth="1" width="2.28515625" hidden="true"/>
    <col min="4" max="4" customWidth="1" width="25.140625"/>
    <col min="5" max="5" customWidth="1" width="13.42578125"/>
    <col min="6" max="6" customWidth="1" width="14.85546875"/>
    <col min="7" max="7" customWidth="1" width="2.7109375"/>
    <col min="8" max="8" customWidth="1" width="16.5703125"/>
    <col min="9" max="9" customWidth="1" width="4.85546875"/>
    <col min="10" max="10" customWidth="1" width="4.5703125"/>
    <col min="11" max="11" customWidth="1" width="6.85546875"/>
    <col min="12" max="12" customWidth="1" width="9.140625"/>
    <col min="13" max="13" customWidth="1" width="9.140625" hidden="true"/>
    <col min="14" max="14" customWidth="1" width="13.42578125"/>
    <col min="15" max="15" customWidth="1" width="13.42578125"/>
    <col min="16" max="16" customWidth="1" width="9.140625"/>
    <col min="17" max="17" customWidth="1" width="9.140625"/>
    <col min="18" max="18" customWidth="1" width="9.140625"/>
    <col min="19" max="19" customWidth="1" width="9.140625"/>
    <col min="20" max="20" customWidth="1" width="9.140625"/>
    <col min="21" max="21" customWidth="1" width="9.140625"/>
    <col min="22" max="22" customWidth="1" width="9.140625"/>
    <col min="23" max="23" customWidth="1" width="9.140625"/>
    <col min="24" max="24" customWidth="1" width="9.140625"/>
    <col min="25" max="25" customWidth="1" width="9.140625"/>
    <col min="26" max="26" customWidth="1" width="9.140625"/>
    <col min="27" max="27" customWidth="1" width="9.140625"/>
    <col min="28" max="28" customWidth="1" width="9.140625"/>
    <col min="29" max="29" customWidth="1" width="9.140625"/>
    <col min="30" max="30" customWidth="1" width="9.140625"/>
    <col min="31" max="31" customWidth="1" width="9.140625"/>
    <col min="32" max="32" customWidth="1" width="9.140625"/>
    <col min="33" max="33" customWidth="1" width="9.140625"/>
    <col min="34" max="34" customWidth="1" width="9.140625"/>
    <col min="35" max="35" customWidth="1" width="9.140625"/>
    <col min="36" max="36" customWidth="1" width="9.140625"/>
    <col min="37" max="37" customWidth="1" width="9.140625"/>
    <col min="38" max="38" customWidth="1" width="9.140625"/>
    <col min="39" max="39" customWidth="1" width="9.140625"/>
    <col min="40" max="40" customWidth="1" width="9.140625"/>
    <col min="41" max="41" customWidth="1" width="9.140625"/>
    <col min="42" max="42" customWidth="1" width="9.140625"/>
    <col min="43" max="43" customWidth="1" width="9.140625"/>
    <col min="44" max="44" customWidth="1" width="9.140625"/>
    <col min="45" max="45" customWidth="1" width="9.140625"/>
    <col min="46" max="46" customWidth="1" width="9.140625"/>
    <col min="47" max="47" customWidth="1" width="9.140625"/>
    <col min="48" max="48" customWidth="1" width="9.140625"/>
    <col min="49" max="49" customWidth="1" width="9.140625"/>
    <col min="50" max="50" customWidth="1" width="9.140625"/>
    <col min="51" max="51" customWidth="1" width="9.140625"/>
    <col min="52" max="52" customWidth="1" width="9.140625"/>
    <col min="53" max="53" customWidth="1" width="9.140625"/>
    <col min="54" max="54" customWidth="1" width="9.140625"/>
    <col min="55" max="55" customWidth="1" width="9.140625"/>
    <col min="56" max="56" customWidth="1" width="9.140625"/>
    <col min="57" max="57" customWidth="1" width="9.140625"/>
    <col min="58" max="58" customWidth="1" width="9.140625"/>
    <col min="59" max="59" customWidth="1" width="9.140625"/>
    <col min="60" max="60" customWidth="1" width="9.140625"/>
    <col min="61" max="61" customWidth="1" width="9.140625"/>
    <col min="62" max="62" customWidth="1" width="9.140625"/>
    <col min="63" max="63" customWidth="1" width="9.140625"/>
    <col min="64" max="64" customWidth="1" width="9.140625"/>
    <col min="65" max="65" customWidth="1" width="9.140625"/>
    <col min="66" max="66" customWidth="1" width="9.140625"/>
    <col min="67" max="67" customWidth="1" width="9.140625"/>
    <col min="68" max="68" customWidth="1" width="9.140625"/>
    <col min="69" max="69" customWidth="1" width="9.140625"/>
    <col min="70" max="70" customWidth="1" width="9.140625"/>
    <col min="71" max="71" customWidth="1" width="9.140625"/>
    <col min="72" max="72" customWidth="1" width="9.140625"/>
    <col min="73" max="73" customWidth="1" width="9.140625"/>
    <col min="74" max="74" customWidth="1" width="9.140625"/>
    <col min="75" max="75" customWidth="1" width="9.140625"/>
    <col min="76" max="76" customWidth="1" width="9.140625"/>
    <col min="77" max="77" customWidth="1" width="9.140625"/>
    <col min="78" max="78" customWidth="1" width="9.140625"/>
    <col min="79" max="79" customWidth="1" width="9.140625"/>
    <col min="80" max="80" customWidth="1" width="9.140625"/>
    <col min="81" max="81" customWidth="1" width="9.140625"/>
    <col min="82" max="82" customWidth="1" width="9.140625"/>
    <col min="83" max="83" customWidth="1" width="9.140625"/>
    <col min="84" max="84" customWidth="1" width="9.140625"/>
    <col min="85" max="85" customWidth="1" width="9.140625"/>
    <col min="86" max="86" customWidth="1" width="9.140625"/>
    <col min="87" max="87" customWidth="1" width="9.140625"/>
    <col min="88" max="88" customWidth="1" width="9.140625"/>
    <col min="89" max="89" customWidth="1" width="9.140625"/>
    <col min="90" max="90" customWidth="1" width="9.140625"/>
    <col min="91" max="91" customWidth="1" width="9.140625"/>
    <col min="92" max="92" customWidth="1" width="9.140625"/>
    <col min="93" max="93" customWidth="1" width="9.140625"/>
    <col min="94" max="94" customWidth="1" width="9.140625"/>
    <col min="95" max="95" customWidth="1" width="9.140625"/>
    <col min="96" max="96" customWidth="1" width="9.140625"/>
    <col min="97" max="97" customWidth="1" width="9.140625"/>
    <col min="98" max="98" customWidth="1" width="9.140625"/>
    <col min="99" max="99" customWidth="1" width="9.140625"/>
    <col min="100" max="100" customWidth="1" width="9.140625"/>
    <col min="101" max="101" customWidth="1" width="9.140625"/>
    <col min="102" max="102" customWidth="1" width="9.140625"/>
    <col min="103" max="103" customWidth="1" width="9.140625"/>
    <col min="104" max="104" customWidth="1" width="9.140625"/>
    <col min="105" max="105" customWidth="1" width="9.140625"/>
    <col min="106" max="106" customWidth="1" width="9.140625"/>
    <col min="107" max="107" customWidth="1" width="9.140625"/>
    <col min="108" max="108" customWidth="1" width="9.140625"/>
    <col min="109" max="109" customWidth="1" width="9.140625"/>
    <col min="110" max="110" customWidth="1" width="9.140625"/>
    <col min="111" max="111" customWidth="1" width="9.140625"/>
    <col min="112" max="112" customWidth="1" width="9.140625"/>
    <col min="113" max="113" customWidth="1" width="9.140625"/>
    <col min="114" max="114" customWidth="1" width="9.140625"/>
    <col min="115" max="115" customWidth="1" width="9.140625"/>
    <col min="116" max="116" customWidth="1" width="9.140625"/>
    <col min="117" max="117" customWidth="1" width="9.140625"/>
    <col min="118" max="118" customWidth="1" width="9.140625"/>
    <col min="119" max="119" customWidth="1" width="9.140625"/>
    <col min="120" max="120" customWidth="1" width="9.140625"/>
    <col min="121" max="121" customWidth="1" width="9.140625"/>
    <col min="122" max="122" customWidth="1" width="9.140625"/>
    <col min="123" max="123" customWidth="1" width="9.140625"/>
    <col min="124" max="124" customWidth="1" width="9.140625"/>
    <col min="125" max="125" customWidth="1" width="9.140625"/>
    <col min="126" max="126" customWidth="1" width="9.140625"/>
    <col min="127" max="127" customWidth="1" width="9.140625"/>
    <col min="128" max="128" customWidth="1" width="9.140625"/>
    <col min="129" max="129" customWidth="1" width="9.140625"/>
    <col min="130" max="130" customWidth="1" width="9.140625"/>
    <col min="131" max="131" customWidth="1" width="9.140625"/>
    <col min="132" max="132" customWidth="1" width="9.140625"/>
    <col min="133" max="133" customWidth="1" width="9.140625"/>
    <col min="134" max="134" customWidth="1" width="9.140625"/>
    <col min="135" max="135" customWidth="1" width="9.140625"/>
    <col min="136" max="136" customWidth="1" width="9.140625"/>
    <col min="137" max="137" customWidth="1" width="9.140625"/>
    <col min="138" max="138" customWidth="1" width="9.140625"/>
    <col min="139" max="139" customWidth="1" width="9.140625"/>
    <col min="140" max="140" customWidth="1" width="9.140625"/>
    <col min="141" max="141" customWidth="1" width="9.140625"/>
    <col min="142" max="142" customWidth="1" width="9.140625"/>
    <col min="143" max="143" customWidth="1" width="9.140625"/>
    <col min="144" max="144" customWidth="1" width="9.140625"/>
    <col min="145" max="145" customWidth="1" width="9.140625"/>
    <col min="146" max="146" customWidth="1" width="9.140625"/>
    <col min="147" max="147" customWidth="1" width="9.140625"/>
    <col min="148" max="148" customWidth="1" width="9.140625"/>
    <col min="149" max="149" customWidth="1" width="9.140625"/>
    <col min="150" max="150" customWidth="1" width="9.140625"/>
    <col min="151" max="151" customWidth="1" width="9.140625"/>
    <col min="152" max="152" customWidth="1" width="9.140625"/>
    <col min="153" max="153" customWidth="1" width="9.140625"/>
    <col min="154" max="154" customWidth="1" width="9.140625"/>
    <col min="155" max="155" customWidth="1" width="9.140625"/>
    <col min="156" max="156" customWidth="1" width="9.140625"/>
    <col min="157" max="157" customWidth="1" width="9.140625"/>
    <col min="158" max="158" customWidth="1" width="9.140625"/>
    <col min="159" max="159" customWidth="1" width="9.140625"/>
    <col min="160" max="160" customWidth="1" width="9.140625"/>
    <col min="161" max="161" customWidth="1" width="9.140625"/>
    <col min="162" max="162" customWidth="1" width="9.140625"/>
    <col min="163" max="163" customWidth="1" width="9.140625"/>
    <col min="164" max="164" customWidth="1" width="9.140625"/>
    <col min="165" max="165" customWidth="1" width="9.140625"/>
    <col min="166" max="166" customWidth="1" width="9.140625"/>
    <col min="167" max="167" customWidth="1" width="9.140625"/>
    <col min="168" max="168" customWidth="1" width="9.140625"/>
    <col min="169" max="169" customWidth="1" width="9.140625"/>
    <col min="170" max="170" customWidth="1" width="9.140625"/>
    <col min="171" max="171" customWidth="1" width="9.140625"/>
    <col min="172" max="172" customWidth="1" width="9.140625"/>
    <col min="173" max="173" customWidth="1" width="9.140625"/>
    <col min="174" max="174" customWidth="1" width="9.140625"/>
    <col min="175" max="175" customWidth="1" width="9.140625"/>
    <col min="176" max="176" customWidth="1" width="9.140625"/>
    <col min="177" max="177" customWidth="1" width="9.140625"/>
    <col min="178" max="178" customWidth="1" width="9.140625"/>
    <col min="179" max="179" customWidth="1" width="9.140625"/>
    <col min="180" max="180" customWidth="1" width="9.140625"/>
    <col min="181" max="181" customWidth="1" width="9.140625"/>
    <col min="182" max="182" customWidth="1" width="9.140625"/>
    <col min="183" max="183" customWidth="1" width="9.140625"/>
    <col min="184" max="184" customWidth="1" width="9.140625"/>
    <col min="185" max="185" customWidth="1" width="9.140625"/>
    <col min="186" max="186" customWidth="1" width="9.140625"/>
    <col min="187" max="187" customWidth="1" width="9.140625"/>
    <col min="188" max="188" customWidth="1" width="9.140625"/>
    <col min="189" max="189" customWidth="1" width="9.140625"/>
    <col min="190" max="190" customWidth="1" width="9.140625"/>
    <col min="191" max="191" customWidth="1" width="9.140625"/>
    <col min="192" max="192" customWidth="1" width="9.140625"/>
    <col min="193" max="193" customWidth="1" width="9.140625"/>
    <col min="194" max="194" customWidth="1" width="9.140625"/>
    <col min="195" max="195" customWidth="1" width="9.140625"/>
    <col min="196" max="196" customWidth="1" width="9.140625"/>
    <col min="197" max="197" customWidth="1" width="9.140625"/>
    <col min="198" max="198" customWidth="1" width="9.140625"/>
    <col min="199" max="199" customWidth="1" width="9.140625"/>
    <col min="200" max="200" customWidth="1" width="9.140625"/>
    <col min="201" max="201" customWidth="1" width="9.140625"/>
    <col min="202" max="202" customWidth="1" width="9.140625"/>
    <col min="203" max="203" customWidth="1" width="9.140625"/>
    <col min="204" max="204" customWidth="1" width="9.140625"/>
    <col min="205" max="205" customWidth="1" width="9.140625"/>
    <col min="206" max="206" customWidth="1" width="9.140625"/>
    <col min="207" max="207" customWidth="1" width="9.140625"/>
    <col min="208" max="208" customWidth="1" width="9.140625"/>
    <col min="209" max="209" customWidth="1" width="9.140625"/>
    <col min="210" max="210" customWidth="1" width="9.140625"/>
    <col min="211" max="211" customWidth="1" width="9.140625"/>
    <col min="212" max="212" customWidth="1" width="9.140625"/>
    <col min="213" max="213" customWidth="1" width="9.140625"/>
    <col min="214" max="214" customWidth="1" width="9.140625"/>
    <col min="215" max="215" customWidth="1" width="9.140625"/>
    <col min="216" max="216" customWidth="1" width="9.140625"/>
    <col min="217" max="217" customWidth="1" width="9.140625"/>
    <col min="218" max="218" customWidth="1" width="9.140625"/>
    <col min="219" max="219" customWidth="1" width="9.140625"/>
    <col min="220" max="220" customWidth="1" width="9.140625"/>
    <col min="221" max="221" customWidth="1" width="9.140625"/>
    <col min="222" max="222" customWidth="1" width="9.140625"/>
    <col min="223" max="223" customWidth="1" width="9.140625"/>
    <col min="224" max="224" customWidth="1" width="9.140625"/>
    <col min="225" max="225" customWidth="1" width="9.140625"/>
    <col min="226" max="226" customWidth="1" width="9.140625"/>
    <col min="227" max="227" customWidth="1" width="9.140625"/>
    <col min="228" max="228" customWidth="1" width="9.140625"/>
    <col min="229" max="229" customWidth="1" width="9.140625"/>
    <col min="230" max="230" customWidth="1" width="9.140625"/>
    <col min="231" max="231" customWidth="1" width="9.140625"/>
    <col min="232" max="232" customWidth="1" width="9.140625"/>
    <col min="233" max="233" customWidth="1" width="9.140625"/>
    <col min="234" max="234" customWidth="1" width="9.140625"/>
    <col min="235" max="235" customWidth="1" width="9.140625"/>
    <col min="236" max="236" customWidth="1" width="9.140625"/>
    <col min="237" max="237" customWidth="1" width="9.140625"/>
    <col min="238" max="238" customWidth="1" width="9.140625"/>
    <col min="239" max="239" customWidth="1" width="9.140625"/>
    <col min="240" max="240" customWidth="1" width="9.140625"/>
    <col min="241" max="241" customWidth="1" width="9.140625"/>
    <col min="242" max="242" customWidth="1" width="9.140625"/>
    <col min="243" max="243" customWidth="1" width="9.140625"/>
    <col min="244" max="244" customWidth="1" width="9.140625"/>
    <col min="245" max="245" customWidth="1" width="9.140625"/>
    <col min="246" max="246" customWidth="1" width="9.140625"/>
    <col min="247" max="247" customWidth="1" width="9.140625"/>
    <col min="248" max="248" customWidth="1" width="9.140625"/>
    <col min="249" max="249" customWidth="1" width="9.140625"/>
    <col min="250" max="250" customWidth="1" width="9.140625"/>
    <col min="251" max="251" customWidth="1" width="9.140625"/>
    <col min="252" max="252" customWidth="1" width="9.140625"/>
    <col min="253" max="253" customWidth="1" width="9.140625"/>
    <col min="254" max="254" customWidth="1" width="9.140625"/>
    <col min="255" max="255" customWidth="1" width="9.140625"/>
    <col min="256" max="256" customWidth="1" width="9.140625"/>
    <col min="257" max="257" customWidth="1" width="9.140625"/>
    <col min="258" max="258" customWidth="1" width="9.140625"/>
    <col min="259" max="259" customWidth="1" width="9.140625"/>
    <col min="260" max="260" customWidth="1" width="9.140625"/>
    <col min="261" max="261" customWidth="1" width="9.140625"/>
    <col min="262" max="262" customWidth="1" width="9.140625"/>
    <col min="263" max="263" customWidth="1" width="9.140625"/>
    <col min="264" max="264" customWidth="1" width="9.140625"/>
    <col min="265" max="265" customWidth="1" width="9.140625"/>
    <col min="266" max="266" customWidth="1" width="9.140625"/>
    <col min="267" max="267" customWidth="1" width="9.140625"/>
    <col min="268" max="268" customWidth="1" width="9.140625"/>
    <col min="269" max="269" customWidth="1" width="9.140625"/>
    <col min="270" max="270" customWidth="1" width="9.140625"/>
    <col min="271" max="271" customWidth="1" width="9.140625"/>
    <col min="272" max="272" customWidth="1" width="9.140625"/>
    <col min="273" max="273" customWidth="1" width="9.140625"/>
    <col min="274" max="274" customWidth="1" width="9.140625"/>
    <col min="275" max="275" customWidth="1" width="9.140625"/>
    <col min="276" max="276" customWidth="1" width="9.140625"/>
    <col min="277" max="277" customWidth="1" width="9.140625"/>
    <col min="278" max="278" customWidth="1" width="9.140625"/>
    <col min="279" max="279" customWidth="1" width="9.140625"/>
    <col min="280" max="280" customWidth="1" width="9.140625"/>
    <col min="281" max="281" customWidth="1" width="9.140625"/>
    <col min="282" max="282" customWidth="1" width="9.140625"/>
    <col min="283" max="283" customWidth="1" width="9.140625"/>
    <col min="284" max="284" customWidth="1" width="9.140625"/>
    <col min="285" max="285" customWidth="1" width="9.140625"/>
    <col min="286" max="286" customWidth="1" width="9.140625"/>
    <col min="287" max="287" customWidth="1" width="9.140625"/>
    <col min="288" max="288" customWidth="1" width="9.140625"/>
    <col min="289" max="289" customWidth="1" width="9.140625"/>
    <col min="290" max="290" customWidth="1" width="9.140625"/>
    <col min="291" max="291" customWidth="1" width="9.140625"/>
    <col min="292" max="292" customWidth="1" width="9.140625"/>
    <col min="293" max="293" customWidth="1" width="9.140625"/>
    <col min="294" max="294" customWidth="1" width="9.140625"/>
    <col min="295" max="295" customWidth="1" width="9.140625"/>
    <col min="296" max="296" customWidth="1" width="9.140625"/>
    <col min="297" max="297" customWidth="1" width="9.140625"/>
    <col min="298" max="298" customWidth="1" width="9.140625"/>
    <col min="299" max="299" customWidth="1" width="9.140625"/>
    <col min="300" max="300" customWidth="1" width="9.140625"/>
    <col min="301" max="301" customWidth="1" width="9.140625"/>
    <col min="302" max="302" customWidth="1" width="9.140625"/>
    <col min="303" max="303" customWidth="1" width="9.140625"/>
    <col min="304" max="304" customWidth="1" width="9.140625"/>
    <col min="305" max="305" customWidth="1" width="9.140625"/>
    <col min="306" max="306" customWidth="1" width="9.140625"/>
    <col min="307" max="307" customWidth="1" width="9.140625"/>
    <col min="308" max="308" customWidth="1" width="9.140625"/>
    <col min="309" max="309" customWidth="1" width="9.140625"/>
    <col min="310" max="310" customWidth="1" width="9.140625"/>
    <col min="311" max="311" customWidth="1" width="9.140625"/>
    <col min="312" max="312" customWidth="1" width="9.140625"/>
    <col min="313" max="313" customWidth="1" width="9.140625"/>
    <col min="314" max="314" customWidth="1" width="9.140625"/>
    <col min="315" max="315" customWidth="1" width="9.140625"/>
    <col min="316" max="316" customWidth="1" width="9.140625"/>
    <col min="317" max="317" customWidth="1" width="9.140625"/>
    <col min="318" max="318" customWidth="1" width="9.140625"/>
    <col min="319" max="319" customWidth="1" width="9.140625"/>
    <col min="320" max="320" customWidth="1" width="9.140625"/>
    <col min="321" max="321" customWidth="1" width="9.140625"/>
    <col min="322" max="322" customWidth="1" width="9.140625"/>
    <col min="323" max="323" customWidth="1" width="9.140625"/>
    <col min="324" max="324" customWidth="1" width="9.140625"/>
    <col min="325" max="325" customWidth="1" width="9.140625"/>
    <col min="326" max="326" customWidth="1" width="9.140625"/>
    <col min="327" max="327" customWidth="1" width="9.140625"/>
    <col min="328" max="328" customWidth="1" width="9.140625"/>
    <col min="329" max="329" customWidth="1" width="9.140625"/>
    <col min="330" max="330" customWidth="1" width="9.140625"/>
    <col min="331" max="331" customWidth="1" width="9.140625"/>
    <col min="332" max="332" customWidth="1" width="9.140625"/>
    <col min="333" max="333" customWidth="1" width="9.140625"/>
    <col min="334" max="334" customWidth="1" width="9.140625"/>
    <col min="335" max="335" customWidth="1" width="9.140625"/>
    <col min="336" max="336" customWidth="1" width="9.140625"/>
    <col min="337" max="337" customWidth="1" width="9.140625"/>
    <col min="338" max="338" customWidth="1" width="9.140625"/>
    <col min="339" max="339" customWidth="1" width="9.140625"/>
    <col min="340" max="340" customWidth="1" width="9.140625"/>
    <col min="341" max="341" customWidth="1" width="9.140625"/>
    <col min="342" max="342" customWidth="1" width="9.140625"/>
    <col min="343" max="343" customWidth="1" width="9.140625"/>
    <col min="344" max="344" customWidth="1" width="9.140625"/>
    <col min="345" max="345" customWidth="1" width="9.140625"/>
    <col min="346" max="346" customWidth="1" width="9.140625"/>
    <col min="347" max="347" customWidth="1" width="9.140625"/>
    <col min="348" max="348" customWidth="1" width="9.140625"/>
    <col min="349" max="349" customWidth="1" width="9.140625"/>
    <col min="350" max="350" customWidth="1" width="9.140625"/>
    <col min="351" max="351" customWidth="1" width="9.140625"/>
    <col min="352" max="352" customWidth="1" width="9.140625"/>
    <col min="353" max="353" customWidth="1" width="9.140625"/>
    <col min="354" max="354" customWidth="1" width="9.140625"/>
    <col min="355" max="355" customWidth="1" width="9.140625"/>
    <col min="356" max="356" customWidth="1" width="9.140625"/>
    <col min="357" max="357" customWidth="1" width="9.140625"/>
    <col min="358" max="358" customWidth="1" width="9.140625"/>
    <col min="359" max="359" customWidth="1" width="9.140625"/>
    <col min="360" max="360" customWidth="1" width="9.140625"/>
    <col min="361" max="361" customWidth="1" width="9.140625"/>
    <col min="362" max="362" customWidth="1" width="9.140625"/>
    <col min="363" max="363" customWidth="1" width="9.140625"/>
    <col min="364" max="364" customWidth="1" width="9.140625"/>
    <col min="365" max="365" customWidth="1" width="9.140625"/>
    <col min="366" max="366" customWidth="1" width="9.140625"/>
    <col min="367" max="367" customWidth="1" width="9.140625"/>
    <col min="368" max="368" customWidth="1" width="9.140625"/>
    <col min="369" max="369" customWidth="1" width="9.140625"/>
    <col min="370" max="370" customWidth="1" width="9.140625"/>
    <col min="371" max="371" customWidth="1" width="9.140625"/>
    <col min="372" max="372" customWidth="1" width="9.140625"/>
    <col min="373" max="373" customWidth="1" width="9.140625"/>
    <col min="374" max="374" customWidth="1" width="9.140625"/>
    <col min="375" max="375" customWidth="1" width="9.140625"/>
    <col min="376" max="376" customWidth="1" width="9.140625"/>
    <col min="377" max="377" customWidth="1" width="9.140625"/>
    <col min="378" max="378" customWidth="1" width="9.140625"/>
    <col min="379" max="379" customWidth="1" width="9.140625"/>
    <col min="380" max="380" customWidth="1" width="9.140625"/>
    <col min="381" max="381" customWidth="1" width="9.140625"/>
    <col min="382" max="382" customWidth="1" width="9.140625"/>
    <col min="383" max="383" customWidth="1" width="9.140625"/>
    <col min="384" max="384" customWidth="1" width="9.140625"/>
    <col min="385" max="385" customWidth="1" width="9.140625"/>
    <col min="386" max="386" customWidth="1" width="9.140625"/>
    <col min="387" max="387" customWidth="1" width="9.140625"/>
    <col min="388" max="388" customWidth="1" width="9.140625"/>
    <col min="389" max="389" customWidth="1" width="9.140625"/>
    <col min="390" max="390" customWidth="1" width="9.140625"/>
    <col min="391" max="391" customWidth="1" width="9.140625"/>
    <col min="392" max="392" customWidth="1" width="9.140625"/>
    <col min="393" max="393" customWidth="1" width="9.140625"/>
    <col min="394" max="394" customWidth="1" width="9.140625"/>
    <col min="395" max="395" customWidth="1" width="9.140625"/>
    <col min="396" max="396" customWidth="1" width="9.140625"/>
    <col min="397" max="397" customWidth="1" width="9.140625"/>
    <col min="398" max="398" customWidth="1" width="9.140625"/>
    <col min="399" max="399" customWidth="1" width="9.140625"/>
    <col min="400" max="400" customWidth="1" width="9.140625"/>
    <col min="401" max="401" customWidth="1" width="9.140625"/>
    <col min="402" max="402" customWidth="1" width="9.140625"/>
    <col min="403" max="403" customWidth="1" width="9.140625"/>
    <col min="404" max="404" customWidth="1" width="9.140625"/>
    <col min="405" max="405" customWidth="1" width="9.140625"/>
    <col min="406" max="406" customWidth="1" width="9.140625"/>
    <col min="407" max="407" customWidth="1" width="9.140625"/>
    <col min="408" max="408" customWidth="1" width="9.140625"/>
    <col min="409" max="409" customWidth="1" width="9.140625"/>
    <col min="410" max="410" customWidth="1" width="9.140625"/>
    <col min="411" max="411" customWidth="1" width="9.140625"/>
    <col min="412" max="412" customWidth="1" width="9.140625"/>
    <col min="413" max="413" customWidth="1" width="9.140625"/>
    <col min="414" max="414" customWidth="1" width="9.140625"/>
    <col min="415" max="415" customWidth="1" width="9.140625"/>
    <col min="416" max="416" customWidth="1" width="9.140625"/>
    <col min="417" max="417" customWidth="1" width="9.140625"/>
    <col min="418" max="418" customWidth="1" width="9.140625"/>
    <col min="419" max="419" customWidth="1" width="9.140625"/>
    <col min="420" max="420" customWidth="1" width="9.140625"/>
    <col min="421" max="421" customWidth="1" width="9.140625"/>
    <col min="422" max="422" customWidth="1" width="9.140625"/>
    <col min="423" max="423" customWidth="1" width="9.140625"/>
    <col min="424" max="424" customWidth="1" width="9.140625"/>
    <col min="425" max="425" customWidth="1" width="9.140625"/>
    <col min="426" max="426" customWidth="1" width="9.140625"/>
    <col min="427" max="427" customWidth="1" width="9.140625"/>
    <col min="428" max="428" customWidth="1" width="9.140625"/>
    <col min="429" max="429" customWidth="1" width="9.140625"/>
    <col min="430" max="430" customWidth="1" width="9.140625"/>
    <col min="431" max="431" customWidth="1" width="9.140625"/>
    <col min="432" max="432" customWidth="1" width="9.140625"/>
    <col min="433" max="433" customWidth="1" width="9.140625"/>
    <col min="434" max="434" customWidth="1" width="9.140625"/>
    <col min="435" max="435" customWidth="1" width="9.140625"/>
    <col min="436" max="436" customWidth="1" width="9.140625"/>
    <col min="437" max="437" customWidth="1" width="9.140625"/>
    <col min="438" max="438" customWidth="1" width="9.140625"/>
    <col min="439" max="439" customWidth="1" width="9.140625"/>
    <col min="440" max="440" customWidth="1" width="9.140625"/>
    <col min="441" max="441" customWidth="1" width="9.140625"/>
    <col min="442" max="442" customWidth="1" width="9.140625"/>
    <col min="443" max="443" customWidth="1" width="9.140625"/>
    <col min="444" max="444" customWidth="1" width="9.140625"/>
    <col min="445" max="445" customWidth="1" width="9.140625"/>
    <col min="446" max="446" customWidth="1" width="9.140625"/>
    <col min="447" max="447" customWidth="1" width="9.140625"/>
    <col min="448" max="448" customWidth="1" width="9.140625"/>
    <col min="449" max="449" customWidth="1" width="9.140625"/>
    <col min="450" max="450" customWidth="1" width="9.140625"/>
    <col min="451" max="451" customWidth="1" width="9.140625"/>
    <col min="452" max="452" customWidth="1" width="9.140625"/>
    <col min="453" max="453" customWidth="1" width="9.140625"/>
    <col min="454" max="454" customWidth="1" width="9.140625"/>
    <col min="455" max="455" customWidth="1" width="9.140625"/>
    <col min="456" max="456" customWidth="1" width="9.140625"/>
    <col min="457" max="457" customWidth="1" width="9.140625"/>
    <col min="458" max="458" customWidth="1" width="9.140625"/>
    <col min="459" max="459" customWidth="1" width="9.140625"/>
    <col min="460" max="460" customWidth="1" width="9.140625"/>
    <col min="461" max="461" customWidth="1" width="9.140625"/>
    <col min="462" max="462" customWidth="1" width="9.140625"/>
    <col min="463" max="463" customWidth="1" width="9.140625"/>
    <col min="464" max="464" customWidth="1" width="9.140625"/>
    <col min="465" max="465" customWidth="1" width="9.140625"/>
    <col min="466" max="466" customWidth="1" width="9.140625"/>
    <col min="467" max="467" customWidth="1" width="9.140625"/>
    <col min="468" max="468" customWidth="1" width="9.140625"/>
    <col min="469" max="469" customWidth="1" width="9.140625"/>
    <col min="470" max="470" customWidth="1" width="9.140625"/>
    <col min="471" max="471" customWidth="1" width="9.140625"/>
    <col min="472" max="472" customWidth="1" width="9.140625"/>
    <col min="473" max="473" customWidth="1" width="9.140625"/>
    <col min="474" max="474" customWidth="1" width="9.140625"/>
    <col min="475" max="475" customWidth="1" width="9.140625"/>
    <col min="476" max="476" customWidth="1" width="9.140625"/>
    <col min="477" max="477" customWidth="1" width="9.140625"/>
    <col min="478" max="478" customWidth="1" width="9.140625"/>
    <col min="479" max="479" customWidth="1" width="9.140625"/>
    <col min="480" max="480" customWidth="1" width="9.140625"/>
    <col min="481" max="481" customWidth="1" width="9.140625"/>
    <col min="482" max="482" customWidth="1" width="9.140625"/>
    <col min="483" max="483" customWidth="1" width="9.140625"/>
    <col min="484" max="484" customWidth="1" width="9.140625"/>
    <col min="485" max="485" customWidth="1" width="9.140625"/>
    <col min="486" max="486" customWidth="1" width="9.140625"/>
    <col min="487" max="487" customWidth="1" width="9.140625"/>
    <col min="488" max="488" customWidth="1" width="9.140625"/>
    <col min="489" max="489" customWidth="1" width="9.140625"/>
    <col min="490" max="490" customWidth="1" width="9.140625"/>
    <col min="491" max="491" customWidth="1" width="9.140625"/>
    <col min="492" max="492" customWidth="1" width="9.140625"/>
    <col min="493" max="493" customWidth="1" width="9.140625"/>
    <col min="494" max="494" customWidth="1" width="9.140625"/>
    <col min="495" max="495" customWidth="1" width="9.140625"/>
    <col min="496" max="496" customWidth="1" width="9.140625"/>
    <col min="497" max="497" customWidth="1" width="9.140625"/>
    <col min="498" max="498" customWidth="1" width="9.140625"/>
    <col min="499" max="499" customWidth="1" width="9.140625"/>
    <col min="500" max="500" customWidth="1" width="9.140625"/>
    <col min="501" max="501" customWidth="1" width="9.140625"/>
    <col min="502" max="502" customWidth="1" width="9.140625"/>
    <col min="503" max="503" customWidth="1" width="9.140625"/>
    <col min="504" max="504" customWidth="1" width="9.140625"/>
    <col min="505" max="505" customWidth="1" width="9.140625"/>
    <col min="506" max="506" customWidth="1" width="9.140625"/>
    <col min="507" max="507" customWidth="1" width="9.140625"/>
    <col min="508" max="508" customWidth="1" width="9.140625"/>
    <col min="509" max="509" customWidth="1" width="9.140625"/>
    <col min="510" max="510" customWidth="1" width="9.140625"/>
    <col min="511" max="511" customWidth="1" width="9.140625"/>
    <col min="512" max="512" customWidth="1" width="9.140625"/>
    <col min="513" max="513" customWidth="1" width="9.140625"/>
    <col min="514" max="514" customWidth="1" width="9.140625"/>
    <col min="515" max="515" customWidth="1" width="9.140625"/>
    <col min="516" max="516" customWidth="1" width="9.140625"/>
    <col min="517" max="517" customWidth="1" width="9.140625"/>
    <col min="518" max="518" customWidth="1" width="9.140625"/>
    <col min="519" max="519" customWidth="1" width="9.140625"/>
    <col min="520" max="520" customWidth="1" width="9.140625"/>
    <col min="521" max="521" customWidth="1" width="9.140625"/>
    <col min="522" max="522" customWidth="1" width="9.140625"/>
    <col min="523" max="523" customWidth="1" width="9.140625"/>
    <col min="524" max="524" customWidth="1" width="9.140625"/>
    <col min="525" max="525" customWidth="1" width="9.140625"/>
    <col min="526" max="526" customWidth="1" width="9.140625"/>
    <col min="527" max="527" customWidth="1" width="9.140625"/>
    <col min="528" max="528" customWidth="1" width="9.140625"/>
    <col min="529" max="529" customWidth="1" width="9.140625"/>
    <col min="530" max="530" customWidth="1" width="9.140625"/>
    <col min="531" max="531" customWidth="1" width="9.140625"/>
    <col min="532" max="532" customWidth="1" width="9.140625"/>
    <col min="533" max="533" customWidth="1" width="9.140625"/>
    <col min="534" max="534" customWidth="1" width="9.140625"/>
    <col min="535" max="535" customWidth="1" width="9.140625"/>
    <col min="536" max="536" customWidth="1" width="9.140625"/>
    <col min="537" max="537" customWidth="1" width="9.140625"/>
    <col min="538" max="538" customWidth="1" width="9.140625"/>
    <col min="539" max="539" customWidth="1" width="9.140625"/>
    <col min="540" max="540" customWidth="1" width="9.140625"/>
    <col min="541" max="541" customWidth="1" width="9.140625"/>
    <col min="542" max="542" customWidth="1" width="9.140625"/>
    <col min="543" max="543" customWidth="1" width="9.140625"/>
    <col min="544" max="544" customWidth="1" width="9.140625"/>
    <col min="545" max="545" customWidth="1" width="9.140625"/>
    <col min="546" max="546" customWidth="1" width="9.140625"/>
    <col min="547" max="547" customWidth="1" width="9.140625"/>
    <col min="548" max="548" customWidth="1" width="9.140625"/>
    <col min="549" max="549" customWidth="1" width="9.140625"/>
    <col min="550" max="550" customWidth="1" width="9.140625"/>
    <col min="551" max="551" customWidth="1" width="9.140625"/>
    <col min="552" max="552" customWidth="1" width="9.140625"/>
    <col min="553" max="553" customWidth="1" width="9.140625"/>
    <col min="554" max="554" customWidth="1" width="9.140625"/>
    <col min="555" max="555" customWidth="1" width="9.140625"/>
    <col min="556" max="556" customWidth="1" width="9.140625"/>
    <col min="557" max="557" customWidth="1" width="9.140625"/>
    <col min="558" max="558" customWidth="1" width="9.140625"/>
    <col min="559" max="559" customWidth="1" width="9.140625"/>
    <col min="560" max="560" customWidth="1" width="9.140625"/>
    <col min="561" max="561" customWidth="1" width="9.140625"/>
    <col min="562" max="562" customWidth="1" width="9.140625"/>
    <col min="563" max="563" customWidth="1" width="9.140625"/>
    <col min="564" max="564" customWidth="1" width="9.140625"/>
    <col min="565" max="565" customWidth="1" width="9.140625"/>
    <col min="566" max="566" customWidth="1" width="9.140625"/>
    <col min="567" max="567" customWidth="1" width="9.140625"/>
    <col min="568" max="568" customWidth="1" width="9.140625"/>
    <col min="569" max="569" customWidth="1" width="9.140625"/>
    <col min="570" max="570" customWidth="1" width="9.140625"/>
    <col min="571" max="571" customWidth="1" width="9.140625"/>
    <col min="572" max="572" customWidth="1" width="9.140625"/>
    <col min="573" max="573" customWidth="1" width="9.140625"/>
    <col min="574" max="574" customWidth="1" width="9.140625"/>
    <col min="575" max="575" customWidth="1" width="9.140625"/>
    <col min="576" max="576" customWidth="1" width="9.140625"/>
    <col min="577" max="577" customWidth="1" width="9.140625"/>
    <col min="578" max="578" customWidth="1" width="9.140625"/>
    <col min="579" max="579" customWidth="1" width="9.140625"/>
    <col min="580" max="580" customWidth="1" width="9.140625"/>
    <col min="581" max="581" customWidth="1" width="9.140625"/>
    <col min="582" max="582" customWidth="1" width="9.140625"/>
    <col min="583" max="583" customWidth="1" width="9.140625"/>
    <col min="584" max="584" customWidth="1" width="9.140625"/>
    <col min="585" max="585" customWidth="1" width="9.140625"/>
    <col min="586" max="586" customWidth="1" width="9.140625"/>
    <col min="587" max="587" customWidth="1" width="9.140625"/>
    <col min="588" max="588" customWidth="1" width="9.140625"/>
    <col min="589" max="589" customWidth="1" width="9.140625"/>
    <col min="590" max="590" customWidth="1" width="9.140625"/>
    <col min="591" max="591" customWidth="1" width="9.140625"/>
    <col min="592" max="592" customWidth="1" width="9.140625"/>
    <col min="593" max="593" customWidth="1" width="9.140625"/>
    <col min="594" max="594" customWidth="1" width="9.140625"/>
    <col min="595" max="595" customWidth="1" width="9.140625"/>
    <col min="596" max="596" customWidth="1" width="9.140625"/>
    <col min="597" max="597" customWidth="1" width="9.140625"/>
    <col min="598" max="598" customWidth="1" width="9.140625"/>
    <col min="599" max="599" customWidth="1" width="9.140625"/>
    <col min="600" max="600" customWidth="1" width="9.140625"/>
    <col min="601" max="601" customWidth="1" width="9.140625"/>
    <col min="602" max="602" customWidth="1" width="9.140625"/>
    <col min="603" max="603" customWidth="1" width="9.140625"/>
    <col min="604" max="604" customWidth="1" width="9.140625"/>
    <col min="605" max="605" customWidth="1" width="9.140625"/>
    <col min="606" max="606" customWidth="1" width="9.140625"/>
    <col min="607" max="607" customWidth="1" width="9.140625"/>
    <col min="608" max="608" customWidth="1" width="9.140625"/>
    <col min="609" max="609" customWidth="1" width="9.140625"/>
    <col min="610" max="610" customWidth="1" width="9.140625"/>
    <col min="611" max="611" customWidth="1" width="9.140625"/>
    <col min="612" max="612" customWidth="1" width="9.140625"/>
    <col min="613" max="613" customWidth="1" width="9.140625"/>
    <col min="614" max="614" customWidth="1" width="9.140625"/>
    <col min="615" max="615" customWidth="1" width="9.140625"/>
    <col min="616" max="616" customWidth="1" width="9.140625"/>
    <col min="617" max="617" customWidth="1" width="9.140625"/>
    <col min="618" max="618" customWidth="1" width="9.140625"/>
    <col min="619" max="619" customWidth="1" width="9.140625"/>
    <col min="620" max="620" customWidth="1" width="9.140625"/>
    <col min="621" max="621" customWidth="1" width="9.140625"/>
    <col min="622" max="622" customWidth="1" width="9.140625"/>
    <col min="623" max="623" customWidth="1" width="9.140625"/>
    <col min="624" max="624" customWidth="1" width="9.140625"/>
    <col min="625" max="625" customWidth="1" width="9.140625"/>
    <col min="626" max="626" customWidth="1" width="9.140625"/>
    <col min="627" max="627" customWidth="1" width="9.140625"/>
    <col min="628" max="628" customWidth="1" width="9.140625"/>
    <col min="629" max="629" customWidth="1" width="9.140625"/>
    <col min="630" max="630" customWidth="1" width="9.140625"/>
    <col min="631" max="631" customWidth="1" width="9.140625"/>
    <col min="632" max="632" customWidth="1" width="9.140625"/>
    <col min="633" max="633" customWidth="1" width="9.140625"/>
    <col min="634" max="634" customWidth="1" width="9.140625"/>
    <col min="635" max="635" customWidth="1" width="9.140625"/>
    <col min="636" max="636" customWidth="1" width="9.140625"/>
    <col min="637" max="637" customWidth="1" width="9.140625"/>
    <col min="638" max="638" customWidth="1" width="9.140625"/>
    <col min="639" max="639" customWidth="1" width="9.140625"/>
    <col min="640" max="640" customWidth="1" width="9.140625"/>
    <col min="641" max="641" customWidth="1" width="9.140625"/>
    <col min="642" max="642" customWidth="1" width="9.140625"/>
    <col min="643" max="643" customWidth="1" width="9.140625"/>
    <col min="644" max="644" customWidth="1" width="9.140625"/>
    <col min="645" max="645" customWidth="1" width="9.140625"/>
    <col min="646" max="646" customWidth="1" width="9.140625"/>
    <col min="647" max="647" customWidth="1" width="9.140625"/>
    <col min="648" max="648" customWidth="1" width="9.140625"/>
    <col min="649" max="649" customWidth="1" width="9.140625"/>
    <col min="650" max="650" customWidth="1" width="9.140625"/>
    <col min="651" max="651" customWidth="1" width="9.140625"/>
    <col min="652" max="652" customWidth="1" width="9.140625"/>
    <col min="653" max="653" customWidth="1" width="9.140625"/>
    <col min="654" max="654" customWidth="1" width="9.140625"/>
    <col min="655" max="655" customWidth="1" width="9.140625"/>
    <col min="656" max="656" customWidth="1" width="9.140625"/>
    <col min="657" max="657" customWidth="1" width="9.140625"/>
    <col min="658" max="658" customWidth="1" width="9.140625"/>
    <col min="659" max="659" customWidth="1" width="9.140625"/>
    <col min="660" max="660" customWidth="1" width="9.140625"/>
    <col min="661" max="661" customWidth="1" width="9.140625"/>
    <col min="662" max="662" customWidth="1" width="9.140625"/>
    <col min="663" max="663" customWidth="1" width="9.140625"/>
    <col min="664" max="664" customWidth="1" width="9.140625"/>
    <col min="665" max="665" customWidth="1" width="9.140625"/>
    <col min="666" max="666" customWidth="1" width="9.140625"/>
    <col min="667" max="667" customWidth="1" width="9.140625"/>
    <col min="668" max="668" customWidth="1" width="9.140625"/>
    <col min="669" max="669" customWidth="1" width="9.140625"/>
    <col min="670" max="670" customWidth="1" width="9.140625"/>
    <col min="671" max="671" customWidth="1" width="9.140625"/>
    <col min="672" max="672" customWidth="1" width="9.140625"/>
    <col min="673" max="673" customWidth="1" width="9.140625"/>
    <col min="674" max="674" customWidth="1" width="9.140625"/>
    <col min="675" max="675" customWidth="1" width="9.140625"/>
    <col min="676" max="676" customWidth="1" width="9.140625"/>
    <col min="677" max="677" customWidth="1" width="9.140625"/>
    <col min="678" max="678" customWidth="1" width="9.140625"/>
    <col min="679" max="679" customWidth="1" width="9.140625"/>
    <col min="680" max="680" customWidth="1" width="9.140625"/>
    <col min="681" max="681" customWidth="1" width="9.140625"/>
    <col min="682" max="682" customWidth="1" width="9.140625"/>
    <col min="683" max="683" customWidth="1" width="9.140625"/>
    <col min="684" max="684" customWidth="1" width="9.140625"/>
    <col min="685" max="685" customWidth="1" width="9.140625"/>
    <col min="686" max="686" customWidth="1" width="9.140625"/>
    <col min="687" max="687" customWidth="1" width="9.140625"/>
    <col min="688" max="688" customWidth="1" width="9.140625"/>
    <col min="689" max="689" customWidth="1" width="9.140625"/>
    <col min="690" max="690" customWidth="1" width="9.140625"/>
    <col min="691" max="691" customWidth="1" width="9.140625"/>
    <col min="692" max="692" customWidth="1" width="9.140625"/>
    <col min="693" max="693" customWidth="1" width="9.140625"/>
    <col min="694" max="694" customWidth="1" width="9.140625"/>
    <col min="695" max="695" customWidth="1" width="9.140625"/>
    <col min="696" max="696" customWidth="1" width="9.140625"/>
    <col min="697" max="697" customWidth="1" width="9.140625"/>
    <col min="698" max="698" customWidth="1" width="9.140625"/>
    <col min="699" max="699" customWidth="1" width="9.140625"/>
    <col min="700" max="700" customWidth="1" width="9.140625"/>
    <col min="701" max="701" customWidth="1" width="9.140625"/>
    <col min="702" max="702" customWidth="1" width="9.140625"/>
    <col min="703" max="703" customWidth="1" width="9.140625"/>
    <col min="704" max="704" customWidth="1" width="9.140625"/>
    <col min="705" max="705" customWidth="1" width="9.140625"/>
    <col min="706" max="706" customWidth="1" width="9.140625"/>
    <col min="707" max="707" customWidth="1" width="9.140625"/>
    <col min="708" max="708" customWidth="1" width="9.140625"/>
    <col min="709" max="709" customWidth="1" width="9.140625"/>
    <col min="710" max="710" customWidth="1" width="9.140625"/>
    <col min="711" max="711" customWidth="1" width="9.140625"/>
    <col min="712" max="712" customWidth="1" width="9.140625"/>
    <col min="713" max="713" customWidth="1" width="9.140625"/>
    <col min="714" max="714" customWidth="1" width="9.140625"/>
    <col min="715" max="715" customWidth="1" width="9.140625"/>
    <col min="716" max="716" customWidth="1" width="9.140625"/>
    <col min="717" max="717" customWidth="1" width="9.140625"/>
    <col min="718" max="718" customWidth="1" width="9.140625"/>
    <col min="719" max="719" customWidth="1" width="9.140625"/>
    <col min="720" max="720" customWidth="1" width="9.140625"/>
    <col min="721" max="721" customWidth="1" width="9.140625"/>
    <col min="722" max="722" customWidth="1" width="9.140625"/>
    <col min="723" max="723" customWidth="1" width="9.140625"/>
    <col min="724" max="724" customWidth="1" width="9.140625"/>
    <col min="725" max="725" customWidth="1" width="9.140625"/>
    <col min="726" max="726" customWidth="1" width="9.140625"/>
    <col min="727" max="727" customWidth="1" width="9.140625"/>
    <col min="728" max="728" customWidth="1" width="9.140625"/>
    <col min="729" max="729" customWidth="1" width="9.140625"/>
    <col min="730" max="730" customWidth="1" width="9.140625"/>
    <col min="731" max="731" customWidth="1" width="9.140625"/>
    <col min="732" max="732" customWidth="1" width="9.140625"/>
    <col min="733" max="733" customWidth="1" width="9.140625"/>
    <col min="734" max="734" customWidth="1" width="9.140625"/>
    <col min="735" max="735" customWidth="1" width="9.140625"/>
    <col min="736" max="736" customWidth="1" width="9.140625"/>
    <col min="737" max="737" customWidth="1" width="9.140625"/>
    <col min="738" max="738" customWidth="1" width="9.140625"/>
    <col min="739" max="739" customWidth="1" width="9.140625"/>
    <col min="740" max="740" customWidth="1" width="9.140625"/>
    <col min="741" max="741" customWidth="1" width="9.140625"/>
    <col min="742" max="742" customWidth="1" width="9.140625"/>
    <col min="743" max="743" customWidth="1" width="9.140625"/>
    <col min="744" max="744" customWidth="1" width="9.140625"/>
    <col min="745" max="745" customWidth="1" width="9.140625"/>
    <col min="746" max="746" customWidth="1" width="9.140625"/>
    <col min="747" max="747" customWidth="1" width="9.140625"/>
    <col min="748" max="748" customWidth="1" width="9.140625"/>
    <col min="749" max="749" customWidth="1" width="9.140625"/>
    <col min="750" max="750" customWidth="1" width="9.140625"/>
    <col min="751" max="751" customWidth="1" width="9.140625"/>
    <col min="752" max="752" customWidth="1" width="9.140625"/>
    <col min="753" max="753" customWidth="1" width="9.140625"/>
    <col min="754" max="754" customWidth="1" width="9.140625"/>
    <col min="755" max="755" customWidth="1" width="9.140625"/>
    <col min="756" max="756" customWidth="1" width="9.140625"/>
    <col min="757" max="757" customWidth="1" width="9.140625"/>
    <col min="758" max="758" customWidth="1" width="9.140625"/>
    <col min="759" max="759" customWidth="1" width="9.140625"/>
    <col min="760" max="760" customWidth="1" width="9.140625"/>
    <col min="761" max="761" customWidth="1" width="9.140625"/>
    <col min="762" max="762" customWidth="1" width="9.140625"/>
    <col min="763" max="763" customWidth="1" width="9.140625"/>
    <col min="764" max="764" customWidth="1" width="9.140625"/>
    <col min="765" max="765" customWidth="1" width="9.140625"/>
    <col min="766" max="766" customWidth="1" width="9.140625"/>
    <col min="767" max="767" customWidth="1" width="9.140625"/>
    <col min="768" max="768" customWidth="1" width="9.140625"/>
    <col min="769" max="769" customWidth="1" width="9.140625"/>
    <col min="770" max="770" customWidth="1" width="9.140625"/>
    <col min="771" max="771" customWidth="1" width="9.140625"/>
    <col min="772" max="772" customWidth="1" width="9.140625"/>
    <col min="773" max="773" customWidth="1" width="9.140625"/>
    <col min="774" max="774" customWidth="1" width="9.140625"/>
    <col min="775" max="775" customWidth="1" width="9.140625"/>
    <col min="776" max="776" customWidth="1" width="9.140625"/>
    <col min="777" max="777" customWidth="1" width="9.140625"/>
    <col min="778" max="778" customWidth="1" width="9.140625"/>
    <col min="779" max="779" customWidth="1" width="9.140625"/>
    <col min="780" max="780" customWidth="1" width="9.140625"/>
    <col min="781" max="781" customWidth="1" width="9.140625"/>
    <col min="782" max="782" customWidth="1" width="9.140625"/>
    <col min="783" max="783" customWidth="1" width="9.140625"/>
    <col min="784" max="784" customWidth="1" width="9.140625"/>
    <col min="785" max="785" customWidth="1" width="9.140625"/>
    <col min="786" max="786" customWidth="1" width="9.140625"/>
    <col min="787" max="787" customWidth="1" width="9.140625"/>
    <col min="788" max="788" customWidth="1" width="9.140625"/>
    <col min="789" max="789" customWidth="1" width="9.140625"/>
    <col min="790" max="790" customWidth="1" width="9.140625"/>
    <col min="791" max="791" customWidth="1" width="9.140625"/>
    <col min="792" max="792" customWidth="1" width="9.140625"/>
    <col min="793" max="793" customWidth="1" width="9.140625"/>
    <col min="794" max="794" customWidth="1" width="9.140625"/>
    <col min="795" max="795" customWidth="1" width="9.140625"/>
    <col min="796" max="796" customWidth="1" width="9.140625"/>
    <col min="797" max="797" customWidth="1" width="9.140625"/>
    <col min="798" max="798" customWidth="1" width="9.140625"/>
    <col min="799" max="799" customWidth="1" width="9.140625"/>
    <col min="800" max="800" customWidth="1" width="9.140625"/>
    <col min="801" max="801" customWidth="1" width="9.140625"/>
    <col min="802" max="802" customWidth="1" width="9.140625"/>
    <col min="803" max="803" customWidth="1" width="9.140625"/>
    <col min="804" max="804" customWidth="1" width="9.140625"/>
    <col min="805" max="805" customWidth="1" width="9.140625"/>
    <col min="806" max="806" customWidth="1" width="9.140625"/>
    <col min="807" max="807" customWidth="1" width="9.140625"/>
    <col min="808" max="808" customWidth="1" width="9.140625"/>
    <col min="809" max="809" customWidth="1" width="9.140625"/>
    <col min="810" max="810" customWidth="1" width="9.140625"/>
    <col min="811" max="811" customWidth="1" width="9.140625"/>
    <col min="812" max="812" customWidth="1" width="9.140625"/>
    <col min="813" max="813" customWidth="1" width="9.140625"/>
    <col min="814" max="814" customWidth="1" width="9.140625"/>
    <col min="815" max="815" customWidth="1" width="9.140625"/>
    <col min="816" max="816" customWidth="1" width="9.140625"/>
    <col min="817" max="817" customWidth="1" width="9.140625"/>
    <col min="818" max="818" customWidth="1" width="9.140625"/>
    <col min="819" max="819" customWidth="1" width="9.140625"/>
    <col min="820" max="820" customWidth="1" width="9.140625"/>
    <col min="821" max="821" customWidth="1" width="9.140625"/>
    <col min="822" max="822" customWidth="1" width="9.140625"/>
    <col min="823" max="823" customWidth="1" width="9.140625"/>
    <col min="824" max="824" customWidth="1" width="9.140625"/>
    <col min="825" max="825" customWidth="1" width="9.140625"/>
    <col min="826" max="826" customWidth="1" width="9.140625"/>
    <col min="827" max="827" customWidth="1" width="9.140625"/>
    <col min="828" max="828" customWidth="1" width="9.140625"/>
    <col min="829" max="829" customWidth="1" width="9.140625"/>
    <col min="830" max="830" customWidth="1" width="9.140625"/>
    <col min="831" max="831" customWidth="1" width="9.140625"/>
    <col min="832" max="832" customWidth="1" width="9.140625"/>
    <col min="833" max="833" customWidth="1" width="9.140625"/>
    <col min="834" max="834" customWidth="1" width="9.140625"/>
    <col min="835" max="835" customWidth="1" width="9.140625"/>
    <col min="836" max="836" customWidth="1" width="9.140625"/>
    <col min="837" max="837" customWidth="1" width="9.140625"/>
    <col min="838" max="838" customWidth="1" width="9.140625"/>
    <col min="839" max="839" customWidth="1" width="9.140625"/>
    <col min="840" max="840" customWidth="1" width="9.140625"/>
    <col min="841" max="841" customWidth="1" width="9.140625"/>
    <col min="842" max="842" customWidth="1" width="9.140625"/>
    <col min="843" max="843" customWidth="1" width="9.140625"/>
    <col min="844" max="844" customWidth="1" width="9.140625"/>
    <col min="845" max="845" customWidth="1" width="9.140625"/>
    <col min="846" max="846" customWidth="1" width="9.140625"/>
    <col min="847" max="847" customWidth="1" width="9.140625"/>
    <col min="848" max="848" customWidth="1" width="9.140625"/>
    <col min="849" max="849" customWidth="1" width="9.140625"/>
    <col min="850" max="850" customWidth="1" width="9.140625"/>
    <col min="851" max="851" customWidth="1" width="9.140625"/>
    <col min="852" max="852" customWidth="1" width="9.140625"/>
    <col min="853" max="853" customWidth="1" width="9.140625"/>
    <col min="854" max="854" customWidth="1" width="9.140625"/>
    <col min="855" max="855" customWidth="1" width="9.140625"/>
    <col min="856" max="856" customWidth="1" width="9.140625"/>
    <col min="857" max="857" customWidth="1" width="9.140625"/>
    <col min="858" max="858" customWidth="1" width="9.140625"/>
    <col min="859" max="859" customWidth="1" width="9.140625"/>
    <col min="860" max="860" customWidth="1" width="9.140625"/>
    <col min="861" max="861" customWidth="1" width="9.140625"/>
    <col min="862" max="862" customWidth="1" width="9.140625"/>
    <col min="863" max="863" customWidth="1" width="9.140625"/>
    <col min="864" max="864" customWidth="1" width="9.140625"/>
    <col min="865" max="865" customWidth="1" width="9.140625"/>
    <col min="866" max="866" customWidth="1" width="9.140625"/>
    <col min="867" max="867" customWidth="1" width="9.140625"/>
    <col min="868" max="868" customWidth="1" width="9.140625"/>
    <col min="869" max="869" customWidth="1" width="9.140625"/>
    <col min="870" max="870" customWidth="1" width="9.140625"/>
    <col min="871" max="871" customWidth="1" width="9.140625"/>
    <col min="872" max="872" customWidth="1" width="9.140625"/>
    <col min="873" max="873" customWidth="1" width="9.140625"/>
    <col min="874" max="874" customWidth="1" width="9.140625"/>
    <col min="875" max="875" customWidth="1" width="9.140625"/>
    <col min="876" max="876" customWidth="1" width="9.140625"/>
    <col min="877" max="877" customWidth="1" width="9.140625"/>
    <col min="878" max="878" customWidth="1" width="9.140625"/>
    <col min="879" max="879" customWidth="1" width="9.140625"/>
    <col min="880" max="880" customWidth="1" width="9.140625"/>
    <col min="881" max="881" customWidth="1" width="9.140625"/>
    <col min="882" max="882" customWidth="1" width="9.140625"/>
    <col min="883" max="883" customWidth="1" width="9.140625"/>
    <col min="884" max="884" customWidth="1" width="9.140625"/>
    <col min="885" max="885" customWidth="1" width="9.140625"/>
    <col min="886" max="886" customWidth="1" width="9.140625"/>
    <col min="887" max="887" customWidth="1" width="9.140625"/>
    <col min="888" max="888" customWidth="1" width="9.140625"/>
    <col min="889" max="889" customWidth="1" width="9.140625"/>
    <col min="890" max="890" customWidth="1" width="9.140625"/>
    <col min="891" max="891" customWidth="1" width="9.140625"/>
    <col min="892" max="892" customWidth="1" width="9.140625"/>
    <col min="893" max="893" customWidth="1" width="9.140625"/>
    <col min="894" max="894" customWidth="1" width="9.140625"/>
    <col min="895" max="895" customWidth="1" width="9.140625"/>
    <col min="896" max="896" customWidth="1" width="9.140625"/>
    <col min="897" max="897" customWidth="1" width="9.140625"/>
    <col min="898" max="898" customWidth="1" width="9.140625"/>
    <col min="899" max="899" customWidth="1" width="9.140625"/>
    <col min="900" max="900" customWidth="1" width="9.140625"/>
    <col min="901" max="901" customWidth="1" width="9.140625"/>
    <col min="902" max="902" customWidth="1" width="9.140625"/>
    <col min="903" max="903" customWidth="1" width="9.140625"/>
    <col min="904" max="904" customWidth="1" width="9.140625"/>
    <col min="905" max="905" customWidth="1" width="9.140625"/>
    <col min="906" max="906" customWidth="1" width="9.140625"/>
    <col min="907" max="907" customWidth="1" width="9.140625"/>
    <col min="908" max="908" customWidth="1" width="9.140625"/>
    <col min="909" max="909" customWidth="1" width="9.140625"/>
    <col min="910" max="910" customWidth="1" width="9.140625"/>
    <col min="911" max="911" customWidth="1" width="9.140625"/>
    <col min="912" max="912" customWidth="1" width="9.140625"/>
    <col min="913" max="913" customWidth="1" width="9.140625"/>
    <col min="914" max="914" customWidth="1" width="9.140625"/>
    <col min="915" max="915" customWidth="1" width="9.140625"/>
    <col min="916" max="916" customWidth="1" width="9.140625"/>
    <col min="917" max="917" customWidth="1" width="9.140625"/>
    <col min="918" max="918" customWidth="1" width="9.140625"/>
    <col min="919" max="919" customWidth="1" width="9.140625"/>
    <col min="920" max="920" customWidth="1" width="9.140625"/>
    <col min="921" max="921" customWidth="1" width="9.140625"/>
    <col min="922" max="922" customWidth="1" width="9.140625"/>
    <col min="923" max="923" customWidth="1" width="9.140625"/>
    <col min="924" max="924" customWidth="1" width="9.140625"/>
    <col min="925" max="925" customWidth="1" width="9.140625"/>
    <col min="926" max="926" customWidth="1" width="9.140625"/>
    <col min="927" max="927" customWidth="1" width="9.140625"/>
    <col min="928" max="928" customWidth="1" width="9.140625"/>
    <col min="929" max="929" customWidth="1" width="9.140625"/>
    <col min="930" max="930" customWidth="1" width="9.140625"/>
    <col min="931" max="931" customWidth="1" width="9.140625"/>
    <col min="932" max="932" customWidth="1" width="9.140625"/>
    <col min="933" max="933" customWidth="1" width="9.140625"/>
    <col min="934" max="934" customWidth="1" width="9.140625"/>
    <col min="935" max="935" customWidth="1" width="9.140625"/>
    <col min="936" max="936" customWidth="1" width="9.140625"/>
    <col min="937" max="937" customWidth="1" width="9.140625"/>
    <col min="938" max="938" customWidth="1" width="9.140625"/>
    <col min="939" max="939" customWidth="1" width="9.140625"/>
    <col min="940" max="940" customWidth="1" width="9.140625"/>
    <col min="941" max="941" customWidth="1" width="9.140625"/>
    <col min="942" max="942" customWidth="1" width="9.140625"/>
    <col min="943" max="943" customWidth="1" width="9.140625"/>
    <col min="944" max="944" customWidth="1" width="9.140625"/>
    <col min="945" max="945" customWidth="1" width="9.140625"/>
    <col min="946" max="946" customWidth="1" width="9.140625"/>
    <col min="947" max="947" customWidth="1" width="9.140625"/>
    <col min="948" max="948" customWidth="1" width="9.140625"/>
    <col min="949" max="949" customWidth="1" width="9.140625"/>
    <col min="950" max="950" customWidth="1" width="9.140625"/>
    <col min="951" max="951" customWidth="1" width="9.140625"/>
    <col min="952" max="952" customWidth="1" width="9.140625"/>
    <col min="953" max="953" customWidth="1" width="9.140625"/>
    <col min="954" max="954" customWidth="1" width="9.140625"/>
    <col min="955" max="955" customWidth="1" width="9.140625"/>
    <col min="956" max="956" customWidth="1" width="9.140625"/>
    <col min="957" max="957" customWidth="1" width="9.140625"/>
    <col min="958" max="958" customWidth="1" width="9.140625"/>
    <col min="959" max="959" customWidth="1" width="9.140625"/>
    <col min="960" max="960" customWidth="1" width="9.140625"/>
    <col min="961" max="961" customWidth="1" width="9.140625"/>
    <col min="962" max="962" customWidth="1" width="9.140625"/>
    <col min="963" max="963" customWidth="1" width="9.140625"/>
    <col min="964" max="964" customWidth="1" width="9.140625"/>
    <col min="965" max="965" customWidth="1" width="9.140625"/>
    <col min="966" max="966" customWidth="1" width="9.140625"/>
    <col min="967" max="967" customWidth="1" width="9.140625"/>
    <col min="968" max="968" customWidth="1" width="9.140625"/>
    <col min="969" max="969" customWidth="1" width="9.140625"/>
    <col min="970" max="970" customWidth="1" width="9.140625"/>
    <col min="971" max="971" customWidth="1" width="9.140625"/>
    <col min="972" max="972" customWidth="1" width="9.140625"/>
    <col min="973" max="973" customWidth="1" width="9.140625"/>
    <col min="974" max="974" customWidth="1" width="9.140625"/>
    <col min="975" max="975" customWidth="1" width="9.140625"/>
    <col min="976" max="976" customWidth="1" width="9.140625"/>
    <col min="977" max="977" customWidth="1" width="9.140625"/>
    <col min="978" max="978" customWidth="1" width="9.140625"/>
    <col min="979" max="979" customWidth="1" width="9.140625"/>
    <col min="980" max="980" customWidth="1" width="9.140625"/>
    <col min="981" max="981" customWidth="1" width="9.140625"/>
    <col min="982" max="982" customWidth="1" width="9.140625"/>
    <col min="983" max="983" customWidth="1" width="9.140625"/>
    <col min="984" max="984" customWidth="1" width="9.140625"/>
    <col min="985" max="985" customWidth="1" width="9.140625"/>
    <col min="986" max="986" customWidth="1" width="9.140625"/>
    <col min="987" max="987" customWidth="1" width="9.140625"/>
    <col min="988" max="988" customWidth="1" width="9.140625"/>
    <col min="989" max="989" customWidth="1" width="9.140625"/>
    <col min="990" max="990" customWidth="1" width="9.140625"/>
    <col min="991" max="991" customWidth="1" width="9.140625"/>
    <col min="992" max="992" customWidth="1" width="9.140625"/>
    <col min="993" max="993" customWidth="1" width="9.140625"/>
    <col min="994" max="994" customWidth="1" width="9.140625"/>
    <col min="995" max="995" customWidth="1" width="9.140625"/>
    <col min="996" max="996" customWidth="1" width="9.140625"/>
    <col min="997" max="997" customWidth="1" width="9.140625"/>
    <col min="998" max="998" customWidth="1" width="9.140625"/>
    <col min="999" max="999" customWidth="1" width="9.140625"/>
    <col min="1000" max="1000" customWidth="1" width="9.140625"/>
    <col min="1001" max="1001" customWidth="1" width="9.140625"/>
    <col min="1002" max="1002" customWidth="1" width="9.140625"/>
    <col min="1003" max="1003" customWidth="1" width="9.140625"/>
    <col min="1004" max="1004" customWidth="1" width="9.140625"/>
    <col min="1005" max="1005" customWidth="1" width="9.140625"/>
    <col min="1006" max="1006" customWidth="1" width="9.140625"/>
    <col min="1007" max="1007" customWidth="1" width="9.140625"/>
    <col min="1008" max="1008" customWidth="1" width="9.140625"/>
    <col min="1009" max="1009" customWidth="1" width="9.140625"/>
    <col min="1010" max="1010" customWidth="1" width="9.140625"/>
    <col min="1011" max="1011" customWidth="1" width="9.140625"/>
    <col min="1012" max="1012" customWidth="1" width="9.140625"/>
    <col min="1013" max="1013" customWidth="1" width="9.140625"/>
    <col min="1014" max="1014" customWidth="1" width="9.140625"/>
    <col min="1015" max="1015" customWidth="1" width="9.140625"/>
    <col min="1016" max="1016" customWidth="1" width="9.140625"/>
    <col min="1017" max="1017" customWidth="1" width="9.140625"/>
    <col min="1018" max="1018" customWidth="1" width="9.140625"/>
    <col min="1019" max="1019" customWidth="1" width="9.140625"/>
    <col min="1020" max="1020" customWidth="1" width="9.140625"/>
    <col min="1021" max="1021" customWidth="1" width="9.140625"/>
    <col min="1022" max="1022" customWidth="1" width="9.140625"/>
    <col min="1023" max="1023" customWidth="1" width="9.140625"/>
    <col min="1024" max="1024" customWidth="1" width="9.140625"/>
    <col min="1025" max="1025" customWidth="1" width="9.140625"/>
    <col min="1026" max="1026" customWidth="1" width="9.140625"/>
    <col min="1027" max="1027" customWidth="1" width="9.140625"/>
    <col min="1028" max="1028" customWidth="1" width="9.140625"/>
    <col min="1029" max="1029" customWidth="1" width="9.140625"/>
    <col min="1030" max="1030" customWidth="1" width="9.140625"/>
    <col min="1031" max="1031" customWidth="1" width="9.140625"/>
    <col min="1032" max="1032" customWidth="1" width="9.140625"/>
    <col min="1033" max="1033" customWidth="1" width="9.140625"/>
    <col min="1034" max="1034" customWidth="1" width="9.140625"/>
    <col min="1035" max="1035" customWidth="1" width="9.140625"/>
    <col min="1036" max="1036" customWidth="1" width="9.140625"/>
    <col min="1037" max="1037" customWidth="1" width="9.140625"/>
    <col min="1038" max="1038" customWidth="1" width="9.140625"/>
    <col min="1039" max="1039" customWidth="1" width="9.140625"/>
    <col min="1040" max="1040" customWidth="1" width="9.140625"/>
    <col min="1041" max="1041" customWidth="1" width="9.140625"/>
    <col min="1042" max="1042" customWidth="1" width="9.140625"/>
    <col min="1043" max="1043" customWidth="1" width="9.140625"/>
    <col min="1044" max="1044" customWidth="1" width="9.140625"/>
    <col min="1045" max="1045" customWidth="1" width="9.140625"/>
    <col min="1046" max="1046" customWidth="1" width="9.140625"/>
    <col min="1047" max="1047" customWidth="1" width="9.140625"/>
    <col min="1048" max="1048" customWidth="1" width="9.140625"/>
    <col min="1049" max="1049" customWidth="1" width="9.140625"/>
    <col min="1050" max="1050" customWidth="1" width="9.140625"/>
    <col min="1051" max="1051" customWidth="1" width="9.140625"/>
    <col min="1052" max="1052" customWidth="1" width="9.140625"/>
    <col min="1053" max="1053" customWidth="1" width="9.140625"/>
    <col min="1054" max="1054" customWidth="1" width="9.140625"/>
    <col min="1055" max="1055" customWidth="1" width="9.140625"/>
    <col min="1056" max="1056" customWidth="1" width="9.140625"/>
    <col min="1057" max="1057" customWidth="1" width="9.140625"/>
    <col min="1058" max="1058" customWidth="1" width="9.140625"/>
    <col min="1059" max="1059" customWidth="1" width="9.140625"/>
    <col min="1060" max="1060" customWidth="1" width="9.140625"/>
    <col min="1061" max="1061" customWidth="1" width="9.140625"/>
    <col min="1062" max="1062" customWidth="1" width="9.140625"/>
    <col min="1063" max="1063" customWidth="1" width="9.140625"/>
    <col min="1064" max="1064" customWidth="1" width="9.140625"/>
    <col min="1065" max="1065" customWidth="1" width="9.140625"/>
    <col min="1066" max="1066" customWidth="1" width="9.140625"/>
    <col min="1067" max="1067" customWidth="1" width="9.140625"/>
    <col min="1068" max="1068" customWidth="1" width="9.140625"/>
    <col min="1069" max="1069" customWidth="1" width="9.140625"/>
    <col min="1070" max="1070" customWidth="1" width="9.140625"/>
    <col min="1071" max="1071" customWidth="1" width="9.140625"/>
    <col min="1072" max="1072" customWidth="1" width="9.140625"/>
    <col min="1073" max="1073" customWidth="1" width="9.140625"/>
    <col min="1074" max="1074" customWidth="1" width="9.140625"/>
    <col min="1075" max="1075" customWidth="1" width="9.140625"/>
    <col min="1076" max="1076" customWidth="1" width="9.140625"/>
    <col min="1077" max="1077" customWidth="1" width="9.140625"/>
    <col min="1078" max="1078" customWidth="1" width="9.140625"/>
    <col min="1079" max="1079" customWidth="1" width="9.140625"/>
    <col min="1080" max="1080" customWidth="1" width="9.140625"/>
    <col min="1081" max="1081" customWidth="1" width="9.140625"/>
    <col min="1082" max="1082" customWidth="1" width="9.140625"/>
    <col min="1083" max="1083" customWidth="1" width="9.140625"/>
    <col min="1084" max="1084" customWidth="1" width="9.140625"/>
    <col min="1085" max="1085" customWidth="1" width="9.140625"/>
    <col min="1086" max="1086" customWidth="1" width="9.140625"/>
    <col min="1087" max="1087" customWidth="1" width="9.140625"/>
    <col min="1088" max="1088" customWidth="1" width="9.140625"/>
    <col min="1089" max="1089" customWidth="1" width="9.140625"/>
    <col min="1090" max="1090" customWidth="1" width="9.140625"/>
    <col min="1091" max="1091" customWidth="1" width="9.140625"/>
    <col min="1092" max="1092" customWidth="1" width="9.140625"/>
    <col min="1093" max="1093" customWidth="1" width="9.140625"/>
    <col min="1094" max="1094" customWidth="1" width="9.140625"/>
    <col min="1095" max="1095" customWidth="1" width="9.140625"/>
    <col min="1096" max="1096" customWidth="1" width="9.140625"/>
    <col min="1097" max="1097" customWidth="1" width="9.140625"/>
    <col min="1098" max="1098" customWidth="1" width="9.140625"/>
    <col min="1099" max="1099" customWidth="1" width="9.140625"/>
    <col min="1100" max="1100" customWidth="1" width="9.140625"/>
    <col min="1101" max="1101" customWidth="1" width="9.140625"/>
    <col min="1102" max="1102" customWidth="1" width="9.140625"/>
    <col min="1103" max="1103" customWidth="1" width="9.140625"/>
    <col min="1104" max="1104" customWidth="1" width="9.140625"/>
    <col min="1105" max="1105" customWidth="1" width="9.140625"/>
    <col min="1106" max="1106" customWidth="1" width="9.140625"/>
    <col min="1107" max="1107" customWidth="1" width="9.140625"/>
    <col min="1108" max="1108" customWidth="1" width="9.140625"/>
    <col min="1109" max="1109" customWidth="1" width="9.140625"/>
    <col min="1110" max="1110" customWidth="1" width="9.140625"/>
    <col min="1111" max="1111" customWidth="1" width="9.140625"/>
    <col min="1112" max="1112" customWidth="1" width="9.140625"/>
    <col min="1113" max="1113" customWidth="1" width="9.140625"/>
    <col min="1114" max="1114" customWidth="1" width="9.140625"/>
    <col min="1115" max="1115" customWidth="1" width="9.140625"/>
    <col min="1116" max="1116" customWidth="1" width="9.140625"/>
    <col min="1117" max="1117" customWidth="1" width="9.140625"/>
    <col min="1118" max="1118" customWidth="1" width="9.140625"/>
    <col min="1119" max="1119" customWidth="1" width="9.140625"/>
    <col min="1120" max="1120" customWidth="1" width="9.140625"/>
    <col min="1121" max="1121" customWidth="1" width="9.140625"/>
    <col min="1122" max="1122" customWidth="1" width="9.140625"/>
    <col min="1123" max="1123" customWidth="1" width="9.140625"/>
    <col min="1124" max="1124" customWidth="1" width="9.140625"/>
    <col min="1125" max="1125" customWidth="1" width="9.140625"/>
    <col min="1126" max="1126" customWidth="1" width="9.140625"/>
    <col min="1127" max="1127" customWidth="1" width="9.140625"/>
    <col min="1128" max="1128" customWidth="1" width="9.140625"/>
    <col min="1129" max="1129" customWidth="1" width="9.140625"/>
    <col min="1130" max="1130" customWidth="1" width="9.140625"/>
    <col min="1131" max="1131" customWidth="1" width="9.140625"/>
    <col min="1132" max="1132" customWidth="1" width="9.140625"/>
    <col min="1133" max="1133" customWidth="1" width="9.140625"/>
    <col min="1134" max="1134" customWidth="1" width="9.140625"/>
    <col min="1135" max="1135" customWidth="1" width="9.140625"/>
    <col min="1136" max="1136" customWidth="1" width="9.140625"/>
    <col min="1137" max="1137" customWidth="1" width="9.140625"/>
    <col min="1138" max="1138" customWidth="1" width="9.140625"/>
    <col min="1139" max="1139" customWidth="1" width="9.140625"/>
    <col min="1140" max="1140" customWidth="1" width="9.140625"/>
    <col min="1141" max="1141" customWidth="1" width="9.140625"/>
    <col min="1142" max="1142" customWidth="1" width="9.140625"/>
    <col min="1143" max="1143" customWidth="1" width="9.140625"/>
    <col min="1144" max="1144" customWidth="1" width="9.140625"/>
    <col min="1145" max="1145" customWidth="1" width="9.140625"/>
    <col min="1146" max="1146" customWidth="1" width="9.140625"/>
    <col min="1147" max="1147" customWidth="1" width="9.140625"/>
    <col min="1148" max="1148" customWidth="1" width="9.140625"/>
    <col min="1149" max="1149" customWidth="1" width="9.140625"/>
    <col min="1150" max="1150" customWidth="1" width="9.140625"/>
    <col min="1151" max="1151" customWidth="1" width="9.140625"/>
    <col min="1152" max="1152" customWidth="1" width="9.140625"/>
    <col min="1153" max="1153" customWidth="1" width="9.140625"/>
    <col min="1154" max="1154" customWidth="1" width="9.140625"/>
    <col min="1155" max="1155" customWidth="1" width="9.140625"/>
    <col min="1156" max="1156" customWidth="1" width="9.140625"/>
    <col min="1157" max="1157" customWidth="1" width="9.140625"/>
    <col min="1158" max="1158" customWidth="1" width="9.140625"/>
    <col min="1159" max="1159" customWidth="1" width="9.140625"/>
    <col min="1160" max="1160" customWidth="1" width="9.140625"/>
    <col min="1161" max="1161" customWidth="1" width="9.140625"/>
    <col min="1162" max="1162" customWidth="1" width="9.140625"/>
    <col min="1163" max="1163" customWidth="1" width="9.140625"/>
    <col min="1164" max="1164" customWidth="1" width="9.140625"/>
    <col min="1165" max="1165" customWidth="1" width="9.140625"/>
    <col min="1166" max="1166" customWidth="1" width="9.140625"/>
    <col min="1167" max="1167" customWidth="1" width="9.140625"/>
    <col min="1168" max="1168" customWidth="1" width="9.140625"/>
    <col min="1169" max="1169" customWidth="1" width="9.140625"/>
    <col min="1170" max="1170" customWidth="1" width="9.140625"/>
    <col min="1171" max="1171" customWidth="1" width="9.140625"/>
    <col min="1172" max="1172" customWidth="1" width="9.140625"/>
    <col min="1173" max="1173" customWidth="1" width="9.140625"/>
    <col min="1174" max="1174" customWidth="1" width="9.140625"/>
    <col min="1175" max="1175" customWidth="1" width="9.140625"/>
    <col min="1176" max="1176" customWidth="1" width="9.140625"/>
    <col min="1177" max="1177" customWidth="1" width="9.140625"/>
    <col min="1178" max="1178" customWidth="1" width="9.140625"/>
    <col min="1179" max="1179" customWidth="1" width="9.140625"/>
    <col min="1180" max="1180" customWidth="1" width="9.140625"/>
    <col min="1181" max="1181" customWidth="1" width="9.140625"/>
    <col min="1182" max="1182" customWidth="1" width="9.140625"/>
    <col min="1183" max="1183" customWidth="1" width="9.140625"/>
    <col min="1184" max="1184" customWidth="1" width="9.140625"/>
    <col min="1185" max="1185" customWidth="1" width="9.140625"/>
    <col min="1186" max="1186" customWidth="1" width="9.140625"/>
    <col min="1187" max="1187" customWidth="1" width="9.140625"/>
    <col min="1188" max="1188" customWidth="1" width="9.140625"/>
    <col min="1189" max="1189" customWidth="1" width="9.140625"/>
    <col min="1190" max="1190" customWidth="1" width="9.140625"/>
    <col min="1191" max="1191" customWidth="1" width="9.140625"/>
    <col min="1192" max="1192" customWidth="1" width="9.140625"/>
    <col min="1193" max="1193" customWidth="1" width="9.140625"/>
    <col min="1194" max="1194" customWidth="1" width="9.140625"/>
    <col min="1195" max="1195" customWidth="1" width="9.140625"/>
    <col min="1196" max="1196" customWidth="1" width="9.140625"/>
    <col min="1197" max="1197" customWidth="1" width="9.140625"/>
    <col min="1198" max="1198" customWidth="1" width="9.140625"/>
    <col min="1199" max="1199" customWidth="1" width="9.140625"/>
    <col min="1200" max="1200" customWidth="1" width="9.140625"/>
    <col min="1201" max="1201" customWidth="1" width="9.140625"/>
    <col min="1202" max="1202" customWidth="1" width="9.140625"/>
    <col min="1203" max="1203" customWidth="1" width="9.140625"/>
    <col min="1204" max="1204" customWidth="1" width="9.140625"/>
    <col min="1205" max="1205" customWidth="1" width="9.140625"/>
    <col min="1206" max="1206" customWidth="1" width="9.140625"/>
    <col min="1207" max="1207" customWidth="1" width="9.140625"/>
    <col min="1208" max="1208" customWidth="1" width="9.140625"/>
    <col min="1209" max="1209" customWidth="1" width="9.140625"/>
    <col min="1210" max="1210" customWidth="1" width="9.140625"/>
    <col min="1211" max="1211" customWidth="1" width="9.140625"/>
    <col min="1212" max="1212" customWidth="1" width="9.140625"/>
    <col min="1213" max="1213" customWidth="1" width="9.140625"/>
    <col min="1214" max="1214" customWidth="1" width="9.140625"/>
    <col min="1215" max="1215" customWidth="1" width="9.140625"/>
    <col min="1216" max="1216" customWidth="1" width="9.140625"/>
    <col min="1217" max="1217" customWidth="1" width="9.140625"/>
    <col min="1218" max="1218" customWidth="1" width="9.140625"/>
    <col min="1219" max="1219" customWidth="1" width="9.140625"/>
    <col min="1220" max="1220" customWidth="1" width="9.140625"/>
    <col min="1221" max="1221" customWidth="1" width="9.140625"/>
    <col min="1222" max="1222" customWidth="1" width="9.140625"/>
    <col min="1223" max="1223" customWidth="1" width="9.140625"/>
    <col min="1224" max="1224" customWidth="1" width="9.140625"/>
    <col min="1225" max="1225" customWidth="1" width="9.140625"/>
    <col min="1226" max="1226" customWidth="1" width="9.140625"/>
    <col min="1227" max="1227" customWidth="1" width="9.140625"/>
    <col min="1228" max="1228" customWidth="1" width="9.140625"/>
    <col min="1229" max="1229" customWidth="1" width="9.140625"/>
    <col min="1230" max="1230" customWidth="1" width="9.140625"/>
    <col min="1231" max="1231" customWidth="1" width="9.140625"/>
    <col min="1232" max="1232" customWidth="1" width="9.140625"/>
    <col min="1233" max="1233" customWidth="1" width="9.140625"/>
    <col min="1234" max="1234" customWidth="1" width="9.140625"/>
    <col min="1235" max="1235" customWidth="1" width="9.140625"/>
    <col min="1236" max="1236" customWidth="1" width="9.140625"/>
    <col min="1237" max="1237" customWidth="1" width="9.140625"/>
    <col min="1238" max="1238" customWidth="1" width="9.140625"/>
    <col min="1239" max="1239" customWidth="1" width="9.140625"/>
    <col min="1240" max="1240" customWidth="1" width="9.140625"/>
    <col min="1241" max="1241" customWidth="1" width="9.140625"/>
    <col min="1242" max="1242" customWidth="1" width="9.140625"/>
    <col min="1243" max="1243" customWidth="1" width="9.140625"/>
    <col min="1244" max="1244" customWidth="1" width="9.140625"/>
    <col min="1245" max="1245" customWidth="1" width="9.140625"/>
    <col min="1246" max="1246" customWidth="1" width="9.140625"/>
    <col min="1247" max="1247" customWidth="1" width="9.140625"/>
    <col min="1248" max="1248" customWidth="1" width="9.140625"/>
    <col min="1249" max="1249" customWidth="1" width="9.140625"/>
    <col min="1250" max="1250" customWidth="1" width="9.140625"/>
    <col min="1251" max="1251" customWidth="1" width="9.140625"/>
    <col min="1252" max="1252" customWidth="1" width="9.140625"/>
    <col min="1253" max="1253" customWidth="1" width="9.140625"/>
    <col min="1254" max="1254" customWidth="1" width="9.140625"/>
    <col min="1255" max="1255" customWidth="1" width="9.140625"/>
    <col min="1256" max="1256" customWidth="1" width="9.140625"/>
    <col min="1257" max="1257" customWidth="1" width="9.140625"/>
    <col min="1258" max="1258" customWidth="1" width="9.140625"/>
    <col min="1259" max="1259" customWidth="1" width="9.140625"/>
    <col min="1260" max="1260" customWidth="1" width="9.140625"/>
    <col min="1261" max="1261" customWidth="1" width="9.140625"/>
    <col min="1262" max="1262" customWidth="1" width="9.140625"/>
    <col min="1263" max="1263" customWidth="1" width="9.140625"/>
    <col min="1264" max="1264" customWidth="1" width="9.140625"/>
    <col min="1265" max="1265" customWidth="1" width="9.140625"/>
    <col min="1266" max="1266" customWidth="1" width="9.140625"/>
    <col min="1267" max="1267" customWidth="1" width="9.140625"/>
    <col min="1268" max="1268" customWidth="1" width="9.140625"/>
    <col min="1269" max="1269" customWidth="1" width="9.140625"/>
    <col min="1270" max="1270" customWidth="1" width="9.140625"/>
    <col min="1271" max="1271" customWidth="1" width="9.140625"/>
    <col min="1272" max="1272" customWidth="1" width="9.140625"/>
    <col min="1273" max="1273" customWidth="1" width="9.140625"/>
    <col min="1274" max="1274" customWidth="1" width="9.140625"/>
    <col min="1275" max="1275" customWidth="1" width="9.140625"/>
    <col min="1276" max="1276" customWidth="1" width="9.140625"/>
    <col min="1277" max="1277" customWidth="1" width="9.140625"/>
    <col min="1278" max="1278" customWidth="1" width="9.140625"/>
    <col min="1279" max="1279" customWidth="1" width="9.140625"/>
    <col min="1280" max="1280" customWidth="1" width="9.140625"/>
    <col min="1281" max="1281" customWidth="1" width="9.140625"/>
    <col min="1282" max="1282" customWidth="1" width="9.140625"/>
    <col min="1283" max="1283" customWidth="1" width="9.140625"/>
    <col min="1284" max="1284" customWidth="1" width="9.140625"/>
    <col min="1285" max="1285" customWidth="1" width="9.140625"/>
    <col min="1286" max="1286" customWidth="1" width="9.140625"/>
    <col min="1287" max="1287" customWidth="1" width="9.140625"/>
    <col min="1288" max="1288" customWidth="1" width="9.140625"/>
    <col min="1289" max="1289" customWidth="1" width="9.140625"/>
    <col min="1290" max="1290" customWidth="1" width="9.140625"/>
    <col min="1291" max="1291" customWidth="1" width="9.140625"/>
    <col min="1292" max="1292" customWidth="1" width="9.140625"/>
    <col min="1293" max="1293" customWidth="1" width="9.140625"/>
    <col min="1294" max="1294" customWidth="1" width="9.140625"/>
    <col min="1295" max="1295" customWidth="1" width="9.140625"/>
    <col min="1296" max="1296" customWidth="1" width="9.140625"/>
    <col min="1297" max="1297" customWidth="1" width="9.140625"/>
    <col min="1298" max="1298" customWidth="1" width="9.140625"/>
    <col min="1299" max="1299" customWidth="1" width="9.140625"/>
    <col min="1300" max="1300" customWidth="1" width="9.140625"/>
    <col min="1301" max="1301" customWidth="1" width="9.140625"/>
    <col min="1302" max="1302" customWidth="1" width="9.140625"/>
    <col min="1303" max="1303" customWidth="1" width="9.140625"/>
    <col min="1304" max="1304" customWidth="1" width="9.140625"/>
    <col min="1305" max="1305" customWidth="1" width="9.140625"/>
    <col min="1306" max="1306" customWidth="1" width="9.140625"/>
    <col min="1307" max="1307" customWidth="1" width="9.140625"/>
    <col min="1308" max="1308" customWidth="1" width="9.140625"/>
    <col min="1309" max="1309" customWidth="1" width="9.140625"/>
    <col min="1310" max="1310" customWidth="1" width="9.140625"/>
    <col min="1311" max="1311" customWidth="1" width="9.140625"/>
    <col min="1312" max="1312" customWidth="1" width="9.140625"/>
    <col min="1313" max="1313" customWidth="1" width="9.140625"/>
    <col min="1314" max="1314" customWidth="1" width="9.140625"/>
    <col min="1315" max="1315" customWidth="1" width="9.140625"/>
    <col min="1316" max="1316" customWidth="1" width="9.140625"/>
    <col min="1317" max="1317" customWidth="1" width="9.140625"/>
    <col min="1318" max="1318" customWidth="1" width="9.140625"/>
    <col min="1319" max="1319" customWidth="1" width="9.140625"/>
    <col min="1320" max="1320" customWidth="1" width="9.140625"/>
    <col min="1321" max="1321" customWidth="1" width="9.140625"/>
    <col min="1322" max="1322" customWidth="1" width="9.140625"/>
    <col min="1323" max="1323" customWidth="1" width="9.140625"/>
    <col min="1324" max="1324" customWidth="1" width="9.140625"/>
    <col min="1325" max="1325" customWidth="1" width="9.140625"/>
    <col min="1326" max="1326" customWidth="1" width="9.140625"/>
    <col min="1327" max="1327" customWidth="1" width="9.140625"/>
    <col min="1328" max="1328" customWidth="1" width="9.140625"/>
    <col min="1329" max="1329" customWidth="1" width="9.140625"/>
    <col min="1330" max="1330" customWidth="1" width="9.140625"/>
    <col min="1331" max="1331" customWidth="1" width="9.140625"/>
    <col min="1332" max="1332" customWidth="1" width="9.140625"/>
    <col min="1333" max="1333" customWidth="1" width="9.140625"/>
    <col min="1334" max="1334" customWidth="1" width="9.140625"/>
    <col min="1335" max="1335" customWidth="1" width="9.140625"/>
    <col min="1336" max="1336" customWidth="1" width="9.140625"/>
    <col min="1337" max="1337" customWidth="1" width="9.140625"/>
    <col min="1338" max="1338" customWidth="1" width="9.140625"/>
    <col min="1339" max="1339" customWidth="1" width="9.140625"/>
    <col min="1340" max="1340" customWidth="1" width="9.140625"/>
    <col min="1341" max="1341" customWidth="1" width="9.140625"/>
    <col min="1342" max="1342" customWidth="1" width="9.140625"/>
    <col min="1343" max="1343" customWidth="1" width="9.140625"/>
    <col min="1344" max="1344" customWidth="1" width="9.140625"/>
    <col min="1345" max="1345" customWidth="1" width="9.140625"/>
    <col min="1346" max="1346" customWidth="1" width="9.140625"/>
    <col min="1347" max="1347" customWidth="1" width="9.140625"/>
    <col min="1348" max="1348" customWidth="1" width="9.140625"/>
    <col min="1349" max="1349" customWidth="1" width="9.140625"/>
    <col min="1350" max="1350" customWidth="1" width="9.140625"/>
    <col min="1351" max="1351" customWidth="1" width="9.140625"/>
    <col min="1352" max="1352" customWidth="1" width="9.140625"/>
    <col min="1353" max="1353" customWidth="1" width="9.140625"/>
    <col min="1354" max="1354" customWidth="1" width="9.140625"/>
    <col min="1355" max="1355" customWidth="1" width="9.140625"/>
    <col min="1356" max="1356" customWidth="1" width="9.140625"/>
    <col min="1357" max="1357" customWidth="1" width="9.140625"/>
    <col min="1358" max="1358" customWidth="1" width="9.140625"/>
    <col min="1359" max="1359" customWidth="1" width="9.140625"/>
    <col min="1360" max="1360" customWidth="1" width="9.140625"/>
    <col min="1361" max="1361" customWidth="1" width="9.140625"/>
    <col min="1362" max="1362" customWidth="1" width="9.140625"/>
    <col min="1363" max="1363" customWidth="1" width="9.140625"/>
    <col min="1364" max="1364" customWidth="1" width="9.140625"/>
    <col min="1365" max="1365" customWidth="1" width="9.140625"/>
    <col min="1366" max="1366" customWidth="1" width="9.140625"/>
    <col min="1367" max="1367" customWidth="1" width="9.140625"/>
    <col min="1368" max="1368" customWidth="1" width="9.140625"/>
    <col min="1369" max="1369" customWidth="1" width="9.140625"/>
    <col min="1370" max="1370" customWidth="1" width="9.140625"/>
    <col min="1371" max="1371" customWidth="1" width="9.140625"/>
    <col min="1372" max="1372" customWidth="1" width="9.140625"/>
    <col min="1373" max="1373" customWidth="1" width="9.140625"/>
    <col min="1374" max="1374" customWidth="1" width="9.140625"/>
    <col min="1375" max="1375" customWidth="1" width="9.140625"/>
    <col min="1376" max="1376" customWidth="1" width="9.140625"/>
    <col min="1377" max="1377" customWidth="1" width="9.140625"/>
    <col min="1378" max="1378" customWidth="1" width="9.140625"/>
    <col min="1379" max="1379" customWidth="1" width="9.140625"/>
    <col min="1380" max="1380" customWidth="1" width="9.140625"/>
    <col min="1381" max="1381" customWidth="1" width="9.140625"/>
    <col min="1382" max="1382" customWidth="1" width="9.140625"/>
    <col min="1383" max="1383" customWidth="1" width="9.140625"/>
    <col min="1384" max="1384" customWidth="1" width="9.140625"/>
    <col min="1385" max="1385" customWidth="1" width="9.140625"/>
    <col min="1386" max="1386" customWidth="1" width="9.140625"/>
    <col min="1387" max="1387" customWidth="1" width="9.140625"/>
    <col min="1388" max="1388" customWidth="1" width="9.140625"/>
    <col min="1389" max="1389" customWidth="1" width="9.140625"/>
    <col min="1390" max="1390" customWidth="1" width="9.140625"/>
    <col min="1391" max="1391" customWidth="1" width="9.140625"/>
    <col min="1392" max="1392" customWidth="1" width="9.140625"/>
    <col min="1393" max="1393" customWidth="1" width="9.140625"/>
    <col min="1394" max="1394" customWidth="1" width="9.140625"/>
    <col min="1395" max="1395" customWidth="1" width="9.140625"/>
    <col min="1396" max="1396" customWidth="1" width="9.140625"/>
    <col min="1397" max="1397" customWidth="1" width="9.140625"/>
    <col min="1398" max="1398" customWidth="1" width="9.140625"/>
    <col min="1399" max="1399" customWidth="1" width="9.140625"/>
    <col min="1400" max="1400" customWidth="1" width="9.140625"/>
    <col min="1401" max="1401" customWidth="1" width="9.140625"/>
    <col min="1402" max="1402" customWidth="1" width="9.140625"/>
    <col min="1403" max="1403" customWidth="1" width="9.140625"/>
    <col min="1404" max="1404" customWidth="1" width="9.140625"/>
    <col min="1405" max="1405" customWidth="1" width="9.140625"/>
    <col min="1406" max="1406" customWidth="1" width="9.140625"/>
    <col min="1407" max="1407" customWidth="1" width="9.140625"/>
    <col min="1408" max="1408" customWidth="1" width="9.140625"/>
    <col min="1409" max="1409" customWidth="1" width="9.140625"/>
    <col min="1410" max="1410" customWidth="1" width="9.140625"/>
    <col min="1411" max="1411" customWidth="1" width="9.140625"/>
    <col min="1412" max="1412" customWidth="1" width="9.140625"/>
    <col min="1413" max="1413" customWidth="1" width="9.140625"/>
    <col min="1414" max="1414" customWidth="1" width="9.140625"/>
    <col min="1415" max="1415" customWidth="1" width="9.140625"/>
    <col min="1416" max="1416" customWidth="1" width="9.140625"/>
    <col min="1417" max="1417" customWidth="1" width="9.140625"/>
    <col min="1418" max="1418" customWidth="1" width="9.140625"/>
    <col min="1419" max="1419" customWidth="1" width="9.140625"/>
    <col min="1420" max="1420" customWidth="1" width="9.140625"/>
    <col min="1421" max="1421" customWidth="1" width="9.140625"/>
    <col min="1422" max="1422" customWidth="1" width="9.140625"/>
    <col min="1423" max="1423" customWidth="1" width="9.140625"/>
    <col min="1424" max="1424" customWidth="1" width="9.140625"/>
    <col min="1425" max="1425" customWidth="1" width="9.140625"/>
    <col min="1426" max="1426" customWidth="1" width="9.140625"/>
    <col min="1427" max="1427" customWidth="1" width="9.140625"/>
    <col min="1428" max="1428" customWidth="1" width="9.140625"/>
    <col min="1429" max="1429" customWidth="1" width="9.140625"/>
    <col min="1430" max="1430" customWidth="1" width="9.140625"/>
    <col min="1431" max="1431" customWidth="1" width="9.140625"/>
    <col min="1432" max="1432" customWidth="1" width="9.140625"/>
    <col min="1433" max="1433" customWidth="1" width="9.140625"/>
    <col min="1434" max="1434" customWidth="1" width="9.140625"/>
    <col min="1435" max="1435" customWidth="1" width="9.140625"/>
    <col min="1436" max="1436" customWidth="1" width="9.140625"/>
    <col min="1437" max="1437" customWidth="1" width="9.140625"/>
    <col min="1438" max="1438" customWidth="1" width="9.140625"/>
    <col min="1439" max="1439" customWidth="1" width="9.140625"/>
    <col min="1440" max="1440" customWidth="1" width="9.140625"/>
    <col min="1441" max="1441" customWidth="1" width="9.140625"/>
    <col min="1442" max="1442" customWidth="1" width="9.140625"/>
    <col min="1443" max="1443" customWidth="1" width="9.140625"/>
    <col min="1444" max="1444" customWidth="1" width="9.140625"/>
    <col min="1445" max="1445" customWidth="1" width="9.140625"/>
    <col min="1446" max="1446" customWidth="1" width="9.140625"/>
    <col min="1447" max="1447" customWidth="1" width="9.140625"/>
    <col min="1448" max="1448" customWidth="1" width="9.140625"/>
    <col min="1449" max="1449" customWidth="1" width="9.140625"/>
    <col min="1450" max="1450" customWidth="1" width="9.140625"/>
    <col min="1451" max="1451" customWidth="1" width="9.140625"/>
    <col min="1452" max="1452" customWidth="1" width="9.140625"/>
    <col min="1453" max="1453" customWidth="1" width="9.140625"/>
    <col min="1454" max="1454" customWidth="1" width="9.140625"/>
    <col min="1455" max="1455" customWidth="1" width="9.140625"/>
    <col min="1456" max="1456" customWidth="1" width="9.140625"/>
    <col min="1457" max="1457" customWidth="1" width="9.140625"/>
    <col min="1458" max="1458" customWidth="1" width="9.140625"/>
    <col min="1459" max="1459" customWidth="1" width="9.140625"/>
    <col min="1460" max="1460" customWidth="1" width="9.140625"/>
    <col min="1461" max="1461" customWidth="1" width="9.140625"/>
    <col min="1462" max="1462" customWidth="1" width="9.140625"/>
    <col min="1463" max="1463" customWidth="1" width="9.140625"/>
    <col min="1464" max="1464" customWidth="1" width="9.140625"/>
    <col min="1465" max="1465" customWidth="1" width="9.140625"/>
    <col min="1466" max="1466" customWidth="1" width="9.140625"/>
    <col min="1467" max="1467" customWidth="1" width="9.140625"/>
    <col min="1468" max="1468" customWidth="1" width="9.140625"/>
    <col min="1469" max="1469" customWidth="1" width="9.140625"/>
    <col min="1470" max="1470" customWidth="1" width="9.140625"/>
    <col min="1471" max="1471" customWidth="1" width="9.140625"/>
    <col min="1472" max="1472" customWidth="1" width="9.140625"/>
    <col min="1473" max="1473" customWidth="1" width="9.140625"/>
    <col min="1474" max="1474" customWidth="1" width="9.140625"/>
    <col min="1475" max="1475" customWidth="1" width="9.140625"/>
    <col min="1476" max="1476" customWidth="1" width="9.140625"/>
    <col min="1477" max="1477" customWidth="1" width="9.140625"/>
    <col min="1478" max="1478" customWidth="1" width="9.140625"/>
    <col min="1479" max="1479" customWidth="1" width="9.140625"/>
    <col min="1480" max="1480" customWidth="1" width="9.140625"/>
    <col min="1481" max="1481" customWidth="1" width="9.140625"/>
    <col min="1482" max="1482" customWidth="1" width="9.140625"/>
    <col min="1483" max="1483" customWidth="1" width="9.140625"/>
    <col min="1484" max="1484" customWidth="1" width="9.140625"/>
    <col min="1485" max="1485" customWidth="1" width="9.140625"/>
    <col min="1486" max="1486" customWidth="1" width="9.140625"/>
    <col min="1487" max="1487" customWidth="1" width="9.140625"/>
    <col min="1488" max="1488" customWidth="1" width="9.140625"/>
    <col min="1489" max="1489" customWidth="1" width="9.140625"/>
    <col min="1490" max="1490" customWidth="1" width="9.140625"/>
    <col min="1491" max="1491" customWidth="1" width="9.140625"/>
    <col min="1492" max="1492" customWidth="1" width="9.140625"/>
    <col min="1493" max="1493" customWidth="1" width="9.140625"/>
    <col min="1494" max="1494" customWidth="1" width="9.140625"/>
    <col min="1495" max="1495" customWidth="1" width="9.140625"/>
    <col min="1496" max="1496" customWidth="1" width="9.140625"/>
    <col min="1497" max="1497" customWidth="1" width="9.140625"/>
    <col min="1498" max="1498" customWidth="1" width="9.140625"/>
    <col min="1499" max="1499" customWidth="1" width="9.140625"/>
    <col min="1500" max="1500" customWidth="1" width="9.140625"/>
    <col min="1501" max="1501" customWidth="1" width="9.140625"/>
    <col min="1502" max="1502" customWidth="1" width="9.140625"/>
    <col min="1503" max="1503" customWidth="1" width="9.140625"/>
    <col min="1504" max="1504" customWidth="1" width="9.140625"/>
    <col min="1505" max="1505" customWidth="1" width="9.140625"/>
    <col min="1506" max="1506" customWidth="1" width="9.140625"/>
    <col min="1507" max="1507" customWidth="1" width="9.140625"/>
    <col min="1508" max="1508" customWidth="1" width="9.140625"/>
    <col min="1509" max="1509" customWidth="1" width="9.140625"/>
    <col min="1510" max="1510" customWidth="1" width="9.140625"/>
    <col min="1511" max="1511" customWidth="1" width="9.140625"/>
    <col min="1512" max="1512" customWidth="1" width="9.140625"/>
    <col min="1513" max="1513" customWidth="1" width="9.140625"/>
    <col min="1514" max="1514" customWidth="1" width="9.140625"/>
    <col min="1515" max="1515" customWidth="1" width="9.140625"/>
    <col min="1516" max="1516" customWidth="1" width="9.140625"/>
    <col min="1517" max="1517" customWidth="1" width="9.140625"/>
    <col min="1518" max="1518" customWidth="1" width="9.140625"/>
    <col min="1519" max="1519" customWidth="1" width="9.140625"/>
    <col min="1520" max="1520" customWidth="1" width="9.140625"/>
    <col min="1521" max="1521" customWidth="1" width="9.140625"/>
    <col min="1522" max="1522" customWidth="1" width="9.140625"/>
    <col min="1523" max="1523" customWidth="1" width="9.140625"/>
    <col min="1524" max="1524" customWidth="1" width="9.140625"/>
    <col min="1525" max="1525" customWidth="1" width="9.140625"/>
    <col min="1526" max="1526" customWidth="1" width="9.140625"/>
    <col min="1527" max="1527" customWidth="1" width="9.140625"/>
    <col min="1528" max="1528" customWidth="1" width="9.140625"/>
    <col min="1529" max="1529" customWidth="1" width="9.140625"/>
    <col min="1530" max="1530" customWidth="1" width="9.140625"/>
    <col min="1531" max="1531" customWidth="1" width="9.140625"/>
    <col min="1532" max="1532" customWidth="1" width="9.140625"/>
    <col min="1533" max="1533" customWidth="1" width="9.140625"/>
    <col min="1534" max="1534" customWidth="1" width="9.140625"/>
    <col min="1535" max="1535" customWidth="1" width="9.140625"/>
    <col min="1536" max="1536" customWidth="1" width="9.140625"/>
    <col min="1537" max="1537" customWidth="1" width="9.140625"/>
    <col min="1538" max="1538" customWidth="1" width="9.140625"/>
    <col min="1539" max="1539" customWidth="1" width="9.140625"/>
    <col min="1540" max="1540" customWidth="1" width="9.140625"/>
    <col min="1541" max="1541" customWidth="1" width="9.140625"/>
    <col min="1542" max="1542" customWidth="1" width="9.140625"/>
    <col min="1543" max="1543" customWidth="1" width="9.140625"/>
    <col min="1544" max="1544" customWidth="1" width="9.140625"/>
    <col min="1545" max="1545" customWidth="1" width="9.140625"/>
    <col min="1546" max="1546" customWidth="1" width="9.140625"/>
    <col min="1547" max="1547" customWidth="1" width="9.140625"/>
    <col min="1548" max="1548" customWidth="1" width="9.140625"/>
    <col min="1549" max="1549" customWidth="1" width="9.140625"/>
    <col min="1550" max="1550" customWidth="1" width="9.140625"/>
    <col min="1551" max="1551" customWidth="1" width="9.140625"/>
    <col min="1552" max="1552" customWidth="1" width="9.140625"/>
    <col min="1553" max="1553" customWidth="1" width="9.140625"/>
    <col min="1554" max="1554" customWidth="1" width="9.140625"/>
    <col min="1555" max="1555" customWidth="1" width="9.140625"/>
    <col min="1556" max="1556" customWidth="1" width="9.140625"/>
    <col min="1557" max="1557" customWidth="1" width="9.140625"/>
    <col min="1558" max="1558" customWidth="1" width="9.140625"/>
    <col min="1559" max="1559" customWidth="1" width="9.140625"/>
    <col min="1560" max="1560" customWidth="1" width="9.140625"/>
    <col min="1561" max="1561" customWidth="1" width="9.140625"/>
    <col min="1562" max="1562" customWidth="1" width="9.140625"/>
    <col min="1563" max="1563" customWidth="1" width="9.140625"/>
    <col min="1564" max="1564" customWidth="1" width="9.140625"/>
    <col min="1565" max="1565" customWidth="1" width="9.140625"/>
    <col min="1566" max="1566" customWidth="1" width="9.140625"/>
    <col min="1567" max="1567" customWidth="1" width="9.140625"/>
    <col min="1568" max="1568" customWidth="1" width="9.140625"/>
    <col min="1569" max="1569" customWidth="1" width="9.140625"/>
    <col min="1570" max="1570" customWidth="1" width="9.140625"/>
    <col min="1571" max="1571" customWidth="1" width="9.140625"/>
    <col min="1572" max="1572" customWidth="1" width="9.140625"/>
    <col min="1573" max="1573" customWidth="1" width="9.140625"/>
    <col min="1574" max="1574" customWidth="1" width="9.140625"/>
    <col min="1575" max="1575" customWidth="1" width="9.140625"/>
    <col min="1576" max="1576" customWidth="1" width="9.140625"/>
    <col min="1577" max="1577" customWidth="1" width="9.140625"/>
    <col min="1578" max="1578" customWidth="1" width="9.140625"/>
    <col min="1579" max="1579" customWidth="1" width="9.140625"/>
    <col min="1580" max="1580" customWidth="1" width="9.140625"/>
    <col min="1581" max="1581" customWidth="1" width="9.140625"/>
    <col min="1582" max="1582" customWidth="1" width="9.140625"/>
    <col min="1583" max="1583" customWidth="1" width="9.140625"/>
    <col min="1584" max="1584" customWidth="1" width="9.140625"/>
    <col min="1585" max="1585" customWidth="1" width="9.140625"/>
    <col min="1586" max="1586" customWidth="1" width="9.140625"/>
    <col min="1587" max="1587" customWidth="1" width="9.140625"/>
    <col min="1588" max="1588" customWidth="1" width="9.140625"/>
    <col min="1589" max="1589" customWidth="1" width="9.140625"/>
    <col min="1590" max="1590" customWidth="1" width="9.140625"/>
    <col min="1591" max="1591" customWidth="1" width="9.140625"/>
    <col min="1592" max="1592" customWidth="1" width="9.140625"/>
    <col min="1593" max="1593" customWidth="1" width="9.140625"/>
    <col min="1594" max="1594" customWidth="1" width="9.140625"/>
    <col min="1595" max="1595" customWidth="1" width="9.140625"/>
    <col min="1596" max="1596" customWidth="1" width="9.140625"/>
    <col min="1597" max="1597" customWidth="1" width="9.140625"/>
    <col min="1598" max="1598" customWidth="1" width="9.140625"/>
    <col min="1599" max="1599" customWidth="1" width="9.140625"/>
    <col min="1600" max="1600" customWidth="1" width="9.140625"/>
    <col min="1601" max="1601" customWidth="1" width="9.140625"/>
    <col min="1602" max="1602" customWidth="1" width="9.140625"/>
    <col min="1603" max="1603" customWidth="1" width="9.140625"/>
    <col min="1604" max="1604" customWidth="1" width="9.140625"/>
    <col min="1605" max="1605" customWidth="1" width="9.140625"/>
    <col min="1606" max="1606" customWidth="1" width="9.140625"/>
    <col min="1607" max="1607" customWidth="1" width="9.140625"/>
    <col min="1608" max="1608" customWidth="1" width="9.140625"/>
    <col min="1609" max="1609" customWidth="1" width="9.140625"/>
    <col min="1610" max="1610" customWidth="1" width="9.140625"/>
    <col min="1611" max="1611" customWidth="1" width="9.140625"/>
    <col min="1612" max="1612" customWidth="1" width="9.140625"/>
    <col min="1613" max="1613" customWidth="1" width="9.140625"/>
    <col min="1614" max="1614" customWidth="1" width="9.140625"/>
    <col min="1615" max="1615" customWidth="1" width="9.140625"/>
    <col min="1616" max="1616" customWidth="1" width="9.140625"/>
    <col min="1617" max="1617" customWidth="1" width="9.140625"/>
    <col min="1618" max="1618" customWidth="1" width="9.140625"/>
    <col min="1619" max="1619" customWidth="1" width="9.140625"/>
    <col min="1620" max="1620" customWidth="1" width="9.140625"/>
    <col min="1621" max="1621" customWidth="1" width="9.140625"/>
    <col min="1622" max="1622" customWidth="1" width="9.140625"/>
    <col min="1623" max="1623" customWidth="1" width="9.140625"/>
    <col min="1624" max="1624" customWidth="1" width="9.140625"/>
    <col min="1625" max="1625" customWidth="1" width="9.140625"/>
    <col min="1626" max="1626" customWidth="1" width="9.140625"/>
    <col min="1627" max="1627" customWidth="1" width="9.140625"/>
    <col min="1628" max="1628" customWidth="1" width="9.140625"/>
    <col min="1629" max="1629" customWidth="1" width="9.140625"/>
    <col min="1630" max="1630" customWidth="1" width="9.140625"/>
    <col min="1631" max="1631" customWidth="1" width="9.140625"/>
    <col min="1632" max="1632" customWidth="1" width="9.140625"/>
    <col min="1633" max="1633" customWidth="1" width="9.140625"/>
    <col min="1634" max="1634" customWidth="1" width="9.140625"/>
    <col min="1635" max="1635" customWidth="1" width="9.140625"/>
    <col min="1636" max="1636" customWidth="1" width="9.140625"/>
    <col min="1637" max="1637" customWidth="1" width="9.140625"/>
    <col min="1638" max="1638" customWidth="1" width="9.140625"/>
    <col min="1639" max="1639" customWidth="1" width="9.140625"/>
    <col min="1640" max="1640" customWidth="1" width="9.140625"/>
    <col min="1641" max="1641" customWidth="1" width="9.140625"/>
    <col min="1642" max="1642" customWidth="1" width="9.140625"/>
    <col min="1643" max="1643" customWidth="1" width="9.140625"/>
    <col min="1644" max="1644" customWidth="1" width="9.140625"/>
    <col min="1645" max="1645" customWidth="1" width="9.140625"/>
    <col min="1646" max="1646" customWidth="1" width="9.140625"/>
    <col min="1647" max="1647" customWidth="1" width="9.140625"/>
    <col min="1648" max="1648" customWidth="1" width="9.140625"/>
    <col min="1649" max="1649" customWidth="1" width="9.140625"/>
    <col min="1650" max="1650" customWidth="1" width="9.140625"/>
    <col min="1651" max="1651" customWidth="1" width="9.140625"/>
    <col min="1652" max="1652" customWidth="1" width="9.140625"/>
    <col min="1653" max="1653" customWidth="1" width="9.140625"/>
    <col min="1654" max="1654" customWidth="1" width="9.140625"/>
    <col min="1655" max="1655" customWidth="1" width="9.140625"/>
    <col min="1656" max="1656" customWidth="1" width="9.140625"/>
    <col min="1657" max="1657" customWidth="1" width="9.140625"/>
    <col min="1658" max="1658" customWidth="1" width="9.140625"/>
    <col min="1659" max="1659" customWidth="1" width="9.140625"/>
    <col min="1660" max="1660" customWidth="1" width="9.140625"/>
    <col min="1661" max="1661" customWidth="1" width="9.140625"/>
    <col min="1662" max="1662" customWidth="1" width="9.140625"/>
    <col min="1663" max="1663" customWidth="1" width="9.140625"/>
    <col min="1664" max="1664" customWidth="1" width="9.140625"/>
    <col min="1665" max="1665" customWidth="1" width="9.140625"/>
    <col min="1666" max="1666" customWidth="1" width="9.140625"/>
    <col min="1667" max="1667" customWidth="1" width="9.140625"/>
    <col min="1668" max="1668" customWidth="1" width="9.140625"/>
    <col min="1669" max="1669" customWidth="1" width="9.140625"/>
    <col min="1670" max="1670" customWidth="1" width="9.140625"/>
    <col min="1671" max="1671" customWidth="1" width="9.140625"/>
    <col min="1672" max="1672" customWidth="1" width="9.140625"/>
    <col min="1673" max="1673" customWidth="1" width="9.140625"/>
    <col min="1674" max="1674" customWidth="1" width="9.140625"/>
    <col min="1675" max="1675" customWidth="1" width="9.140625"/>
    <col min="1676" max="1676" customWidth="1" width="9.140625"/>
    <col min="1677" max="1677" customWidth="1" width="9.140625"/>
    <col min="1678" max="1678" customWidth="1" width="9.140625"/>
    <col min="1679" max="1679" customWidth="1" width="9.140625"/>
    <col min="1680" max="1680" customWidth="1" width="9.140625"/>
    <col min="1681" max="1681" customWidth="1" width="9.140625"/>
    <col min="1682" max="1682" customWidth="1" width="9.140625"/>
    <col min="1683" max="1683" customWidth="1" width="9.140625"/>
    <col min="1684" max="1684" customWidth="1" width="9.140625"/>
    <col min="1685" max="1685" customWidth="1" width="9.140625"/>
    <col min="1686" max="1686" customWidth="1" width="9.140625"/>
    <col min="1687" max="1687" customWidth="1" width="9.140625"/>
    <col min="1688" max="1688" customWidth="1" width="9.140625"/>
    <col min="1689" max="1689" customWidth="1" width="9.140625"/>
    <col min="1690" max="1690" customWidth="1" width="9.140625"/>
    <col min="1691" max="1691" customWidth="1" width="9.140625"/>
    <col min="1692" max="1692" customWidth="1" width="9.140625"/>
    <col min="1693" max="1693" customWidth="1" width="9.140625"/>
    <col min="1694" max="1694" customWidth="1" width="9.140625"/>
    <col min="1695" max="1695" customWidth="1" width="9.140625"/>
    <col min="1696" max="1696" customWidth="1" width="9.140625"/>
    <col min="1697" max="1697" customWidth="1" width="9.140625"/>
    <col min="1698" max="1698" customWidth="1" width="9.140625"/>
    <col min="1699" max="1699" customWidth="1" width="9.140625"/>
    <col min="1700" max="1700" customWidth="1" width="9.140625"/>
    <col min="1701" max="1701" customWidth="1" width="9.140625"/>
    <col min="1702" max="1702" customWidth="1" width="9.140625"/>
    <col min="1703" max="1703" customWidth="1" width="9.140625"/>
    <col min="1704" max="1704" customWidth="1" width="9.140625"/>
    <col min="1705" max="1705" customWidth="1" width="9.140625"/>
    <col min="1706" max="1706" customWidth="1" width="9.140625"/>
    <col min="1707" max="1707" customWidth="1" width="9.140625"/>
    <col min="1708" max="1708" customWidth="1" width="9.140625"/>
    <col min="1709" max="1709" customWidth="1" width="9.140625"/>
    <col min="1710" max="1710" customWidth="1" width="9.140625"/>
    <col min="1711" max="1711" customWidth="1" width="9.140625"/>
    <col min="1712" max="1712" customWidth="1" width="9.140625"/>
    <col min="1713" max="1713" customWidth="1" width="9.140625"/>
    <col min="1714" max="1714" customWidth="1" width="9.140625"/>
    <col min="1715" max="1715" customWidth="1" width="9.140625"/>
    <col min="1716" max="1716" customWidth="1" width="9.140625"/>
    <col min="1717" max="1717" customWidth="1" width="9.140625"/>
    <col min="1718" max="1718" customWidth="1" width="9.140625"/>
    <col min="1719" max="1719" customWidth="1" width="9.140625"/>
    <col min="1720" max="1720" customWidth="1" width="9.140625"/>
    <col min="1721" max="1721" customWidth="1" width="9.140625"/>
    <col min="1722" max="1722" customWidth="1" width="9.140625"/>
    <col min="1723" max="1723" customWidth="1" width="9.140625"/>
    <col min="1724" max="1724" customWidth="1" width="9.140625"/>
    <col min="1725" max="1725" customWidth="1" width="9.140625"/>
    <col min="1726" max="1726" customWidth="1" width="9.140625"/>
    <col min="1727" max="1727" customWidth="1" width="9.140625"/>
    <col min="1728" max="1728" customWidth="1" width="9.140625"/>
    <col min="1729" max="1729" customWidth="1" width="9.140625"/>
    <col min="1730" max="1730" customWidth="1" width="9.140625"/>
    <col min="1731" max="1731" customWidth="1" width="9.140625"/>
    <col min="1732" max="1732" customWidth="1" width="9.140625"/>
    <col min="1733" max="1733" customWidth="1" width="9.140625"/>
    <col min="1734" max="1734" customWidth="1" width="9.140625"/>
    <col min="1735" max="1735" customWidth="1" width="9.140625"/>
    <col min="1736" max="1736" customWidth="1" width="9.140625"/>
    <col min="1737" max="1737" customWidth="1" width="9.140625"/>
    <col min="1738" max="1738" customWidth="1" width="9.140625"/>
    <col min="1739" max="1739" customWidth="1" width="9.140625"/>
    <col min="1740" max="1740" customWidth="1" width="9.140625"/>
    <col min="1741" max="1741" customWidth="1" width="9.140625"/>
    <col min="1742" max="1742" customWidth="1" width="9.140625"/>
    <col min="1743" max="1743" customWidth="1" width="9.140625"/>
    <col min="1744" max="1744" customWidth="1" width="9.140625"/>
    <col min="1745" max="1745" customWidth="1" width="9.140625"/>
    <col min="1746" max="1746" customWidth="1" width="9.140625"/>
    <col min="1747" max="1747" customWidth="1" width="9.140625"/>
    <col min="1748" max="1748" customWidth="1" width="9.140625"/>
    <col min="1749" max="1749" customWidth="1" width="9.140625"/>
    <col min="1750" max="1750" customWidth="1" width="9.140625"/>
    <col min="1751" max="1751" customWidth="1" width="9.140625"/>
    <col min="1752" max="1752" customWidth="1" width="9.140625"/>
    <col min="1753" max="1753" customWidth="1" width="9.140625"/>
    <col min="1754" max="1754" customWidth="1" width="9.140625"/>
    <col min="1755" max="1755" customWidth="1" width="9.140625"/>
    <col min="1756" max="1756" customWidth="1" width="9.140625"/>
    <col min="1757" max="1757" customWidth="1" width="9.140625"/>
    <col min="1758" max="1758" customWidth="1" width="9.140625"/>
    <col min="1759" max="1759" customWidth="1" width="9.140625"/>
    <col min="1760" max="1760" customWidth="1" width="9.140625"/>
    <col min="1761" max="1761" customWidth="1" width="9.140625"/>
    <col min="1762" max="1762" customWidth="1" width="9.140625"/>
    <col min="1763" max="1763" customWidth="1" width="9.140625"/>
    <col min="1764" max="1764" customWidth="1" width="9.140625"/>
    <col min="1765" max="1765" customWidth="1" width="9.140625"/>
    <col min="1766" max="1766" customWidth="1" width="9.140625"/>
    <col min="1767" max="1767" customWidth="1" width="9.140625"/>
    <col min="1768" max="1768" customWidth="1" width="9.140625"/>
    <col min="1769" max="1769" customWidth="1" width="9.140625"/>
    <col min="1770" max="1770" customWidth="1" width="9.140625"/>
    <col min="1771" max="1771" customWidth="1" width="9.140625"/>
    <col min="1772" max="1772" customWidth="1" width="9.140625"/>
    <col min="1773" max="1773" customWidth="1" width="9.140625"/>
    <col min="1774" max="1774" customWidth="1" width="9.140625"/>
    <col min="1775" max="1775" customWidth="1" width="9.140625"/>
    <col min="1776" max="1776" customWidth="1" width="9.140625"/>
    <col min="1777" max="1777" customWidth="1" width="9.140625"/>
    <col min="1778" max="1778" customWidth="1" width="9.140625"/>
    <col min="1779" max="1779" customWidth="1" width="9.140625"/>
    <col min="1780" max="1780" customWidth="1" width="9.140625"/>
    <col min="1781" max="1781" customWidth="1" width="9.140625"/>
    <col min="1782" max="1782" customWidth="1" width="9.140625"/>
    <col min="1783" max="1783" customWidth="1" width="9.140625"/>
    <col min="1784" max="1784" customWidth="1" width="9.140625"/>
    <col min="1785" max="1785" customWidth="1" width="9.140625"/>
    <col min="1786" max="1786" customWidth="1" width="9.140625"/>
    <col min="1787" max="1787" customWidth="1" width="9.140625"/>
    <col min="1788" max="1788" customWidth="1" width="9.140625"/>
    <col min="1789" max="1789" customWidth="1" width="9.140625"/>
    <col min="1790" max="1790" customWidth="1" width="9.140625"/>
    <col min="1791" max="1791" customWidth="1" width="9.140625"/>
    <col min="1792" max="1792" customWidth="1" width="9.140625"/>
    <col min="1793" max="1793" customWidth="1" width="9.140625"/>
    <col min="1794" max="1794" customWidth="1" width="9.140625"/>
    <col min="1795" max="1795" customWidth="1" width="9.140625"/>
    <col min="1796" max="1796" customWidth="1" width="9.140625"/>
    <col min="1797" max="1797" customWidth="1" width="9.140625"/>
    <col min="1798" max="1798" customWidth="1" width="9.140625"/>
    <col min="1799" max="1799" customWidth="1" width="9.140625"/>
    <col min="1800" max="1800" customWidth="1" width="9.140625"/>
    <col min="1801" max="1801" customWidth="1" width="9.140625"/>
    <col min="1802" max="1802" customWidth="1" width="9.140625"/>
    <col min="1803" max="1803" customWidth="1" width="9.140625"/>
    <col min="1804" max="1804" customWidth="1" width="9.140625"/>
    <col min="1805" max="1805" customWidth="1" width="9.140625"/>
    <col min="1806" max="1806" customWidth="1" width="9.140625"/>
    <col min="1807" max="1807" customWidth="1" width="9.140625"/>
    <col min="1808" max="1808" customWidth="1" width="9.140625"/>
    <col min="1809" max="1809" customWidth="1" width="9.140625"/>
    <col min="1810" max="1810" customWidth="1" width="9.140625"/>
    <col min="1811" max="1811" customWidth="1" width="9.140625"/>
    <col min="1812" max="1812" customWidth="1" width="9.140625"/>
    <col min="1813" max="1813" customWidth="1" width="9.140625"/>
    <col min="1814" max="1814" customWidth="1" width="9.140625"/>
    <col min="1815" max="1815" customWidth="1" width="9.140625"/>
    <col min="1816" max="1816" customWidth="1" width="9.140625"/>
    <col min="1817" max="1817" customWidth="1" width="9.140625"/>
    <col min="1818" max="1818" customWidth="1" width="9.140625"/>
    <col min="1819" max="1819" customWidth="1" width="9.140625"/>
    <col min="1820" max="1820" customWidth="1" width="9.140625"/>
    <col min="1821" max="1821" customWidth="1" width="9.140625"/>
    <col min="1822" max="1822" customWidth="1" width="9.140625"/>
    <col min="1823" max="1823" customWidth="1" width="9.140625"/>
    <col min="1824" max="1824" customWidth="1" width="9.140625"/>
    <col min="1825" max="1825" customWidth="1" width="9.140625"/>
    <col min="1826" max="1826" customWidth="1" width="9.140625"/>
    <col min="1827" max="1827" customWidth="1" width="9.140625"/>
    <col min="1828" max="1828" customWidth="1" width="9.140625"/>
    <col min="1829" max="1829" customWidth="1" width="9.140625"/>
    <col min="1830" max="1830" customWidth="1" width="9.140625"/>
    <col min="1831" max="1831" customWidth="1" width="9.140625"/>
    <col min="1832" max="1832" customWidth="1" width="9.140625"/>
    <col min="1833" max="1833" customWidth="1" width="9.140625"/>
    <col min="1834" max="1834" customWidth="1" width="9.140625"/>
    <col min="1835" max="1835" customWidth="1" width="9.140625"/>
    <col min="1836" max="1836" customWidth="1" width="9.140625"/>
    <col min="1837" max="1837" customWidth="1" width="9.140625"/>
    <col min="1838" max="1838" customWidth="1" width="9.140625"/>
    <col min="1839" max="1839" customWidth="1" width="9.140625"/>
    <col min="1840" max="1840" customWidth="1" width="9.140625"/>
    <col min="1841" max="1841" customWidth="1" width="9.140625"/>
    <col min="1842" max="1842" customWidth="1" width="9.140625"/>
    <col min="1843" max="1843" customWidth="1" width="9.140625"/>
    <col min="1844" max="1844" customWidth="1" width="9.140625"/>
    <col min="1845" max="1845" customWidth="1" width="9.140625"/>
    <col min="1846" max="1846" customWidth="1" width="9.140625"/>
    <col min="1847" max="1847" customWidth="1" width="9.140625"/>
    <col min="1848" max="1848" customWidth="1" width="9.140625"/>
    <col min="1849" max="1849" customWidth="1" width="9.140625"/>
    <col min="1850" max="1850" customWidth="1" width="9.140625"/>
    <col min="1851" max="1851" customWidth="1" width="9.140625"/>
    <col min="1852" max="1852" customWidth="1" width="9.140625"/>
    <col min="1853" max="1853" customWidth="1" width="9.140625"/>
    <col min="1854" max="1854" customWidth="1" width="9.140625"/>
    <col min="1855" max="1855" customWidth="1" width="9.140625"/>
    <col min="1856" max="1856" customWidth="1" width="9.140625"/>
    <col min="1857" max="1857" customWidth="1" width="9.140625"/>
    <col min="1858" max="1858" customWidth="1" width="9.140625"/>
    <col min="1859" max="1859" customWidth="1" width="9.140625"/>
    <col min="1860" max="1860" customWidth="1" width="9.140625"/>
    <col min="1861" max="1861" customWidth="1" width="9.140625"/>
    <col min="1862" max="1862" customWidth="1" width="9.140625"/>
    <col min="1863" max="1863" customWidth="1" width="9.140625"/>
    <col min="1864" max="1864" customWidth="1" width="9.140625"/>
    <col min="1865" max="1865" customWidth="1" width="9.140625"/>
    <col min="1866" max="1866" customWidth="1" width="9.140625"/>
    <col min="1867" max="1867" customWidth="1" width="9.140625"/>
    <col min="1868" max="1868" customWidth="1" width="9.140625"/>
    <col min="1869" max="1869" customWidth="1" width="9.140625"/>
    <col min="1870" max="1870" customWidth="1" width="9.140625"/>
    <col min="1871" max="1871" customWidth="1" width="9.140625"/>
    <col min="1872" max="1872" customWidth="1" width="9.140625"/>
    <col min="1873" max="1873" customWidth="1" width="9.140625"/>
    <col min="1874" max="1874" customWidth="1" width="9.140625"/>
    <col min="1875" max="1875" customWidth="1" width="9.140625"/>
    <col min="1876" max="1876" customWidth="1" width="9.140625"/>
    <col min="1877" max="1877" customWidth="1" width="9.140625"/>
    <col min="1878" max="1878" customWidth="1" width="9.140625"/>
    <col min="1879" max="1879" customWidth="1" width="9.140625"/>
    <col min="1880" max="1880" customWidth="1" width="9.140625"/>
    <col min="1881" max="1881" customWidth="1" width="9.140625"/>
    <col min="1882" max="1882" customWidth="1" width="9.140625"/>
    <col min="1883" max="1883" customWidth="1" width="9.140625"/>
    <col min="1884" max="1884" customWidth="1" width="9.140625"/>
    <col min="1885" max="1885" customWidth="1" width="9.140625"/>
    <col min="1886" max="1886" customWidth="1" width="9.140625"/>
    <col min="1887" max="1887" customWidth="1" width="9.140625"/>
    <col min="1888" max="1888" customWidth="1" width="9.140625"/>
    <col min="1889" max="1889" customWidth="1" width="9.140625"/>
    <col min="1890" max="1890" customWidth="1" width="9.140625"/>
    <col min="1891" max="1891" customWidth="1" width="9.140625"/>
    <col min="1892" max="1892" customWidth="1" width="9.140625"/>
    <col min="1893" max="1893" customWidth="1" width="9.140625"/>
    <col min="1894" max="1894" customWidth="1" width="9.140625"/>
    <col min="1895" max="1895" customWidth="1" width="9.140625"/>
    <col min="1896" max="1896" customWidth="1" width="9.140625"/>
    <col min="1897" max="1897" customWidth="1" width="9.140625"/>
    <col min="1898" max="1898" customWidth="1" width="9.140625"/>
    <col min="1899" max="1899" customWidth="1" width="9.140625"/>
    <col min="1900" max="1900" customWidth="1" width="9.140625"/>
    <col min="1901" max="1901" customWidth="1" width="9.140625"/>
    <col min="1902" max="1902" customWidth="1" width="9.140625"/>
    <col min="1903" max="1903" customWidth="1" width="9.140625"/>
    <col min="1904" max="1904" customWidth="1" width="9.140625"/>
    <col min="1905" max="1905" customWidth="1" width="9.140625"/>
    <col min="1906" max="1906" customWidth="1" width="9.140625"/>
    <col min="1907" max="1907" customWidth="1" width="9.140625"/>
    <col min="1908" max="1908" customWidth="1" width="9.140625"/>
    <col min="1909" max="1909" customWidth="1" width="9.140625"/>
    <col min="1910" max="1910" customWidth="1" width="9.140625"/>
    <col min="1911" max="1911" customWidth="1" width="9.140625"/>
    <col min="1912" max="1912" customWidth="1" width="9.140625"/>
    <col min="1913" max="1913" customWidth="1" width="9.140625"/>
    <col min="1914" max="1914" customWidth="1" width="9.140625"/>
    <col min="1915" max="1915" customWidth="1" width="9.140625"/>
    <col min="1916" max="1916" customWidth="1" width="9.140625"/>
    <col min="1917" max="1917" customWidth="1" width="9.140625"/>
    <col min="1918" max="1918" customWidth="1" width="9.140625"/>
    <col min="1919" max="1919" customWidth="1" width="9.140625"/>
    <col min="1920" max="1920" customWidth="1" width="9.140625"/>
    <col min="1921" max="1921" customWidth="1" width="9.140625"/>
    <col min="1922" max="1922" customWidth="1" width="9.140625"/>
    <col min="1923" max="1923" customWidth="1" width="9.140625"/>
    <col min="1924" max="1924" customWidth="1" width="9.140625"/>
    <col min="1925" max="1925" customWidth="1" width="9.140625"/>
    <col min="1926" max="1926" customWidth="1" width="9.140625"/>
    <col min="1927" max="1927" customWidth="1" width="9.140625"/>
    <col min="1928" max="1928" customWidth="1" width="9.140625"/>
    <col min="1929" max="1929" customWidth="1" width="9.140625"/>
    <col min="1930" max="1930" customWidth="1" width="9.140625"/>
    <col min="1931" max="1931" customWidth="1" width="9.140625"/>
    <col min="1932" max="1932" customWidth="1" width="9.140625"/>
    <col min="1933" max="1933" customWidth="1" width="9.140625"/>
    <col min="1934" max="1934" customWidth="1" width="9.140625"/>
    <col min="1935" max="1935" customWidth="1" width="9.140625"/>
    <col min="1936" max="1936" customWidth="1" width="9.140625"/>
    <col min="1937" max="1937" customWidth="1" width="9.140625"/>
    <col min="1938" max="1938" customWidth="1" width="9.140625"/>
    <col min="1939" max="1939" customWidth="1" width="9.140625"/>
    <col min="1940" max="1940" customWidth="1" width="9.140625"/>
    <col min="1941" max="1941" customWidth="1" width="9.140625"/>
    <col min="1942" max="1942" customWidth="1" width="9.140625"/>
    <col min="1943" max="1943" customWidth="1" width="9.140625"/>
    <col min="1944" max="1944" customWidth="1" width="9.140625"/>
    <col min="1945" max="1945" customWidth="1" width="9.140625"/>
    <col min="1946" max="1946" customWidth="1" width="9.140625"/>
    <col min="1947" max="1947" customWidth="1" width="9.140625"/>
    <col min="1948" max="1948" customWidth="1" width="9.140625"/>
    <col min="1949" max="1949" customWidth="1" width="9.140625"/>
    <col min="1950" max="1950" customWidth="1" width="9.140625"/>
    <col min="1951" max="1951" customWidth="1" width="9.140625"/>
    <col min="1952" max="1952" customWidth="1" width="9.140625"/>
    <col min="1953" max="1953" customWidth="1" width="9.140625"/>
    <col min="1954" max="1954" customWidth="1" width="9.140625"/>
    <col min="1955" max="1955" customWidth="1" width="9.140625"/>
    <col min="1956" max="1956" customWidth="1" width="9.140625"/>
    <col min="1957" max="1957" customWidth="1" width="9.140625"/>
    <col min="1958" max="1958" customWidth="1" width="9.140625"/>
    <col min="1959" max="1959" customWidth="1" width="9.140625"/>
    <col min="1960" max="1960" customWidth="1" width="9.140625"/>
    <col min="1961" max="1961" customWidth="1" width="9.140625"/>
    <col min="1962" max="1962" customWidth="1" width="9.140625"/>
    <col min="1963" max="1963" customWidth="1" width="9.140625"/>
    <col min="1964" max="1964" customWidth="1" width="9.140625"/>
    <col min="1965" max="1965" customWidth="1" width="9.140625"/>
    <col min="1966" max="1966" customWidth="1" width="9.140625"/>
    <col min="1967" max="1967" customWidth="1" width="9.140625"/>
    <col min="1968" max="1968" customWidth="1" width="9.140625"/>
    <col min="1969" max="1969" customWidth="1" width="9.140625"/>
    <col min="1970" max="1970" customWidth="1" width="9.140625"/>
    <col min="1971" max="1971" customWidth="1" width="9.140625"/>
    <col min="1972" max="1972" customWidth="1" width="9.140625"/>
    <col min="1973" max="1973" customWidth="1" width="9.140625"/>
    <col min="1974" max="1974" customWidth="1" width="9.140625"/>
    <col min="1975" max="1975" customWidth="1" width="9.140625"/>
    <col min="1976" max="1976" customWidth="1" width="9.140625"/>
    <col min="1977" max="1977" customWidth="1" width="9.140625"/>
    <col min="1978" max="1978" customWidth="1" width="9.140625"/>
    <col min="1979" max="1979" customWidth="1" width="9.140625"/>
    <col min="1980" max="1980" customWidth="1" width="9.140625"/>
    <col min="1981" max="1981" customWidth="1" width="9.140625"/>
    <col min="1982" max="1982" customWidth="1" width="9.140625"/>
    <col min="1983" max="1983" customWidth="1" width="9.140625"/>
    <col min="1984" max="1984" customWidth="1" width="9.140625"/>
    <col min="1985" max="1985" customWidth="1" width="9.140625"/>
    <col min="1986" max="1986" customWidth="1" width="9.140625"/>
    <col min="1987" max="1987" customWidth="1" width="9.140625"/>
    <col min="1988" max="1988" customWidth="1" width="9.140625"/>
    <col min="1989" max="1989" customWidth="1" width="9.140625"/>
    <col min="1990" max="1990" customWidth="1" width="9.140625"/>
    <col min="1991" max="1991" customWidth="1" width="9.140625"/>
    <col min="1992" max="1992" customWidth="1" width="9.140625"/>
    <col min="1993" max="1993" customWidth="1" width="9.140625"/>
    <col min="1994" max="1994" customWidth="1" width="9.140625"/>
    <col min="1995" max="1995" customWidth="1" width="9.140625"/>
    <col min="1996" max="1996" customWidth="1" width="9.140625"/>
    <col min="1997" max="1997" customWidth="1" width="9.140625"/>
    <col min="1998" max="1998" customWidth="1" width="9.140625"/>
    <col min="1999" max="1999" customWidth="1" width="9.140625"/>
    <col min="2000" max="2000" customWidth="1" width="9.140625"/>
    <col min="2001" max="2001" customWidth="1" width="9.140625"/>
    <col min="2002" max="2002" customWidth="1" width="9.140625"/>
    <col min="2003" max="2003" customWidth="1" width="9.140625"/>
    <col min="2004" max="2004" customWidth="1" width="9.140625"/>
    <col min="2005" max="2005" customWidth="1" width="9.140625"/>
    <col min="2006" max="2006" customWidth="1" width="9.140625"/>
    <col min="2007" max="2007" customWidth="1" width="9.140625"/>
    <col min="2008" max="2008" customWidth="1" width="9.140625"/>
    <col min="2009" max="2009" customWidth="1" width="9.140625"/>
    <col min="2010" max="2010" customWidth="1" width="9.140625"/>
    <col min="2011" max="2011" customWidth="1" width="9.140625"/>
    <col min="2012" max="2012" customWidth="1" width="9.140625"/>
    <col min="2013" max="2013" customWidth="1" width="9.140625"/>
    <col min="2014" max="2014" customWidth="1" width="9.140625"/>
    <col min="2015" max="2015" customWidth="1" width="9.140625"/>
    <col min="2016" max="2016" customWidth="1" width="9.140625"/>
    <col min="2017" max="2017" customWidth="1" width="9.140625"/>
    <col min="2018" max="2018" customWidth="1" width="9.140625"/>
    <col min="2019" max="2019" customWidth="1" width="9.140625"/>
    <col min="2020" max="2020" customWidth="1" width="9.140625"/>
    <col min="2021" max="2021" customWidth="1" width="9.140625"/>
    <col min="2022" max="2022" customWidth="1" width="9.140625"/>
    <col min="2023" max="2023" customWidth="1" width="9.140625"/>
    <col min="2024" max="2024" customWidth="1" width="9.140625"/>
    <col min="2025" max="2025" customWidth="1" width="9.140625"/>
    <col min="2026" max="2026" customWidth="1" width="9.140625"/>
    <col min="2027" max="2027" customWidth="1" width="9.140625"/>
    <col min="2028" max="2028" customWidth="1" width="9.140625"/>
    <col min="2029" max="2029" customWidth="1" width="9.140625"/>
    <col min="2030" max="2030" customWidth="1" width="9.140625"/>
    <col min="2031" max="2031" customWidth="1" width="9.140625"/>
    <col min="2032" max="2032" customWidth="1" width="9.140625"/>
    <col min="2033" max="2033" customWidth="1" width="9.140625"/>
    <col min="2034" max="2034" customWidth="1" width="9.140625"/>
    <col min="2035" max="2035" customWidth="1" width="9.140625"/>
    <col min="2036" max="2036" customWidth="1" width="9.140625"/>
    <col min="2037" max="2037" customWidth="1" width="9.140625"/>
    <col min="2038" max="2038" customWidth="1" width="9.140625"/>
    <col min="2039" max="2039" customWidth="1" width="9.140625"/>
    <col min="2040" max="2040" customWidth="1" width="9.140625"/>
    <col min="2041" max="2041" customWidth="1" width="9.140625"/>
    <col min="2042" max="2042" customWidth="1" width="9.140625"/>
    <col min="2043" max="2043" customWidth="1" width="9.140625"/>
    <col min="2044" max="2044" customWidth="1" width="9.140625"/>
    <col min="2045" max="2045" customWidth="1" width="9.140625"/>
    <col min="2046" max="2046" customWidth="1" width="9.140625"/>
    <col min="2047" max="2047" customWidth="1" width="9.140625"/>
    <col min="2048" max="2048" customWidth="1" width="9.140625"/>
    <col min="2049" max="2049" customWidth="1" width="9.140625"/>
    <col min="2050" max="2050" customWidth="1" width="9.140625"/>
    <col min="2051" max="2051" customWidth="1" width="9.140625"/>
    <col min="2052" max="2052" customWidth="1" width="9.140625"/>
    <col min="2053" max="2053" customWidth="1" width="9.140625"/>
    <col min="2054" max="2054" customWidth="1" width="9.140625"/>
    <col min="2055" max="2055" customWidth="1" width="9.140625"/>
    <col min="2056" max="2056" customWidth="1" width="9.140625"/>
    <col min="2057" max="2057" customWidth="1" width="9.140625"/>
    <col min="2058" max="2058" customWidth="1" width="9.140625"/>
    <col min="2059" max="2059" customWidth="1" width="9.140625"/>
    <col min="2060" max="2060" customWidth="1" width="9.140625"/>
    <col min="2061" max="2061" customWidth="1" width="9.140625"/>
    <col min="2062" max="2062" customWidth="1" width="9.140625"/>
    <col min="2063" max="2063" customWidth="1" width="9.140625"/>
    <col min="2064" max="2064" customWidth="1" width="9.140625"/>
    <col min="2065" max="2065" customWidth="1" width="9.140625"/>
    <col min="2066" max="2066" customWidth="1" width="9.140625"/>
    <col min="2067" max="2067" customWidth="1" width="9.140625"/>
    <col min="2068" max="2068" customWidth="1" width="9.140625"/>
    <col min="2069" max="2069" customWidth="1" width="9.140625"/>
    <col min="2070" max="2070" customWidth="1" width="9.140625"/>
    <col min="2071" max="2071" customWidth="1" width="9.140625"/>
    <col min="2072" max="2072" customWidth="1" width="9.140625"/>
    <col min="2073" max="2073" customWidth="1" width="9.140625"/>
    <col min="2074" max="2074" customWidth="1" width="9.140625"/>
    <col min="2075" max="2075" customWidth="1" width="9.140625"/>
    <col min="2076" max="2076" customWidth="1" width="9.140625"/>
    <col min="2077" max="2077" customWidth="1" width="9.140625"/>
    <col min="2078" max="2078" customWidth="1" width="9.140625"/>
    <col min="2079" max="2079" customWidth="1" width="9.140625"/>
    <col min="2080" max="2080" customWidth="1" width="9.140625"/>
    <col min="2081" max="2081" customWidth="1" width="9.140625"/>
    <col min="2082" max="2082" customWidth="1" width="9.140625"/>
    <col min="2083" max="2083" customWidth="1" width="9.140625"/>
    <col min="2084" max="2084" customWidth="1" width="9.140625"/>
    <col min="2085" max="2085" customWidth="1" width="9.140625"/>
    <col min="2086" max="2086" customWidth="1" width="9.140625"/>
    <col min="2087" max="2087" customWidth="1" width="9.140625"/>
    <col min="2088" max="2088" customWidth="1" width="9.140625"/>
    <col min="2089" max="2089" customWidth="1" width="9.140625"/>
    <col min="2090" max="2090" customWidth="1" width="9.140625"/>
    <col min="2091" max="2091" customWidth="1" width="9.140625"/>
    <col min="2092" max="2092" customWidth="1" width="9.140625"/>
    <col min="2093" max="2093" customWidth="1" width="9.140625"/>
    <col min="2094" max="2094" customWidth="1" width="9.140625"/>
    <col min="2095" max="2095" customWidth="1" width="9.140625"/>
    <col min="2096" max="2096" customWidth="1" width="9.140625"/>
    <col min="2097" max="2097" customWidth="1" width="9.140625"/>
    <col min="2098" max="2098" customWidth="1" width="9.140625"/>
    <col min="2099" max="2099" customWidth="1" width="9.140625"/>
    <col min="2100" max="2100" customWidth="1" width="9.140625"/>
    <col min="2101" max="2101" customWidth="1" width="9.140625"/>
    <col min="2102" max="2102" customWidth="1" width="9.140625"/>
    <col min="2103" max="2103" customWidth="1" width="9.140625"/>
    <col min="2104" max="2104" customWidth="1" width="9.140625"/>
    <col min="2105" max="2105" customWidth="1" width="9.140625"/>
    <col min="2106" max="2106" customWidth="1" width="9.140625"/>
    <col min="2107" max="2107" customWidth="1" width="9.140625"/>
    <col min="2108" max="2108" customWidth="1" width="9.140625"/>
    <col min="2109" max="2109" customWidth="1" width="9.140625"/>
    <col min="2110" max="2110" customWidth="1" width="9.140625"/>
    <col min="2111" max="2111" customWidth="1" width="9.140625"/>
    <col min="2112" max="2112" customWidth="1" width="9.140625"/>
    <col min="2113" max="2113" customWidth="1" width="9.140625"/>
    <col min="2114" max="2114" customWidth="1" width="9.140625"/>
    <col min="2115" max="2115" customWidth="1" width="9.140625"/>
    <col min="2116" max="2116" customWidth="1" width="9.140625"/>
    <col min="2117" max="2117" customWidth="1" width="9.140625"/>
    <col min="2118" max="2118" customWidth="1" width="9.140625"/>
    <col min="2119" max="2119" customWidth="1" width="9.140625"/>
    <col min="2120" max="2120" customWidth="1" width="9.140625"/>
    <col min="2121" max="2121" customWidth="1" width="9.140625"/>
    <col min="2122" max="2122" customWidth="1" width="9.140625"/>
    <col min="2123" max="2123" customWidth="1" width="9.140625"/>
    <col min="2124" max="2124" customWidth="1" width="9.140625"/>
    <col min="2125" max="2125" customWidth="1" width="9.140625"/>
    <col min="2126" max="2126" customWidth="1" width="9.140625"/>
    <col min="2127" max="2127" customWidth="1" width="9.140625"/>
    <col min="2128" max="2128" customWidth="1" width="9.140625"/>
    <col min="2129" max="2129" customWidth="1" width="9.140625"/>
    <col min="2130" max="2130" customWidth="1" width="9.140625"/>
    <col min="2131" max="2131" customWidth="1" width="9.140625"/>
    <col min="2132" max="2132" customWidth="1" width="9.140625"/>
    <col min="2133" max="2133" customWidth="1" width="9.140625"/>
    <col min="2134" max="2134" customWidth="1" width="9.140625"/>
    <col min="2135" max="2135" customWidth="1" width="9.140625"/>
    <col min="2136" max="2136" customWidth="1" width="9.140625"/>
    <col min="2137" max="2137" customWidth="1" width="9.140625"/>
    <col min="2138" max="2138" customWidth="1" width="9.140625"/>
    <col min="2139" max="2139" customWidth="1" width="9.140625"/>
    <col min="2140" max="2140" customWidth="1" width="9.140625"/>
    <col min="2141" max="2141" customWidth="1" width="9.140625"/>
    <col min="2142" max="2142" customWidth="1" width="9.140625"/>
    <col min="2143" max="2143" customWidth="1" width="9.140625"/>
    <col min="2144" max="2144" customWidth="1" width="9.140625"/>
    <col min="2145" max="2145" customWidth="1" width="9.140625"/>
    <col min="2146" max="2146" customWidth="1" width="9.140625"/>
    <col min="2147" max="2147" customWidth="1" width="9.140625"/>
    <col min="2148" max="2148" customWidth="1" width="9.140625"/>
    <col min="2149" max="2149" customWidth="1" width="9.140625"/>
    <col min="2150" max="2150" customWidth="1" width="9.140625"/>
    <col min="2151" max="2151" customWidth="1" width="9.140625"/>
    <col min="2152" max="2152" customWidth="1" width="9.140625"/>
    <col min="2153" max="2153" customWidth="1" width="9.140625"/>
    <col min="2154" max="2154" customWidth="1" width="9.140625"/>
    <col min="2155" max="2155" customWidth="1" width="9.140625"/>
    <col min="2156" max="2156" customWidth="1" width="9.140625"/>
    <col min="2157" max="2157" customWidth="1" width="9.140625"/>
    <col min="2158" max="2158" customWidth="1" width="9.140625"/>
    <col min="2159" max="2159" customWidth="1" width="9.140625"/>
    <col min="2160" max="2160" customWidth="1" width="9.140625"/>
    <col min="2161" max="2161" customWidth="1" width="9.140625"/>
    <col min="2162" max="2162" customWidth="1" width="9.140625"/>
    <col min="2163" max="2163" customWidth="1" width="9.140625"/>
    <col min="2164" max="2164" customWidth="1" width="9.140625"/>
    <col min="2165" max="2165" customWidth="1" width="9.140625"/>
    <col min="2166" max="2166" customWidth="1" width="9.140625"/>
    <col min="2167" max="2167" customWidth="1" width="9.140625"/>
    <col min="2168" max="2168" customWidth="1" width="9.140625"/>
    <col min="2169" max="2169" customWidth="1" width="9.140625"/>
    <col min="2170" max="2170" customWidth="1" width="9.140625"/>
    <col min="2171" max="2171" customWidth="1" width="9.140625"/>
    <col min="2172" max="2172" customWidth="1" width="9.140625"/>
    <col min="2173" max="2173" customWidth="1" width="9.140625"/>
    <col min="2174" max="2174" customWidth="1" width="9.140625"/>
    <col min="2175" max="2175" customWidth="1" width="9.140625"/>
    <col min="2176" max="2176" customWidth="1" width="9.140625"/>
    <col min="2177" max="2177" customWidth="1" width="9.140625"/>
    <col min="2178" max="2178" customWidth="1" width="9.140625"/>
    <col min="2179" max="2179" customWidth="1" width="9.140625"/>
    <col min="2180" max="2180" customWidth="1" width="9.140625"/>
    <col min="2181" max="2181" customWidth="1" width="9.140625"/>
    <col min="2182" max="2182" customWidth="1" width="9.140625"/>
    <col min="2183" max="2183" customWidth="1" width="9.140625"/>
    <col min="2184" max="2184" customWidth="1" width="9.140625"/>
    <col min="2185" max="2185" customWidth="1" width="9.140625"/>
    <col min="2186" max="2186" customWidth="1" width="9.140625"/>
    <col min="2187" max="2187" customWidth="1" width="9.140625"/>
    <col min="2188" max="2188" customWidth="1" width="9.140625"/>
    <col min="2189" max="2189" customWidth="1" width="9.140625"/>
    <col min="2190" max="2190" customWidth="1" width="9.140625"/>
    <col min="2191" max="2191" customWidth="1" width="9.140625"/>
    <col min="2192" max="2192" customWidth="1" width="9.140625"/>
    <col min="2193" max="2193" customWidth="1" width="9.140625"/>
    <col min="2194" max="2194" customWidth="1" width="9.140625"/>
    <col min="2195" max="2195" customWidth="1" width="9.140625"/>
    <col min="2196" max="2196" customWidth="1" width="9.140625"/>
    <col min="2197" max="2197" customWidth="1" width="9.140625"/>
    <col min="2198" max="2198" customWidth="1" width="9.140625"/>
    <col min="2199" max="2199" customWidth="1" width="9.140625"/>
    <col min="2200" max="2200" customWidth="1" width="9.140625"/>
    <col min="2201" max="2201" customWidth="1" width="9.140625"/>
    <col min="2202" max="2202" customWidth="1" width="9.140625"/>
    <col min="2203" max="2203" customWidth="1" width="9.140625"/>
    <col min="2204" max="2204" customWidth="1" width="9.140625"/>
    <col min="2205" max="2205" customWidth="1" width="9.140625"/>
    <col min="2206" max="2206" customWidth="1" width="9.140625"/>
    <col min="2207" max="2207" customWidth="1" width="9.140625"/>
    <col min="2208" max="2208" customWidth="1" width="9.140625"/>
    <col min="2209" max="2209" customWidth="1" width="9.140625"/>
    <col min="2210" max="2210" customWidth="1" width="9.140625"/>
    <col min="2211" max="2211" customWidth="1" width="9.140625"/>
    <col min="2212" max="2212" customWidth="1" width="9.140625"/>
    <col min="2213" max="2213" customWidth="1" width="9.140625"/>
    <col min="2214" max="2214" customWidth="1" width="9.140625"/>
    <col min="2215" max="2215" customWidth="1" width="9.140625"/>
    <col min="2216" max="2216" customWidth="1" width="9.140625"/>
    <col min="2217" max="2217" customWidth="1" width="9.140625"/>
    <col min="2218" max="2218" customWidth="1" width="9.140625"/>
    <col min="2219" max="2219" customWidth="1" width="9.140625"/>
    <col min="2220" max="2220" customWidth="1" width="9.140625"/>
    <col min="2221" max="2221" customWidth="1" width="9.140625"/>
    <col min="2222" max="2222" customWidth="1" width="9.140625"/>
    <col min="2223" max="2223" customWidth="1" width="9.140625"/>
    <col min="2224" max="2224" customWidth="1" width="9.140625"/>
    <col min="2225" max="2225" customWidth="1" width="9.140625"/>
    <col min="2226" max="2226" customWidth="1" width="9.140625"/>
    <col min="2227" max="2227" customWidth="1" width="9.140625"/>
    <col min="2228" max="2228" customWidth="1" width="9.140625"/>
    <col min="2229" max="2229" customWidth="1" width="9.140625"/>
    <col min="2230" max="2230" customWidth="1" width="9.140625"/>
    <col min="2231" max="2231" customWidth="1" width="9.140625"/>
    <col min="2232" max="2232" customWidth="1" width="9.140625"/>
    <col min="2233" max="2233" customWidth="1" width="9.140625"/>
    <col min="2234" max="2234" customWidth="1" width="9.140625"/>
    <col min="2235" max="2235" customWidth="1" width="9.140625"/>
    <col min="2236" max="2236" customWidth="1" width="9.140625"/>
    <col min="2237" max="2237" customWidth="1" width="9.140625"/>
    <col min="2238" max="2238" customWidth="1" width="9.140625"/>
    <col min="2239" max="2239" customWidth="1" width="9.140625"/>
    <col min="2240" max="2240" customWidth="1" width="9.140625"/>
    <col min="2241" max="2241" customWidth="1" width="9.140625"/>
    <col min="2242" max="2242" customWidth="1" width="9.140625"/>
    <col min="2243" max="2243" customWidth="1" width="9.140625"/>
    <col min="2244" max="2244" customWidth="1" width="9.140625"/>
    <col min="2245" max="2245" customWidth="1" width="9.140625"/>
    <col min="2246" max="2246" customWidth="1" width="9.140625"/>
    <col min="2247" max="2247" customWidth="1" width="9.140625"/>
    <col min="2248" max="2248" customWidth="1" width="9.140625"/>
    <col min="2249" max="2249" customWidth="1" width="9.140625"/>
    <col min="2250" max="2250" customWidth="1" width="9.140625"/>
    <col min="2251" max="2251" customWidth="1" width="9.140625"/>
    <col min="2252" max="2252" customWidth="1" width="9.140625"/>
    <col min="2253" max="2253" customWidth="1" width="9.140625"/>
    <col min="2254" max="2254" customWidth="1" width="9.140625"/>
    <col min="2255" max="2255" customWidth="1" width="9.140625"/>
    <col min="2256" max="2256" customWidth="1" width="9.140625"/>
    <col min="2257" max="2257" customWidth="1" width="9.140625"/>
    <col min="2258" max="2258" customWidth="1" width="9.140625"/>
    <col min="2259" max="2259" customWidth="1" width="9.140625"/>
    <col min="2260" max="2260" customWidth="1" width="9.140625"/>
    <col min="2261" max="2261" customWidth="1" width="9.140625"/>
    <col min="2262" max="2262" customWidth="1" width="9.140625"/>
    <col min="2263" max="2263" customWidth="1" width="9.140625"/>
    <col min="2264" max="2264" customWidth="1" width="9.140625"/>
    <col min="2265" max="2265" customWidth="1" width="9.140625"/>
    <col min="2266" max="2266" customWidth="1" width="9.140625"/>
    <col min="2267" max="2267" customWidth="1" width="9.140625"/>
    <col min="2268" max="2268" customWidth="1" width="9.140625"/>
    <col min="2269" max="2269" customWidth="1" width="9.140625"/>
    <col min="2270" max="2270" customWidth="1" width="9.140625"/>
    <col min="2271" max="2271" customWidth="1" width="9.140625"/>
    <col min="2272" max="2272" customWidth="1" width="9.140625"/>
    <col min="2273" max="2273" customWidth="1" width="9.140625"/>
    <col min="2274" max="2274" customWidth="1" width="9.140625"/>
    <col min="2275" max="2275" customWidth="1" width="9.140625"/>
    <col min="2276" max="2276" customWidth="1" width="9.140625"/>
    <col min="2277" max="2277" customWidth="1" width="9.140625"/>
    <col min="2278" max="2278" customWidth="1" width="9.140625"/>
    <col min="2279" max="2279" customWidth="1" width="9.140625"/>
    <col min="2280" max="2280" customWidth="1" width="9.140625"/>
    <col min="2281" max="2281" customWidth="1" width="9.140625"/>
    <col min="2282" max="2282" customWidth="1" width="9.140625"/>
    <col min="2283" max="2283" customWidth="1" width="9.140625"/>
    <col min="2284" max="2284" customWidth="1" width="9.140625"/>
    <col min="2285" max="2285" customWidth="1" width="9.140625"/>
    <col min="2286" max="2286" customWidth="1" width="9.140625"/>
    <col min="2287" max="2287" customWidth="1" width="9.140625"/>
    <col min="2288" max="2288" customWidth="1" width="9.140625"/>
    <col min="2289" max="2289" customWidth="1" width="9.140625"/>
    <col min="2290" max="2290" customWidth="1" width="9.140625"/>
    <col min="2291" max="2291" customWidth="1" width="9.140625"/>
    <col min="2292" max="2292" customWidth="1" width="9.140625"/>
    <col min="2293" max="2293" customWidth="1" width="9.140625"/>
    <col min="2294" max="2294" customWidth="1" width="9.140625"/>
    <col min="2295" max="2295" customWidth="1" width="9.140625"/>
    <col min="2296" max="2296" customWidth="1" width="9.140625"/>
    <col min="2297" max="2297" customWidth="1" width="9.140625"/>
    <col min="2298" max="2298" customWidth="1" width="9.140625"/>
    <col min="2299" max="2299" customWidth="1" width="9.140625"/>
    <col min="2300" max="2300" customWidth="1" width="9.140625"/>
    <col min="2301" max="2301" customWidth="1" width="9.140625"/>
    <col min="2302" max="2302" customWidth="1" width="9.140625"/>
    <col min="2303" max="2303" customWidth="1" width="9.140625"/>
    <col min="2304" max="2304" customWidth="1" width="9.140625"/>
    <col min="2305" max="2305" customWidth="1" width="9.140625"/>
    <col min="2306" max="2306" customWidth="1" width="9.140625"/>
    <col min="2307" max="2307" customWidth="1" width="9.140625"/>
    <col min="2308" max="2308" customWidth="1" width="9.140625"/>
    <col min="2309" max="2309" customWidth="1" width="9.140625"/>
    <col min="2310" max="2310" customWidth="1" width="9.140625"/>
    <col min="2311" max="2311" customWidth="1" width="9.140625"/>
    <col min="2312" max="2312" customWidth="1" width="9.140625"/>
    <col min="2313" max="2313" customWidth="1" width="9.140625"/>
    <col min="2314" max="2314" customWidth="1" width="9.140625"/>
    <col min="2315" max="2315" customWidth="1" width="9.140625"/>
    <col min="2316" max="2316" customWidth="1" width="9.140625"/>
    <col min="2317" max="2317" customWidth="1" width="9.140625"/>
    <col min="2318" max="2318" customWidth="1" width="9.140625"/>
    <col min="2319" max="2319" customWidth="1" width="9.140625"/>
    <col min="2320" max="2320" customWidth="1" width="9.140625"/>
    <col min="2321" max="2321" customWidth="1" width="9.140625"/>
    <col min="2322" max="2322" customWidth="1" width="9.140625"/>
    <col min="2323" max="2323" customWidth="1" width="9.140625"/>
    <col min="2324" max="2324" customWidth="1" width="9.140625"/>
    <col min="2325" max="2325" customWidth="1" width="9.140625"/>
    <col min="2326" max="2326" customWidth="1" width="9.140625"/>
    <col min="2327" max="2327" customWidth="1" width="9.140625"/>
    <col min="2328" max="2328" customWidth="1" width="9.140625"/>
    <col min="2329" max="2329" customWidth="1" width="9.140625"/>
    <col min="2330" max="2330" customWidth="1" width="9.140625"/>
    <col min="2331" max="2331" customWidth="1" width="9.140625"/>
    <col min="2332" max="2332" customWidth="1" width="9.140625"/>
    <col min="2333" max="2333" customWidth="1" width="9.140625"/>
    <col min="2334" max="2334" customWidth="1" width="9.140625"/>
    <col min="2335" max="2335" customWidth="1" width="9.140625"/>
    <col min="2336" max="2336" customWidth="1" width="9.140625"/>
    <col min="2337" max="2337" customWidth="1" width="9.140625"/>
    <col min="2338" max="2338" customWidth="1" width="9.140625"/>
    <col min="2339" max="2339" customWidth="1" width="9.140625"/>
    <col min="2340" max="2340" customWidth="1" width="9.140625"/>
    <col min="2341" max="2341" customWidth="1" width="9.140625"/>
    <col min="2342" max="2342" customWidth="1" width="9.140625"/>
    <col min="2343" max="2343" customWidth="1" width="9.140625"/>
    <col min="2344" max="2344" customWidth="1" width="9.140625"/>
    <col min="2345" max="2345" customWidth="1" width="9.140625"/>
    <col min="2346" max="2346" customWidth="1" width="9.140625"/>
    <col min="2347" max="2347" customWidth="1" width="9.140625"/>
    <col min="2348" max="2348" customWidth="1" width="9.140625"/>
    <col min="2349" max="2349" customWidth="1" width="9.140625"/>
    <col min="2350" max="2350" customWidth="1" width="9.140625"/>
    <col min="2351" max="2351" customWidth="1" width="9.140625"/>
    <col min="2352" max="2352" customWidth="1" width="9.140625"/>
    <col min="2353" max="2353" customWidth="1" width="9.140625"/>
    <col min="2354" max="2354" customWidth="1" width="9.140625"/>
    <col min="2355" max="2355" customWidth="1" width="9.140625"/>
    <col min="2356" max="2356" customWidth="1" width="9.140625"/>
    <col min="2357" max="2357" customWidth="1" width="9.140625"/>
    <col min="2358" max="2358" customWidth="1" width="9.140625"/>
    <col min="2359" max="2359" customWidth="1" width="9.140625"/>
    <col min="2360" max="2360" customWidth="1" width="9.140625"/>
    <col min="2361" max="2361" customWidth="1" width="9.140625"/>
    <col min="2362" max="2362" customWidth="1" width="9.140625"/>
    <col min="2363" max="2363" customWidth="1" width="9.140625"/>
    <col min="2364" max="2364" customWidth="1" width="9.140625"/>
    <col min="2365" max="2365" customWidth="1" width="9.140625"/>
    <col min="2366" max="2366" customWidth="1" width="9.140625"/>
    <col min="2367" max="2367" customWidth="1" width="9.140625"/>
    <col min="2368" max="2368" customWidth="1" width="9.140625"/>
    <col min="2369" max="2369" customWidth="1" width="9.140625"/>
    <col min="2370" max="2370" customWidth="1" width="9.140625"/>
    <col min="2371" max="2371" customWidth="1" width="9.140625"/>
    <col min="2372" max="2372" customWidth="1" width="9.140625"/>
    <col min="2373" max="2373" customWidth="1" width="9.140625"/>
    <col min="2374" max="2374" customWidth="1" width="9.140625"/>
    <col min="2375" max="2375" customWidth="1" width="9.140625"/>
    <col min="2376" max="2376" customWidth="1" width="9.140625"/>
    <col min="2377" max="2377" customWidth="1" width="9.140625"/>
    <col min="2378" max="2378" customWidth="1" width="9.140625"/>
    <col min="2379" max="2379" customWidth="1" width="9.140625"/>
    <col min="2380" max="2380" customWidth="1" width="9.140625"/>
    <col min="2381" max="2381" customWidth="1" width="9.140625"/>
    <col min="2382" max="2382" customWidth="1" width="9.140625"/>
    <col min="2383" max="2383" customWidth="1" width="9.140625"/>
    <col min="2384" max="2384" customWidth="1" width="9.140625"/>
    <col min="2385" max="2385" customWidth="1" width="9.140625"/>
    <col min="2386" max="2386" customWidth="1" width="9.140625"/>
    <col min="2387" max="2387" customWidth="1" width="9.140625"/>
    <col min="2388" max="2388" customWidth="1" width="9.140625"/>
    <col min="2389" max="2389" customWidth="1" width="9.140625"/>
    <col min="2390" max="2390" customWidth="1" width="9.140625"/>
    <col min="2391" max="2391" customWidth="1" width="9.140625"/>
    <col min="2392" max="2392" customWidth="1" width="9.140625"/>
    <col min="2393" max="2393" customWidth="1" width="9.140625"/>
    <col min="2394" max="2394" customWidth="1" width="9.140625"/>
    <col min="2395" max="2395" customWidth="1" width="9.140625"/>
    <col min="2396" max="2396" customWidth="1" width="9.140625"/>
    <col min="2397" max="2397" customWidth="1" width="9.140625"/>
    <col min="2398" max="2398" customWidth="1" width="9.140625"/>
    <col min="2399" max="2399" customWidth="1" width="9.140625"/>
    <col min="2400" max="2400" customWidth="1" width="9.140625"/>
    <col min="2401" max="2401" customWidth="1" width="9.140625"/>
    <col min="2402" max="2402" customWidth="1" width="9.140625"/>
    <col min="2403" max="2403" customWidth="1" width="9.140625"/>
    <col min="2404" max="2404" customWidth="1" width="9.140625"/>
    <col min="2405" max="2405" customWidth="1" width="9.140625"/>
    <col min="2406" max="2406" customWidth="1" width="9.140625"/>
    <col min="2407" max="2407" customWidth="1" width="9.140625"/>
    <col min="2408" max="2408" customWidth="1" width="9.140625"/>
    <col min="2409" max="2409" customWidth="1" width="9.140625"/>
    <col min="2410" max="2410" customWidth="1" width="9.140625"/>
    <col min="2411" max="2411" customWidth="1" width="9.140625"/>
    <col min="2412" max="2412" customWidth="1" width="9.140625"/>
    <col min="2413" max="2413" customWidth="1" width="9.140625"/>
    <col min="2414" max="2414" customWidth="1" width="9.140625"/>
    <col min="2415" max="2415" customWidth="1" width="9.140625"/>
    <col min="2416" max="2416" customWidth="1" width="9.140625"/>
    <col min="2417" max="2417" customWidth="1" width="9.140625"/>
    <col min="2418" max="2418" customWidth="1" width="9.140625"/>
    <col min="2419" max="2419" customWidth="1" width="9.140625"/>
    <col min="2420" max="2420" customWidth="1" width="9.140625"/>
    <col min="2421" max="2421" customWidth="1" width="9.140625"/>
    <col min="2422" max="2422" customWidth="1" width="9.140625"/>
    <col min="2423" max="2423" customWidth="1" width="9.140625"/>
    <col min="2424" max="2424" customWidth="1" width="9.140625"/>
    <col min="2425" max="2425" customWidth="1" width="9.140625"/>
    <col min="2426" max="2426" customWidth="1" width="9.140625"/>
    <col min="2427" max="2427" customWidth="1" width="9.140625"/>
    <col min="2428" max="2428" customWidth="1" width="9.140625"/>
    <col min="2429" max="2429" customWidth="1" width="9.140625"/>
    <col min="2430" max="2430" customWidth="1" width="9.140625"/>
    <col min="2431" max="2431" customWidth="1" width="9.140625"/>
    <col min="2432" max="2432" customWidth="1" width="9.140625"/>
    <col min="2433" max="2433" customWidth="1" width="9.140625"/>
    <col min="2434" max="2434" customWidth="1" width="9.140625"/>
    <col min="2435" max="2435" customWidth="1" width="9.140625"/>
    <col min="2436" max="2436" customWidth="1" width="9.140625"/>
    <col min="2437" max="2437" customWidth="1" width="9.140625"/>
    <col min="2438" max="2438" customWidth="1" width="9.140625"/>
    <col min="2439" max="2439" customWidth="1" width="9.140625"/>
    <col min="2440" max="2440" customWidth="1" width="9.140625"/>
    <col min="2441" max="2441" customWidth="1" width="9.140625"/>
    <col min="2442" max="2442" customWidth="1" width="9.140625"/>
    <col min="2443" max="2443" customWidth="1" width="9.140625"/>
    <col min="2444" max="2444" customWidth="1" width="9.140625"/>
    <col min="2445" max="2445" customWidth="1" width="9.140625"/>
    <col min="2446" max="2446" customWidth="1" width="9.140625"/>
    <col min="2447" max="2447" customWidth="1" width="9.140625"/>
    <col min="2448" max="2448" customWidth="1" width="9.140625"/>
    <col min="2449" max="2449" customWidth="1" width="9.140625"/>
    <col min="2450" max="2450" customWidth="1" width="9.140625"/>
    <col min="2451" max="2451" customWidth="1" width="9.140625"/>
    <col min="2452" max="2452" customWidth="1" width="9.140625"/>
    <col min="2453" max="2453" customWidth="1" width="9.140625"/>
    <col min="2454" max="2454" customWidth="1" width="9.140625"/>
    <col min="2455" max="2455" customWidth="1" width="9.140625"/>
    <col min="2456" max="2456" customWidth="1" width="9.140625"/>
    <col min="2457" max="2457" customWidth="1" width="9.140625"/>
    <col min="2458" max="2458" customWidth="1" width="9.140625"/>
    <col min="2459" max="2459" customWidth="1" width="9.140625"/>
    <col min="2460" max="2460" customWidth="1" width="9.140625"/>
    <col min="2461" max="2461" customWidth="1" width="9.140625"/>
    <col min="2462" max="2462" customWidth="1" width="9.140625"/>
    <col min="2463" max="2463" customWidth="1" width="9.140625"/>
    <col min="2464" max="2464" customWidth="1" width="9.140625"/>
    <col min="2465" max="2465" customWidth="1" width="9.140625"/>
    <col min="2466" max="2466" customWidth="1" width="9.140625"/>
    <col min="2467" max="2467" customWidth="1" width="9.140625"/>
    <col min="2468" max="2468" customWidth="1" width="9.140625"/>
    <col min="2469" max="2469" customWidth="1" width="9.140625"/>
    <col min="2470" max="2470" customWidth="1" width="9.140625"/>
    <col min="2471" max="2471" customWidth="1" width="9.140625"/>
    <col min="2472" max="2472" customWidth="1" width="9.140625"/>
    <col min="2473" max="2473" customWidth="1" width="9.140625"/>
    <col min="2474" max="2474" customWidth="1" width="9.140625"/>
    <col min="2475" max="2475" customWidth="1" width="9.140625"/>
    <col min="2476" max="2476" customWidth="1" width="9.140625"/>
    <col min="2477" max="2477" customWidth="1" width="9.140625"/>
    <col min="2478" max="2478" customWidth="1" width="9.140625"/>
    <col min="2479" max="2479" customWidth="1" width="9.140625"/>
    <col min="2480" max="2480" customWidth="1" width="9.140625"/>
    <col min="2481" max="2481" customWidth="1" width="9.140625"/>
    <col min="2482" max="2482" customWidth="1" width="9.140625"/>
    <col min="2483" max="2483" customWidth="1" width="9.140625"/>
    <col min="2484" max="2484" customWidth="1" width="9.140625"/>
    <col min="2485" max="2485" customWidth="1" width="9.140625"/>
    <col min="2486" max="2486" customWidth="1" width="9.140625"/>
    <col min="2487" max="2487" customWidth="1" width="9.140625"/>
    <col min="2488" max="2488" customWidth="1" width="9.140625"/>
    <col min="2489" max="2489" customWidth="1" width="9.140625"/>
    <col min="2490" max="2490" customWidth="1" width="9.140625"/>
    <col min="2491" max="2491" customWidth="1" width="9.140625"/>
    <col min="2492" max="2492" customWidth="1" width="9.140625"/>
    <col min="2493" max="2493" customWidth="1" width="9.140625"/>
    <col min="2494" max="2494" customWidth="1" width="9.140625"/>
    <col min="2495" max="2495" customWidth="1" width="9.140625"/>
    <col min="2496" max="2496" customWidth="1" width="9.140625"/>
    <col min="2497" max="2497" customWidth="1" width="9.140625"/>
    <col min="2498" max="2498" customWidth="1" width="9.140625"/>
    <col min="2499" max="2499" customWidth="1" width="9.140625"/>
    <col min="2500" max="2500" customWidth="1" width="9.140625"/>
    <col min="2501" max="2501" customWidth="1" width="9.140625"/>
    <col min="2502" max="2502" customWidth="1" width="9.140625"/>
    <col min="2503" max="2503" customWidth="1" width="9.140625"/>
    <col min="2504" max="2504" customWidth="1" width="9.140625"/>
    <col min="2505" max="2505" customWidth="1" width="9.140625"/>
    <col min="2506" max="2506" customWidth="1" width="9.140625"/>
    <col min="2507" max="2507" customWidth="1" width="9.140625"/>
    <col min="2508" max="2508" customWidth="1" width="9.140625"/>
    <col min="2509" max="2509" customWidth="1" width="9.140625"/>
    <col min="2510" max="2510" customWidth="1" width="9.140625"/>
    <col min="2511" max="2511" customWidth="1" width="9.140625"/>
    <col min="2512" max="2512" customWidth="1" width="9.140625"/>
    <col min="2513" max="2513" customWidth="1" width="9.140625"/>
    <col min="2514" max="2514" customWidth="1" width="9.140625"/>
    <col min="2515" max="2515" customWidth="1" width="9.140625"/>
    <col min="2516" max="2516" customWidth="1" width="9.140625"/>
    <col min="2517" max="2517" customWidth="1" width="9.140625"/>
    <col min="2518" max="2518" customWidth="1" width="9.140625"/>
    <col min="2519" max="2519" customWidth="1" width="9.140625"/>
    <col min="2520" max="2520" customWidth="1" width="9.140625"/>
    <col min="2521" max="2521" customWidth="1" width="9.140625"/>
    <col min="2522" max="2522" customWidth="1" width="9.140625"/>
    <col min="2523" max="2523" customWidth="1" width="9.140625"/>
    <col min="2524" max="2524" customWidth="1" width="9.140625"/>
    <col min="2525" max="2525" customWidth="1" width="9.140625"/>
    <col min="2526" max="2526" customWidth="1" width="9.140625"/>
    <col min="2527" max="2527" customWidth="1" width="9.140625"/>
    <col min="2528" max="2528" customWidth="1" width="9.140625"/>
    <col min="2529" max="2529" customWidth="1" width="9.140625"/>
    <col min="2530" max="2530" customWidth="1" width="9.140625"/>
    <col min="2531" max="2531" customWidth="1" width="9.140625"/>
    <col min="2532" max="2532" customWidth="1" width="9.140625"/>
    <col min="2533" max="2533" customWidth="1" width="9.140625"/>
    <col min="2534" max="2534" customWidth="1" width="9.140625"/>
    <col min="2535" max="2535" customWidth="1" width="9.140625"/>
    <col min="2536" max="2536" customWidth="1" width="9.140625"/>
    <col min="2537" max="2537" customWidth="1" width="9.140625"/>
    <col min="2538" max="2538" customWidth="1" width="9.140625"/>
    <col min="2539" max="2539" customWidth="1" width="9.140625"/>
    <col min="2540" max="2540" customWidth="1" width="9.140625"/>
    <col min="2541" max="2541" customWidth="1" width="9.140625"/>
    <col min="2542" max="2542" customWidth="1" width="9.140625"/>
    <col min="2543" max="2543" customWidth="1" width="9.140625"/>
    <col min="2544" max="2544" customWidth="1" width="9.140625"/>
    <col min="2545" max="2545" customWidth="1" width="9.140625"/>
    <col min="2546" max="2546" customWidth="1" width="9.140625"/>
    <col min="2547" max="2547" customWidth="1" width="9.140625"/>
    <col min="2548" max="2548" customWidth="1" width="9.140625"/>
    <col min="2549" max="2549" customWidth="1" width="9.140625"/>
    <col min="2550" max="2550" customWidth="1" width="9.140625"/>
    <col min="2551" max="2551" customWidth="1" width="9.140625"/>
    <col min="2552" max="2552" customWidth="1" width="9.140625"/>
    <col min="2553" max="2553" customWidth="1" width="9.140625"/>
    <col min="2554" max="2554" customWidth="1" width="9.140625"/>
    <col min="2555" max="2555" customWidth="1" width="9.140625"/>
    <col min="2556" max="2556" customWidth="1" width="9.140625"/>
    <col min="2557" max="2557" customWidth="1" width="9.140625"/>
    <col min="2558" max="2558" customWidth="1" width="9.140625"/>
    <col min="2559" max="2559" customWidth="1" width="9.140625"/>
    <col min="2560" max="2560" customWidth="1" width="9.140625"/>
    <col min="2561" max="2561" customWidth="1" width="9.140625"/>
    <col min="2562" max="2562" customWidth="1" width="9.140625"/>
    <col min="2563" max="2563" customWidth="1" width="9.140625"/>
    <col min="2564" max="2564" customWidth="1" width="9.140625"/>
    <col min="2565" max="2565" customWidth="1" width="9.140625"/>
    <col min="2566" max="2566" customWidth="1" width="9.140625"/>
    <col min="2567" max="2567" customWidth="1" width="9.140625"/>
    <col min="2568" max="2568" customWidth="1" width="9.140625"/>
    <col min="2569" max="2569" customWidth="1" width="9.140625"/>
    <col min="2570" max="2570" customWidth="1" width="9.140625"/>
    <col min="2571" max="2571" customWidth="1" width="9.140625"/>
    <col min="2572" max="2572" customWidth="1" width="9.140625"/>
    <col min="2573" max="2573" customWidth="1" width="9.140625"/>
    <col min="2574" max="2574" customWidth="1" width="9.140625"/>
    <col min="2575" max="2575" customWidth="1" width="9.140625"/>
    <col min="2576" max="2576" customWidth="1" width="9.140625"/>
    <col min="2577" max="2577" customWidth="1" width="9.140625"/>
    <col min="2578" max="2578" customWidth="1" width="9.140625"/>
    <col min="2579" max="2579" customWidth="1" width="9.140625"/>
    <col min="2580" max="2580" customWidth="1" width="9.140625"/>
    <col min="2581" max="2581" customWidth="1" width="9.140625"/>
    <col min="2582" max="2582" customWidth="1" width="9.140625"/>
    <col min="2583" max="2583" customWidth="1" width="9.140625"/>
    <col min="2584" max="2584" customWidth="1" width="9.140625"/>
    <col min="2585" max="2585" customWidth="1" width="9.140625"/>
    <col min="2586" max="2586" customWidth="1" width="9.140625"/>
    <col min="2587" max="2587" customWidth="1" width="9.140625"/>
    <col min="2588" max="2588" customWidth="1" width="9.140625"/>
    <col min="2589" max="2589" customWidth="1" width="9.140625"/>
    <col min="2590" max="2590" customWidth="1" width="9.140625"/>
    <col min="2591" max="2591" customWidth="1" width="9.140625"/>
    <col min="2592" max="2592" customWidth="1" width="9.140625"/>
    <col min="2593" max="2593" customWidth="1" width="9.140625"/>
    <col min="2594" max="2594" customWidth="1" width="9.140625"/>
    <col min="2595" max="2595" customWidth="1" width="9.140625"/>
    <col min="2596" max="2596" customWidth="1" width="9.140625"/>
    <col min="2597" max="2597" customWidth="1" width="9.140625"/>
    <col min="2598" max="2598" customWidth="1" width="9.140625"/>
    <col min="2599" max="2599" customWidth="1" width="9.140625"/>
    <col min="2600" max="2600" customWidth="1" width="9.140625"/>
    <col min="2601" max="2601" customWidth="1" width="9.140625"/>
    <col min="2602" max="2602" customWidth="1" width="9.140625"/>
    <col min="2603" max="2603" customWidth="1" width="9.140625"/>
    <col min="2604" max="2604" customWidth="1" width="9.140625"/>
    <col min="2605" max="2605" customWidth="1" width="9.140625"/>
    <col min="2606" max="2606" customWidth="1" width="9.140625"/>
    <col min="2607" max="2607" customWidth="1" width="9.140625"/>
    <col min="2608" max="2608" customWidth="1" width="9.140625"/>
    <col min="2609" max="2609" customWidth="1" width="9.140625"/>
    <col min="2610" max="2610" customWidth="1" width="9.140625"/>
    <col min="2611" max="2611" customWidth="1" width="9.140625"/>
    <col min="2612" max="2612" customWidth="1" width="9.140625"/>
    <col min="2613" max="2613" customWidth="1" width="9.140625"/>
    <col min="2614" max="2614" customWidth="1" width="9.140625"/>
    <col min="2615" max="2615" customWidth="1" width="9.140625"/>
    <col min="2616" max="2616" customWidth="1" width="9.140625"/>
    <col min="2617" max="2617" customWidth="1" width="9.140625"/>
    <col min="2618" max="2618" customWidth="1" width="9.140625"/>
    <col min="2619" max="2619" customWidth="1" width="9.140625"/>
    <col min="2620" max="2620" customWidth="1" width="9.140625"/>
    <col min="2621" max="2621" customWidth="1" width="9.140625"/>
    <col min="2622" max="2622" customWidth="1" width="9.140625"/>
    <col min="2623" max="2623" customWidth="1" width="9.140625"/>
    <col min="2624" max="2624" customWidth="1" width="9.140625"/>
    <col min="2625" max="2625" customWidth="1" width="9.140625"/>
    <col min="2626" max="2626" customWidth="1" width="9.140625"/>
    <col min="2627" max="2627" customWidth="1" width="9.140625"/>
    <col min="2628" max="2628" customWidth="1" width="9.140625"/>
    <col min="2629" max="2629" customWidth="1" width="9.140625"/>
    <col min="2630" max="2630" customWidth="1" width="9.140625"/>
    <col min="2631" max="2631" customWidth="1" width="9.140625"/>
    <col min="2632" max="2632" customWidth="1" width="9.140625"/>
    <col min="2633" max="2633" customWidth="1" width="9.140625"/>
    <col min="2634" max="2634" customWidth="1" width="9.140625"/>
    <col min="2635" max="2635" customWidth="1" width="9.140625"/>
    <col min="2636" max="2636" customWidth="1" width="9.140625"/>
    <col min="2637" max="2637" customWidth="1" width="9.140625"/>
    <col min="2638" max="2638" customWidth="1" width="9.140625"/>
    <col min="2639" max="2639" customWidth="1" width="9.140625"/>
    <col min="2640" max="2640" customWidth="1" width="9.140625"/>
    <col min="2641" max="2641" customWidth="1" width="9.140625"/>
    <col min="2642" max="2642" customWidth="1" width="9.140625"/>
    <col min="2643" max="2643" customWidth="1" width="9.140625"/>
    <col min="2644" max="2644" customWidth="1" width="9.140625"/>
    <col min="2645" max="2645" customWidth="1" width="9.140625"/>
    <col min="2646" max="2646" customWidth="1" width="9.140625"/>
    <col min="2647" max="2647" customWidth="1" width="9.140625"/>
    <col min="2648" max="2648" customWidth="1" width="9.140625"/>
    <col min="2649" max="2649" customWidth="1" width="9.140625"/>
    <col min="2650" max="2650" customWidth="1" width="9.140625"/>
    <col min="2651" max="2651" customWidth="1" width="9.140625"/>
    <col min="2652" max="2652" customWidth="1" width="9.140625"/>
    <col min="2653" max="2653" customWidth="1" width="9.140625"/>
    <col min="2654" max="2654" customWidth="1" width="9.140625"/>
    <col min="2655" max="2655" customWidth="1" width="9.140625"/>
    <col min="2656" max="2656" customWidth="1" width="9.140625"/>
    <col min="2657" max="2657" customWidth="1" width="9.140625"/>
    <col min="2658" max="2658" customWidth="1" width="9.140625"/>
    <col min="2659" max="2659" customWidth="1" width="9.140625"/>
    <col min="2660" max="2660" customWidth="1" width="9.140625"/>
    <col min="2661" max="2661" customWidth="1" width="9.140625"/>
    <col min="2662" max="2662" customWidth="1" width="9.140625"/>
    <col min="2663" max="2663" customWidth="1" width="9.140625"/>
    <col min="2664" max="2664" customWidth="1" width="9.140625"/>
    <col min="2665" max="2665" customWidth="1" width="9.140625"/>
    <col min="2666" max="2666" customWidth="1" width="9.140625"/>
    <col min="2667" max="2667" customWidth="1" width="9.140625"/>
    <col min="2668" max="2668" customWidth="1" width="9.140625"/>
    <col min="2669" max="2669" customWidth="1" width="9.140625"/>
    <col min="2670" max="2670" customWidth="1" width="9.140625"/>
    <col min="2671" max="2671" customWidth="1" width="9.140625"/>
    <col min="2672" max="2672" customWidth="1" width="9.140625"/>
    <col min="2673" max="2673" customWidth="1" width="9.140625"/>
    <col min="2674" max="2674" customWidth="1" width="9.140625"/>
    <col min="2675" max="2675" customWidth="1" width="9.140625"/>
    <col min="2676" max="2676" customWidth="1" width="9.140625"/>
    <col min="2677" max="2677" customWidth="1" width="9.140625"/>
    <col min="2678" max="2678" customWidth="1" width="9.140625"/>
    <col min="2679" max="2679" customWidth="1" width="9.140625"/>
    <col min="2680" max="2680" customWidth="1" width="9.140625"/>
    <col min="2681" max="2681" customWidth="1" width="9.140625"/>
    <col min="2682" max="2682" customWidth="1" width="9.140625"/>
    <col min="2683" max="2683" customWidth="1" width="9.140625"/>
    <col min="2684" max="2684" customWidth="1" width="9.140625"/>
    <col min="2685" max="2685" customWidth="1" width="9.140625"/>
    <col min="2686" max="2686" customWidth="1" width="9.140625"/>
    <col min="2687" max="2687" customWidth="1" width="9.140625"/>
    <col min="2688" max="2688" customWidth="1" width="9.140625"/>
    <col min="2689" max="2689" customWidth="1" width="9.140625"/>
    <col min="2690" max="2690" customWidth="1" width="9.140625"/>
    <col min="2691" max="2691" customWidth="1" width="9.140625"/>
    <col min="2692" max="2692" customWidth="1" width="9.140625"/>
    <col min="2693" max="2693" customWidth="1" width="9.140625"/>
    <col min="2694" max="2694" customWidth="1" width="9.140625"/>
    <col min="2695" max="2695" customWidth="1" width="9.140625"/>
    <col min="2696" max="2696" customWidth="1" width="9.140625"/>
    <col min="2697" max="2697" customWidth="1" width="9.140625"/>
    <col min="2698" max="2698" customWidth="1" width="9.140625"/>
    <col min="2699" max="2699" customWidth="1" width="9.140625"/>
    <col min="2700" max="2700" customWidth="1" width="9.140625"/>
    <col min="2701" max="2701" customWidth="1" width="9.140625"/>
    <col min="2702" max="2702" customWidth="1" width="9.140625"/>
    <col min="2703" max="2703" customWidth="1" width="9.140625"/>
    <col min="2704" max="2704" customWidth="1" width="9.140625"/>
    <col min="2705" max="2705" customWidth="1" width="9.140625"/>
    <col min="2706" max="2706" customWidth="1" width="9.140625"/>
    <col min="2707" max="2707" customWidth="1" width="9.140625"/>
    <col min="2708" max="2708" customWidth="1" width="9.140625"/>
    <col min="2709" max="2709" customWidth="1" width="9.140625"/>
    <col min="2710" max="2710" customWidth="1" width="9.140625"/>
    <col min="2711" max="2711" customWidth="1" width="9.140625"/>
    <col min="2712" max="2712" customWidth="1" width="9.140625"/>
    <col min="2713" max="2713" customWidth="1" width="9.140625"/>
    <col min="2714" max="2714" customWidth="1" width="9.140625"/>
    <col min="2715" max="2715" customWidth="1" width="9.140625"/>
    <col min="2716" max="2716" customWidth="1" width="9.140625"/>
    <col min="2717" max="2717" customWidth="1" width="9.140625"/>
    <col min="2718" max="2718" customWidth="1" width="9.140625"/>
    <col min="2719" max="2719" customWidth="1" width="9.140625"/>
    <col min="2720" max="2720" customWidth="1" width="9.140625"/>
    <col min="2721" max="2721" customWidth="1" width="9.140625"/>
    <col min="2722" max="2722" customWidth="1" width="9.140625"/>
    <col min="2723" max="2723" customWidth="1" width="9.140625"/>
    <col min="2724" max="2724" customWidth="1" width="9.140625"/>
    <col min="2725" max="2725" customWidth="1" width="9.140625"/>
    <col min="2726" max="2726" customWidth="1" width="9.140625"/>
    <col min="2727" max="2727" customWidth="1" width="9.140625"/>
    <col min="2728" max="2728" customWidth="1" width="9.140625"/>
    <col min="2729" max="2729" customWidth="1" width="9.140625"/>
    <col min="2730" max="2730" customWidth="1" width="9.140625"/>
    <col min="2731" max="2731" customWidth="1" width="9.140625"/>
    <col min="2732" max="2732" customWidth="1" width="9.140625"/>
    <col min="2733" max="2733" customWidth="1" width="9.140625"/>
    <col min="2734" max="2734" customWidth="1" width="9.140625"/>
    <col min="2735" max="2735" customWidth="1" width="9.140625"/>
    <col min="2736" max="2736" customWidth="1" width="9.140625"/>
    <col min="2737" max="2737" customWidth="1" width="9.140625"/>
    <col min="2738" max="2738" customWidth="1" width="9.140625"/>
    <col min="2739" max="2739" customWidth="1" width="9.140625"/>
    <col min="2740" max="2740" customWidth="1" width="9.140625"/>
    <col min="2741" max="2741" customWidth="1" width="9.140625"/>
    <col min="2742" max="2742" customWidth="1" width="9.140625"/>
    <col min="2743" max="2743" customWidth="1" width="9.140625"/>
    <col min="2744" max="2744" customWidth="1" width="9.140625"/>
    <col min="2745" max="2745" customWidth="1" width="9.140625"/>
    <col min="2746" max="2746" customWidth="1" width="9.140625"/>
    <col min="2747" max="2747" customWidth="1" width="9.140625"/>
    <col min="2748" max="2748" customWidth="1" width="9.140625"/>
    <col min="2749" max="2749" customWidth="1" width="9.140625"/>
    <col min="2750" max="2750" customWidth="1" width="9.140625"/>
    <col min="2751" max="2751" customWidth="1" width="9.140625"/>
    <col min="2752" max="2752" customWidth="1" width="9.140625"/>
    <col min="2753" max="2753" customWidth="1" width="9.140625"/>
    <col min="2754" max="2754" customWidth="1" width="9.140625"/>
    <col min="2755" max="2755" customWidth="1" width="9.140625"/>
    <col min="2756" max="2756" customWidth="1" width="9.140625"/>
    <col min="2757" max="2757" customWidth="1" width="9.140625"/>
    <col min="2758" max="2758" customWidth="1" width="9.140625"/>
    <col min="2759" max="2759" customWidth="1" width="9.140625"/>
    <col min="2760" max="2760" customWidth="1" width="9.140625"/>
    <col min="2761" max="2761" customWidth="1" width="9.140625"/>
    <col min="2762" max="2762" customWidth="1" width="9.140625"/>
    <col min="2763" max="2763" customWidth="1" width="9.140625"/>
    <col min="2764" max="2764" customWidth="1" width="9.140625"/>
    <col min="2765" max="2765" customWidth="1" width="9.140625"/>
    <col min="2766" max="2766" customWidth="1" width="9.140625"/>
    <col min="2767" max="2767" customWidth="1" width="9.140625"/>
    <col min="2768" max="2768" customWidth="1" width="9.140625"/>
    <col min="2769" max="2769" customWidth="1" width="9.140625"/>
    <col min="2770" max="2770" customWidth="1" width="9.140625"/>
    <col min="2771" max="2771" customWidth="1" width="9.140625"/>
    <col min="2772" max="2772" customWidth="1" width="9.140625"/>
    <col min="2773" max="2773" customWidth="1" width="9.140625"/>
    <col min="2774" max="2774" customWidth="1" width="9.140625"/>
    <col min="2775" max="2775" customWidth="1" width="9.140625"/>
    <col min="2776" max="2776" customWidth="1" width="9.140625"/>
    <col min="2777" max="2777" customWidth="1" width="9.140625"/>
    <col min="2778" max="2778" customWidth="1" width="9.140625"/>
    <col min="2779" max="2779" customWidth="1" width="9.140625"/>
    <col min="2780" max="2780" customWidth="1" width="9.140625"/>
    <col min="2781" max="2781" customWidth="1" width="9.140625"/>
    <col min="2782" max="2782" customWidth="1" width="9.140625"/>
    <col min="2783" max="2783" customWidth="1" width="9.140625"/>
    <col min="2784" max="2784" customWidth="1" width="9.140625"/>
    <col min="2785" max="2785" customWidth="1" width="9.140625"/>
    <col min="2786" max="2786" customWidth="1" width="9.140625"/>
    <col min="2787" max="2787" customWidth="1" width="9.140625"/>
    <col min="2788" max="2788" customWidth="1" width="9.140625"/>
    <col min="2789" max="2789" customWidth="1" width="9.140625"/>
    <col min="2790" max="2790" customWidth="1" width="9.140625"/>
    <col min="2791" max="2791" customWidth="1" width="9.140625"/>
    <col min="2792" max="2792" customWidth="1" width="9.140625"/>
    <col min="2793" max="2793" customWidth="1" width="9.140625"/>
    <col min="2794" max="2794" customWidth="1" width="9.140625"/>
    <col min="2795" max="2795" customWidth="1" width="9.140625"/>
    <col min="2796" max="2796" customWidth="1" width="9.140625"/>
    <col min="2797" max="2797" customWidth="1" width="9.140625"/>
    <col min="2798" max="2798" customWidth="1" width="9.140625"/>
    <col min="2799" max="2799" customWidth="1" width="9.140625"/>
    <col min="2800" max="2800" customWidth="1" width="9.140625"/>
    <col min="2801" max="2801" customWidth="1" width="9.140625"/>
    <col min="2802" max="2802" customWidth="1" width="9.140625"/>
    <col min="2803" max="2803" customWidth="1" width="9.140625"/>
    <col min="2804" max="2804" customWidth="1" width="9.140625"/>
    <col min="2805" max="2805" customWidth="1" width="9.140625"/>
    <col min="2806" max="2806" customWidth="1" width="9.140625"/>
    <col min="2807" max="2807" customWidth="1" width="9.140625"/>
    <col min="2808" max="2808" customWidth="1" width="9.140625"/>
    <col min="2809" max="2809" customWidth="1" width="9.140625"/>
    <col min="2810" max="2810" customWidth="1" width="9.140625"/>
    <col min="2811" max="2811" customWidth="1" width="9.140625"/>
    <col min="2812" max="2812" customWidth="1" width="9.140625"/>
    <col min="2813" max="2813" customWidth="1" width="9.140625"/>
    <col min="2814" max="2814" customWidth="1" width="9.140625"/>
    <col min="2815" max="2815" customWidth="1" width="9.140625"/>
    <col min="2816" max="2816" customWidth="1" width="9.140625"/>
    <col min="2817" max="2817" customWidth="1" width="9.140625"/>
    <col min="2818" max="2818" customWidth="1" width="9.140625"/>
    <col min="2819" max="2819" customWidth="1" width="9.140625"/>
    <col min="2820" max="2820" customWidth="1" width="9.140625"/>
    <col min="2821" max="2821" customWidth="1" width="9.140625"/>
    <col min="2822" max="2822" customWidth="1" width="9.140625"/>
    <col min="2823" max="2823" customWidth="1" width="9.140625"/>
    <col min="2824" max="2824" customWidth="1" width="9.140625"/>
    <col min="2825" max="2825" customWidth="1" width="9.140625"/>
    <col min="2826" max="2826" customWidth="1" width="9.140625"/>
    <col min="2827" max="2827" customWidth="1" width="9.140625"/>
    <col min="2828" max="2828" customWidth="1" width="9.140625"/>
    <col min="2829" max="2829" customWidth="1" width="9.140625"/>
    <col min="2830" max="2830" customWidth="1" width="9.140625"/>
    <col min="2831" max="2831" customWidth="1" width="9.140625"/>
    <col min="2832" max="2832" customWidth="1" width="9.140625"/>
    <col min="2833" max="2833" customWidth="1" width="9.140625"/>
    <col min="2834" max="2834" customWidth="1" width="9.140625"/>
    <col min="2835" max="2835" customWidth="1" width="9.140625"/>
    <col min="2836" max="2836" customWidth="1" width="9.140625"/>
    <col min="2837" max="2837" customWidth="1" width="9.140625"/>
    <col min="2838" max="2838" customWidth="1" width="9.140625"/>
    <col min="2839" max="2839" customWidth="1" width="9.140625"/>
    <col min="2840" max="2840" customWidth="1" width="9.140625"/>
    <col min="2841" max="2841" customWidth="1" width="9.140625"/>
    <col min="2842" max="2842" customWidth="1" width="9.140625"/>
    <col min="2843" max="2843" customWidth="1" width="9.140625"/>
    <col min="2844" max="2844" customWidth="1" width="9.140625"/>
    <col min="2845" max="2845" customWidth="1" width="9.140625"/>
    <col min="2846" max="2846" customWidth="1" width="9.140625"/>
    <col min="2847" max="2847" customWidth="1" width="9.140625"/>
    <col min="2848" max="2848" customWidth="1" width="9.140625"/>
    <col min="2849" max="2849" customWidth="1" width="9.140625"/>
    <col min="2850" max="2850" customWidth="1" width="9.140625"/>
    <col min="2851" max="2851" customWidth="1" width="9.140625"/>
    <col min="2852" max="2852" customWidth="1" width="9.140625"/>
    <col min="2853" max="2853" customWidth="1" width="9.140625"/>
    <col min="2854" max="2854" customWidth="1" width="9.140625"/>
    <col min="2855" max="2855" customWidth="1" width="9.140625"/>
    <col min="2856" max="2856" customWidth="1" width="9.140625"/>
    <col min="2857" max="2857" customWidth="1" width="9.140625"/>
    <col min="2858" max="2858" customWidth="1" width="9.140625"/>
    <col min="2859" max="2859" customWidth="1" width="9.140625"/>
    <col min="2860" max="2860" customWidth="1" width="9.140625"/>
    <col min="2861" max="2861" customWidth="1" width="9.140625"/>
    <col min="2862" max="2862" customWidth="1" width="9.140625"/>
    <col min="2863" max="2863" customWidth="1" width="9.140625"/>
    <col min="2864" max="2864" customWidth="1" width="9.140625"/>
    <col min="2865" max="2865" customWidth="1" width="9.140625"/>
    <col min="2866" max="2866" customWidth="1" width="9.140625"/>
    <col min="2867" max="2867" customWidth="1" width="9.140625"/>
    <col min="2868" max="2868" customWidth="1" width="9.140625"/>
    <col min="2869" max="2869" customWidth="1" width="9.140625"/>
    <col min="2870" max="2870" customWidth="1" width="9.140625"/>
    <col min="2871" max="2871" customWidth="1" width="9.140625"/>
    <col min="2872" max="2872" customWidth="1" width="9.140625"/>
    <col min="2873" max="2873" customWidth="1" width="9.140625"/>
    <col min="2874" max="2874" customWidth="1" width="9.140625"/>
    <col min="2875" max="2875" customWidth="1" width="9.140625"/>
    <col min="2876" max="2876" customWidth="1" width="9.140625"/>
    <col min="2877" max="2877" customWidth="1" width="9.140625"/>
    <col min="2878" max="2878" customWidth="1" width="9.140625"/>
    <col min="2879" max="2879" customWidth="1" width="9.140625"/>
    <col min="2880" max="2880" customWidth="1" width="9.140625"/>
    <col min="2881" max="2881" customWidth="1" width="9.140625"/>
    <col min="2882" max="2882" customWidth="1" width="9.140625"/>
    <col min="2883" max="2883" customWidth="1" width="9.140625"/>
    <col min="2884" max="2884" customWidth="1" width="9.140625"/>
    <col min="2885" max="2885" customWidth="1" width="9.140625"/>
    <col min="2886" max="2886" customWidth="1" width="9.140625"/>
    <col min="2887" max="2887" customWidth="1" width="9.140625"/>
    <col min="2888" max="2888" customWidth="1" width="9.140625"/>
    <col min="2889" max="2889" customWidth="1" width="9.140625"/>
    <col min="2890" max="2890" customWidth="1" width="9.140625"/>
    <col min="2891" max="2891" customWidth="1" width="9.140625"/>
    <col min="2892" max="2892" customWidth="1" width="9.140625"/>
    <col min="2893" max="2893" customWidth="1" width="9.140625"/>
    <col min="2894" max="2894" customWidth="1" width="9.140625"/>
    <col min="2895" max="2895" customWidth="1" width="9.140625"/>
    <col min="2896" max="2896" customWidth="1" width="9.140625"/>
    <col min="2897" max="2897" customWidth="1" width="9.140625"/>
    <col min="2898" max="2898" customWidth="1" width="9.140625"/>
    <col min="2899" max="2899" customWidth="1" width="9.140625"/>
    <col min="2900" max="2900" customWidth="1" width="9.140625"/>
    <col min="2901" max="2901" customWidth="1" width="9.140625"/>
    <col min="2902" max="2902" customWidth="1" width="9.140625"/>
    <col min="2903" max="2903" customWidth="1" width="9.140625"/>
    <col min="2904" max="2904" customWidth="1" width="9.140625"/>
    <col min="2905" max="2905" customWidth="1" width="9.140625"/>
    <col min="2906" max="2906" customWidth="1" width="9.140625"/>
    <col min="2907" max="2907" customWidth="1" width="9.140625"/>
    <col min="2908" max="2908" customWidth="1" width="9.140625"/>
    <col min="2909" max="2909" customWidth="1" width="9.140625"/>
    <col min="2910" max="2910" customWidth="1" width="9.140625"/>
    <col min="2911" max="2911" customWidth="1" width="9.140625"/>
    <col min="2912" max="2912" customWidth="1" width="9.140625"/>
    <col min="2913" max="2913" customWidth="1" width="9.140625"/>
    <col min="2914" max="2914" customWidth="1" width="9.140625"/>
    <col min="2915" max="2915" customWidth="1" width="9.140625"/>
    <col min="2916" max="2916" customWidth="1" width="9.140625"/>
    <col min="2917" max="2917" customWidth="1" width="9.140625"/>
    <col min="2918" max="2918" customWidth="1" width="9.140625"/>
    <col min="2919" max="2919" customWidth="1" width="9.140625"/>
    <col min="2920" max="2920" customWidth="1" width="9.140625"/>
    <col min="2921" max="2921" customWidth="1" width="9.140625"/>
    <col min="2922" max="2922" customWidth="1" width="9.140625"/>
    <col min="2923" max="2923" customWidth="1" width="9.140625"/>
    <col min="2924" max="2924" customWidth="1" width="9.140625"/>
    <col min="2925" max="2925" customWidth="1" width="9.140625"/>
    <col min="2926" max="2926" customWidth="1" width="9.140625"/>
    <col min="2927" max="2927" customWidth="1" width="9.140625"/>
    <col min="2928" max="2928" customWidth="1" width="9.140625"/>
    <col min="2929" max="2929" customWidth="1" width="9.140625"/>
    <col min="2930" max="2930" customWidth="1" width="9.140625"/>
    <col min="2931" max="2931" customWidth="1" width="9.140625"/>
    <col min="2932" max="2932" customWidth="1" width="9.140625"/>
    <col min="2933" max="2933" customWidth="1" width="9.140625"/>
    <col min="2934" max="2934" customWidth="1" width="9.140625"/>
    <col min="2935" max="2935" customWidth="1" width="9.140625"/>
    <col min="2936" max="2936" customWidth="1" width="9.140625"/>
    <col min="2937" max="2937" customWidth="1" width="9.140625"/>
    <col min="2938" max="2938" customWidth="1" width="9.140625"/>
    <col min="2939" max="2939" customWidth="1" width="9.140625"/>
    <col min="2940" max="2940" customWidth="1" width="9.140625"/>
    <col min="2941" max="2941" customWidth="1" width="9.140625"/>
    <col min="2942" max="2942" customWidth="1" width="9.140625"/>
    <col min="2943" max="2943" customWidth="1" width="9.140625"/>
    <col min="2944" max="2944" customWidth="1" width="9.140625"/>
    <col min="2945" max="2945" customWidth="1" width="9.140625"/>
    <col min="2946" max="2946" customWidth="1" width="9.140625"/>
    <col min="2947" max="2947" customWidth="1" width="9.140625"/>
    <col min="2948" max="2948" customWidth="1" width="9.140625"/>
    <col min="2949" max="2949" customWidth="1" width="9.140625"/>
    <col min="2950" max="2950" customWidth="1" width="9.140625"/>
    <col min="2951" max="2951" customWidth="1" width="9.140625"/>
    <col min="2952" max="2952" customWidth="1" width="9.140625"/>
    <col min="2953" max="2953" customWidth="1" width="9.140625"/>
    <col min="2954" max="2954" customWidth="1" width="9.140625"/>
    <col min="2955" max="2955" customWidth="1" width="9.140625"/>
    <col min="2956" max="2956" customWidth="1" width="9.140625"/>
    <col min="2957" max="2957" customWidth="1" width="9.140625"/>
    <col min="2958" max="2958" customWidth="1" width="9.140625"/>
    <col min="2959" max="2959" customWidth="1" width="9.140625"/>
    <col min="2960" max="2960" customWidth="1" width="9.140625"/>
    <col min="2961" max="2961" customWidth="1" width="9.140625"/>
    <col min="2962" max="2962" customWidth="1" width="9.140625"/>
    <col min="2963" max="2963" customWidth="1" width="9.140625"/>
    <col min="2964" max="2964" customWidth="1" width="9.140625"/>
    <col min="2965" max="2965" customWidth="1" width="9.140625"/>
    <col min="2966" max="2966" customWidth="1" width="9.140625"/>
    <col min="2967" max="2967" customWidth="1" width="9.140625"/>
    <col min="2968" max="2968" customWidth="1" width="9.140625"/>
    <col min="2969" max="2969" customWidth="1" width="9.140625"/>
    <col min="2970" max="2970" customWidth="1" width="9.140625"/>
    <col min="2971" max="2971" customWidth="1" width="9.140625"/>
    <col min="2972" max="2972" customWidth="1" width="9.140625"/>
    <col min="2973" max="2973" customWidth="1" width="9.140625"/>
    <col min="2974" max="2974" customWidth="1" width="9.140625"/>
    <col min="2975" max="2975" customWidth="1" width="9.140625"/>
    <col min="2976" max="2976" customWidth="1" width="9.140625"/>
    <col min="2977" max="2977" customWidth="1" width="9.140625"/>
    <col min="2978" max="2978" customWidth="1" width="9.140625"/>
    <col min="2979" max="2979" customWidth="1" width="9.140625"/>
    <col min="2980" max="2980" customWidth="1" width="9.140625"/>
    <col min="2981" max="2981" customWidth="1" width="9.140625"/>
    <col min="2982" max="2982" customWidth="1" width="9.140625"/>
    <col min="2983" max="2983" customWidth="1" width="9.140625"/>
    <col min="2984" max="2984" customWidth="1" width="9.140625"/>
    <col min="2985" max="2985" customWidth="1" width="9.140625"/>
    <col min="2986" max="2986" customWidth="1" width="9.140625"/>
    <col min="2987" max="2987" customWidth="1" width="9.140625"/>
    <col min="2988" max="2988" customWidth="1" width="9.140625"/>
    <col min="2989" max="2989" customWidth="1" width="9.140625"/>
    <col min="2990" max="2990" customWidth="1" width="9.140625"/>
    <col min="2991" max="2991" customWidth="1" width="9.140625"/>
    <col min="2992" max="2992" customWidth="1" width="9.140625"/>
    <col min="2993" max="2993" customWidth="1" width="9.140625"/>
    <col min="2994" max="2994" customWidth="1" width="9.140625"/>
    <col min="2995" max="2995" customWidth="1" width="9.140625"/>
    <col min="2996" max="2996" customWidth="1" width="9.140625"/>
    <col min="2997" max="2997" customWidth="1" width="9.140625"/>
    <col min="2998" max="2998" customWidth="1" width="9.140625"/>
    <col min="2999" max="2999" customWidth="1" width="9.140625"/>
    <col min="3000" max="3000" customWidth="1" width="9.140625"/>
    <col min="3001" max="3001" customWidth="1" width="9.140625"/>
    <col min="3002" max="3002" customWidth="1" width="9.140625"/>
    <col min="3003" max="3003" customWidth="1" width="9.140625"/>
    <col min="3004" max="3004" customWidth="1" width="9.140625"/>
    <col min="3005" max="3005" customWidth="1" width="9.140625"/>
    <col min="3006" max="3006" customWidth="1" width="9.140625"/>
    <col min="3007" max="3007" customWidth="1" width="9.140625"/>
    <col min="3008" max="3008" customWidth="1" width="9.140625"/>
    <col min="3009" max="3009" customWidth="1" width="9.140625"/>
    <col min="3010" max="3010" customWidth="1" width="9.140625"/>
    <col min="3011" max="3011" customWidth="1" width="9.140625"/>
    <col min="3012" max="3012" customWidth="1" width="9.140625"/>
    <col min="3013" max="3013" customWidth="1" width="9.140625"/>
    <col min="3014" max="3014" customWidth="1" width="9.140625"/>
    <col min="3015" max="3015" customWidth="1" width="9.140625"/>
    <col min="3016" max="3016" customWidth="1" width="9.140625"/>
    <col min="3017" max="3017" customWidth="1" width="9.140625"/>
    <col min="3018" max="3018" customWidth="1" width="9.140625"/>
    <col min="3019" max="3019" customWidth="1" width="9.140625"/>
    <col min="3020" max="3020" customWidth="1" width="9.140625"/>
    <col min="3021" max="3021" customWidth="1" width="9.140625"/>
    <col min="3022" max="3022" customWidth="1" width="9.140625"/>
    <col min="3023" max="3023" customWidth="1" width="9.140625"/>
    <col min="3024" max="3024" customWidth="1" width="9.140625"/>
    <col min="3025" max="3025" customWidth="1" width="9.140625"/>
    <col min="3026" max="3026" customWidth="1" width="9.140625"/>
    <col min="3027" max="3027" customWidth="1" width="9.140625"/>
    <col min="3028" max="3028" customWidth="1" width="9.140625"/>
    <col min="3029" max="3029" customWidth="1" width="9.140625"/>
    <col min="3030" max="3030" customWidth="1" width="9.140625"/>
    <col min="3031" max="3031" customWidth="1" width="9.140625"/>
    <col min="3032" max="3032" customWidth="1" width="9.140625"/>
    <col min="3033" max="3033" customWidth="1" width="9.140625"/>
    <col min="3034" max="3034" customWidth="1" width="9.140625"/>
    <col min="3035" max="3035" customWidth="1" width="9.140625"/>
    <col min="3036" max="3036" customWidth="1" width="9.140625"/>
    <col min="3037" max="3037" customWidth="1" width="9.140625"/>
    <col min="3038" max="3038" customWidth="1" width="9.140625"/>
    <col min="3039" max="3039" customWidth="1" width="9.140625"/>
    <col min="3040" max="3040" customWidth="1" width="9.140625"/>
    <col min="3041" max="3041" customWidth="1" width="9.140625"/>
    <col min="3042" max="3042" customWidth="1" width="9.140625"/>
    <col min="3043" max="3043" customWidth="1" width="9.140625"/>
    <col min="3044" max="3044" customWidth="1" width="9.140625"/>
    <col min="3045" max="3045" customWidth="1" width="9.140625"/>
    <col min="3046" max="3046" customWidth="1" width="9.140625"/>
    <col min="3047" max="3047" customWidth="1" width="9.140625"/>
    <col min="3048" max="3048" customWidth="1" width="9.140625"/>
    <col min="3049" max="3049" customWidth="1" width="9.140625"/>
    <col min="3050" max="3050" customWidth="1" width="9.140625"/>
    <col min="3051" max="3051" customWidth="1" width="9.140625"/>
    <col min="3052" max="3052" customWidth="1" width="9.140625"/>
    <col min="3053" max="3053" customWidth="1" width="9.140625"/>
    <col min="3054" max="3054" customWidth="1" width="9.140625"/>
    <col min="3055" max="3055" customWidth="1" width="9.140625"/>
    <col min="3056" max="3056" customWidth="1" width="9.140625"/>
    <col min="3057" max="3057" customWidth="1" width="9.140625"/>
    <col min="3058" max="3058" customWidth="1" width="9.140625"/>
    <col min="3059" max="3059" customWidth="1" width="9.140625"/>
    <col min="3060" max="3060" customWidth="1" width="9.140625"/>
    <col min="3061" max="3061" customWidth="1" width="9.140625"/>
    <col min="3062" max="3062" customWidth="1" width="9.140625"/>
    <col min="3063" max="3063" customWidth="1" width="9.140625"/>
    <col min="3064" max="3064" customWidth="1" width="9.140625"/>
    <col min="3065" max="3065" customWidth="1" width="9.140625"/>
    <col min="3066" max="3066" customWidth="1" width="9.140625"/>
    <col min="3067" max="3067" customWidth="1" width="9.140625"/>
    <col min="3068" max="3068" customWidth="1" width="9.140625"/>
    <col min="3069" max="3069" customWidth="1" width="9.140625"/>
    <col min="3070" max="3070" customWidth="1" width="9.140625"/>
    <col min="3071" max="3071" customWidth="1" width="9.140625"/>
    <col min="3072" max="3072" customWidth="1" width="9.140625"/>
    <col min="3073" max="3073" customWidth="1" width="9.140625"/>
    <col min="3074" max="3074" customWidth="1" width="9.140625"/>
    <col min="3075" max="3075" customWidth="1" width="9.140625"/>
    <col min="3076" max="3076" customWidth="1" width="9.140625"/>
    <col min="3077" max="3077" customWidth="1" width="9.140625"/>
    <col min="3078" max="3078" customWidth="1" width="9.140625"/>
    <col min="3079" max="3079" customWidth="1" width="9.140625"/>
    <col min="3080" max="3080" customWidth="1" width="9.140625"/>
    <col min="3081" max="3081" customWidth="1" width="9.140625"/>
    <col min="3082" max="3082" customWidth="1" width="9.140625"/>
    <col min="3083" max="3083" customWidth="1" width="9.140625"/>
    <col min="3084" max="3084" customWidth="1" width="9.140625"/>
    <col min="3085" max="3085" customWidth="1" width="9.140625"/>
    <col min="3086" max="3086" customWidth="1" width="9.140625"/>
    <col min="3087" max="3087" customWidth="1" width="9.140625"/>
    <col min="3088" max="3088" customWidth="1" width="9.140625"/>
    <col min="3089" max="3089" customWidth="1" width="9.140625"/>
    <col min="3090" max="3090" customWidth="1" width="9.140625"/>
    <col min="3091" max="3091" customWidth="1" width="9.140625"/>
    <col min="3092" max="3092" customWidth="1" width="9.140625"/>
    <col min="3093" max="3093" customWidth="1" width="9.140625"/>
    <col min="3094" max="3094" customWidth="1" width="9.140625"/>
    <col min="3095" max="3095" customWidth="1" width="9.140625"/>
    <col min="3096" max="3096" customWidth="1" width="9.140625"/>
    <col min="3097" max="3097" customWidth="1" width="9.140625"/>
    <col min="3098" max="3098" customWidth="1" width="9.140625"/>
    <col min="3099" max="3099" customWidth="1" width="9.140625"/>
    <col min="3100" max="3100" customWidth="1" width="9.140625"/>
    <col min="3101" max="3101" customWidth="1" width="9.140625"/>
    <col min="3102" max="3102" customWidth="1" width="9.140625"/>
    <col min="3103" max="3103" customWidth="1" width="9.140625"/>
    <col min="3104" max="3104" customWidth="1" width="9.140625"/>
    <col min="3105" max="3105" customWidth="1" width="9.140625"/>
    <col min="3106" max="3106" customWidth="1" width="9.140625"/>
    <col min="3107" max="3107" customWidth="1" width="9.140625"/>
    <col min="3108" max="3108" customWidth="1" width="9.140625"/>
    <col min="3109" max="3109" customWidth="1" width="9.140625"/>
    <col min="3110" max="3110" customWidth="1" width="9.140625"/>
    <col min="3111" max="3111" customWidth="1" width="9.140625"/>
    <col min="3112" max="3112" customWidth="1" width="9.140625"/>
    <col min="3113" max="3113" customWidth="1" width="9.140625"/>
    <col min="3114" max="3114" customWidth="1" width="9.140625"/>
    <col min="3115" max="3115" customWidth="1" width="9.140625"/>
    <col min="3116" max="3116" customWidth="1" width="9.140625"/>
    <col min="3117" max="3117" customWidth="1" width="9.140625"/>
    <col min="3118" max="3118" customWidth="1" width="9.140625"/>
    <col min="3119" max="3119" customWidth="1" width="9.140625"/>
    <col min="3120" max="3120" customWidth="1" width="9.140625"/>
    <col min="3121" max="3121" customWidth="1" width="9.140625"/>
    <col min="3122" max="3122" customWidth="1" width="9.140625"/>
    <col min="3123" max="3123" customWidth="1" width="9.140625"/>
    <col min="3124" max="3124" customWidth="1" width="9.140625"/>
    <col min="3125" max="3125" customWidth="1" width="9.140625"/>
    <col min="3126" max="3126" customWidth="1" width="9.140625"/>
    <col min="3127" max="3127" customWidth="1" width="9.140625"/>
    <col min="3128" max="3128" customWidth="1" width="9.140625"/>
    <col min="3129" max="3129" customWidth="1" width="9.140625"/>
    <col min="3130" max="3130" customWidth="1" width="9.140625"/>
    <col min="3131" max="3131" customWidth="1" width="9.140625"/>
    <col min="3132" max="3132" customWidth="1" width="9.140625"/>
    <col min="3133" max="3133" customWidth="1" width="9.140625"/>
    <col min="3134" max="3134" customWidth="1" width="9.140625"/>
    <col min="3135" max="3135" customWidth="1" width="9.140625"/>
    <col min="3136" max="3136" customWidth="1" width="9.140625"/>
    <col min="3137" max="3137" customWidth="1" width="9.140625"/>
    <col min="3138" max="3138" customWidth="1" width="9.140625"/>
    <col min="3139" max="3139" customWidth="1" width="9.140625"/>
    <col min="3140" max="3140" customWidth="1" width="9.140625"/>
    <col min="3141" max="3141" customWidth="1" width="9.140625"/>
    <col min="3142" max="3142" customWidth="1" width="9.140625"/>
    <col min="3143" max="3143" customWidth="1" width="9.140625"/>
    <col min="3144" max="3144" customWidth="1" width="9.140625"/>
    <col min="3145" max="3145" customWidth="1" width="9.140625"/>
    <col min="3146" max="3146" customWidth="1" width="9.140625"/>
    <col min="3147" max="3147" customWidth="1" width="9.140625"/>
    <col min="3148" max="3148" customWidth="1" width="9.140625"/>
    <col min="3149" max="3149" customWidth="1" width="9.140625"/>
    <col min="3150" max="3150" customWidth="1" width="9.140625"/>
    <col min="3151" max="3151" customWidth="1" width="9.140625"/>
    <col min="3152" max="3152" customWidth="1" width="9.140625"/>
    <col min="3153" max="3153" customWidth="1" width="9.140625"/>
    <col min="3154" max="3154" customWidth="1" width="9.140625"/>
    <col min="3155" max="3155" customWidth="1" width="9.140625"/>
    <col min="3156" max="3156" customWidth="1" width="9.140625"/>
    <col min="3157" max="3157" customWidth="1" width="9.140625"/>
    <col min="3158" max="3158" customWidth="1" width="9.140625"/>
    <col min="3159" max="3159" customWidth="1" width="9.140625"/>
    <col min="3160" max="3160" customWidth="1" width="9.140625"/>
    <col min="3161" max="3161" customWidth="1" width="9.140625"/>
    <col min="3162" max="3162" customWidth="1" width="9.140625"/>
    <col min="3163" max="3163" customWidth="1" width="9.140625"/>
    <col min="3164" max="3164" customWidth="1" width="9.140625"/>
    <col min="3165" max="3165" customWidth="1" width="9.140625"/>
    <col min="3166" max="3166" customWidth="1" width="9.140625"/>
    <col min="3167" max="3167" customWidth="1" width="9.140625"/>
    <col min="3168" max="3168" customWidth="1" width="9.140625"/>
    <col min="3169" max="3169" customWidth="1" width="9.140625"/>
    <col min="3170" max="3170" customWidth="1" width="9.140625"/>
    <col min="3171" max="3171" customWidth="1" width="9.140625"/>
    <col min="3172" max="3172" customWidth="1" width="9.140625"/>
    <col min="3173" max="3173" customWidth="1" width="9.140625"/>
    <col min="3174" max="3174" customWidth="1" width="9.140625"/>
    <col min="3175" max="3175" customWidth="1" width="9.140625"/>
    <col min="3176" max="3176" customWidth="1" width="9.140625"/>
    <col min="3177" max="3177" customWidth="1" width="9.140625"/>
    <col min="3178" max="3178" customWidth="1" width="9.140625"/>
    <col min="3179" max="3179" customWidth="1" width="9.140625"/>
    <col min="3180" max="3180" customWidth="1" width="9.140625"/>
    <col min="3181" max="3181" customWidth="1" width="9.140625"/>
    <col min="3182" max="3182" customWidth="1" width="9.140625"/>
    <col min="3183" max="3183" customWidth="1" width="9.140625"/>
    <col min="3184" max="3184" customWidth="1" width="9.140625"/>
    <col min="3185" max="3185" customWidth="1" width="9.140625"/>
    <col min="3186" max="3186" customWidth="1" width="9.140625"/>
    <col min="3187" max="3187" customWidth="1" width="9.140625"/>
    <col min="3188" max="3188" customWidth="1" width="9.140625"/>
    <col min="3189" max="3189" customWidth="1" width="9.140625"/>
    <col min="3190" max="3190" customWidth="1" width="9.140625"/>
    <col min="3191" max="3191" customWidth="1" width="9.140625"/>
    <col min="3192" max="3192" customWidth="1" width="9.140625"/>
    <col min="3193" max="3193" customWidth="1" width="9.140625"/>
    <col min="3194" max="3194" customWidth="1" width="9.140625"/>
    <col min="3195" max="3195" customWidth="1" width="9.140625"/>
    <col min="3196" max="3196" customWidth="1" width="9.140625"/>
    <col min="3197" max="3197" customWidth="1" width="9.140625"/>
    <col min="3198" max="3198" customWidth="1" width="9.140625"/>
    <col min="3199" max="3199" customWidth="1" width="9.140625"/>
    <col min="3200" max="3200" customWidth="1" width="9.140625"/>
    <col min="3201" max="3201" customWidth="1" width="9.140625"/>
    <col min="3202" max="3202" customWidth="1" width="9.140625"/>
    <col min="3203" max="3203" customWidth="1" width="9.140625"/>
    <col min="3204" max="3204" customWidth="1" width="9.140625"/>
    <col min="3205" max="3205" customWidth="1" width="9.140625"/>
    <col min="3206" max="3206" customWidth="1" width="9.140625"/>
    <col min="3207" max="3207" customWidth="1" width="9.140625"/>
    <col min="3208" max="3208" customWidth="1" width="9.140625"/>
    <col min="3209" max="3209" customWidth="1" width="9.140625"/>
    <col min="3210" max="3210" customWidth="1" width="9.140625"/>
    <col min="3211" max="3211" customWidth="1" width="9.140625"/>
    <col min="3212" max="3212" customWidth="1" width="9.140625"/>
    <col min="3213" max="3213" customWidth="1" width="9.140625"/>
    <col min="3214" max="3214" customWidth="1" width="9.140625"/>
    <col min="3215" max="3215" customWidth="1" width="9.140625"/>
    <col min="3216" max="3216" customWidth="1" width="9.140625"/>
    <col min="3217" max="3217" customWidth="1" width="9.140625"/>
    <col min="3218" max="3218" customWidth="1" width="9.140625"/>
    <col min="3219" max="3219" customWidth="1" width="9.140625"/>
    <col min="3220" max="3220" customWidth="1" width="9.140625"/>
    <col min="3221" max="3221" customWidth="1" width="9.140625"/>
    <col min="3222" max="3222" customWidth="1" width="9.140625"/>
    <col min="3223" max="3223" customWidth="1" width="9.140625"/>
    <col min="3224" max="3224" customWidth="1" width="9.140625"/>
    <col min="3225" max="3225" customWidth="1" width="9.140625"/>
    <col min="3226" max="3226" customWidth="1" width="9.140625"/>
    <col min="3227" max="3227" customWidth="1" width="9.140625"/>
    <col min="3228" max="3228" customWidth="1" width="9.140625"/>
    <col min="3229" max="3229" customWidth="1" width="9.140625"/>
    <col min="3230" max="3230" customWidth="1" width="9.140625"/>
    <col min="3231" max="3231" customWidth="1" width="9.140625"/>
    <col min="3232" max="3232" customWidth="1" width="9.140625"/>
    <col min="3233" max="3233" customWidth="1" width="9.140625"/>
    <col min="3234" max="3234" customWidth="1" width="9.140625"/>
    <col min="3235" max="3235" customWidth="1" width="9.140625"/>
    <col min="3236" max="3236" customWidth="1" width="9.140625"/>
    <col min="3237" max="3237" customWidth="1" width="9.140625"/>
    <col min="3238" max="3238" customWidth="1" width="9.140625"/>
    <col min="3239" max="3239" customWidth="1" width="9.140625"/>
    <col min="3240" max="3240" customWidth="1" width="9.140625"/>
    <col min="3241" max="3241" customWidth="1" width="9.140625"/>
    <col min="3242" max="3242" customWidth="1" width="9.140625"/>
    <col min="3243" max="3243" customWidth="1" width="9.140625"/>
    <col min="3244" max="3244" customWidth="1" width="9.140625"/>
    <col min="3245" max="3245" customWidth="1" width="9.140625"/>
    <col min="3246" max="3246" customWidth="1" width="9.140625"/>
    <col min="3247" max="3247" customWidth="1" width="9.140625"/>
    <col min="3248" max="3248" customWidth="1" width="9.140625"/>
    <col min="3249" max="3249" customWidth="1" width="9.140625"/>
    <col min="3250" max="3250" customWidth="1" width="9.140625"/>
    <col min="3251" max="3251" customWidth="1" width="9.140625"/>
    <col min="3252" max="3252" customWidth="1" width="9.140625"/>
    <col min="3253" max="3253" customWidth="1" width="9.140625"/>
    <col min="3254" max="3254" customWidth="1" width="9.140625"/>
    <col min="3255" max="3255" customWidth="1" width="9.140625"/>
    <col min="3256" max="3256" customWidth="1" width="9.140625"/>
    <col min="3257" max="3257" customWidth="1" width="9.140625"/>
    <col min="3258" max="3258" customWidth="1" width="9.140625"/>
    <col min="3259" max="3259" customWidth="1" width="9.140625"/>
    <col min="3260" max="3260" customWidth="1" width="9.140625"/>
    <col min="3261" max="3261" customWidth="1" width="9.140625"/>
    <col min="3262" max="3262" customWidth="1" width="9.140625"/>
    <col min="3263" max="3263" customWidth="1" width="9.140625"/>
    <col min="3264" max="3264" customWidth="1" width="9.140625"/>
    <col min="3265" max="3265" customWidth="1" width="9.140625"/>
    <col min="3266" max="3266" customWidth="1" width="9.140625"/>
    <col min="3267" max="3267" customWidth="1" width="9.140625"/>
    <col min="3268" max="3268" customWidth="1" width="9.140625"/>
    <col min="3269" max="3269" customWidth="1" width="9.140625"/>
    <col min="3270" max="3270" customWidth="1" width="9.140625"/>
    <col min="3271" max="3271" customWidth="1" width="9.140625"/>
    <col min="3272" max="3272" customWidth="1" width="9.140625"/>
    <col min="3273" max="3273" customWidth="1" width="9.140625"/>
    <col min="3274" max="3274" customWidth="1" width="9.140625"/>
    <col min="3275" max="3275" customWidth="1" width="9.140625"/>
    <col min="3276" max="3276" customWidth="1" width="9.140625"/>
    <col min="3277" max="3277" customWidth="1" width="9.140625"/>
    <col min="3278" max="3278" customWidth="1" width="9.140625"/>
    <col min="3279" max="3279" customWidth="1" width="9.140625"/>
    <col min="3280" max="3280" customWidth="1" width="9.140625"/>
    <col min="3281" max="3281" customWidth="1" width="9.140625"/>
    <col min="3282" max="3282" customWidth="1" width="9.140625"/>
    <col min="3283" max="3283" customWidth="1" width="9.140625"/>
    <col min="3284" max="3284" customWidth="1" width="9.140625"/>
    <col min="3285" max="3285" customWidth="1" width="9.140625"/>
    <col min="3286" max="3286" customWidth="1" width="9.140625"/>
    <col min="3287" max="3287" customWidth="1" width="9.140625"/>
    <col min="3288" max="3288" customWidth="1" width="9.140625"/>
    <col min="3289" max="3289" customWidth="1" width="9.140625"/>
    <col min="3290" max="3290" customWidth="1" width="9.140625"/>
    <col min="3291" max="3291" customWidth="1" width="9.140625"/>
    <col min="3292" max="3292" customWidth="1" width="9.140625"/>
    <col min="3293" max="3293" customWidth="1" width="9.140625"/>
    <col min="3294" max="3294" customWidth="1" width="9.140625"/>
    <col min="3295" max="3295" customWidth="1" width="9.140625"/>
    <col min="3296" max="3296" customWidth="1" width="9.140625"/>
    <col min="3297" max="3297" customWidth="1" width="9.140625"/>
    <col min="3298" max="3298" customWidth="1" width="9.140625"/>
    <col min="3299" max="3299" customWidth="1" width="9.140625"/>
    <col min="3300" max="3300" customWidth="1" width="9.140625"/>
    <col min="3301" max="3301" customWidth="1" width="9.140625"/>
    <col min="3302" max="3302" customWidth="1" width="9.140625"/>
    <col min="3303" max="3303" customWidth="1" width="9.140625"/>
    <col min="3304" max="3304" customWidth="1" width="9.140625"/>
    <col min="3305" max="3305" customWidth="1" width="9.140625"/>
    <col min="3306" max="3306" customWidth="1" width="9.140625"/>
    <col min="3307" max="3307" customWidth="1" width="9.140625"/>
    <col min="3308" max="3308" customWidth="1" width="9.140625"/>
    <col min="3309" max="3309" customWidth="1" width="9.140625"/>
    <col min="3310" max="3310" customWidth="1" width="9.140625"/>
    <col min="3311" max="3311" customWidth="1" width="9.140625"/>
    <col min="3312" max="3312" customWidth="1" width="9.140625"/>
    <col min="3313" max="3313" customWidth="1" width="9.140625"/>
    <col min="3314" max="3314" customWidth="1" width="9.140625"/>
    <col min="3315" max="3315" customWidth="1" width="9.140625"/>
    <col min="3316" max="3316" customWidth="1" width="9.140625"/>
    <col min="3317" max="3317" customWidth="1" width="9.140625"/>
    <col min="3318" max="3318" customWidth="1" width="9.140625"/>
    <col min="3319" max="3319" customWidth="1" width="9.140625"/>
    <col min="3320" max="3320" customWidth="1" width="9.140625"/>
    <col min="3321" max="3321" customWidth="1" width="9.140625"/>
    <col min="3322" max="3322" customWidth="1" width="9.140625"/>
    <col min="3323" max="3323" customWidth="1" width="9.140625"/>
    <col min="3324" max="3324" customWidth="1" width="9.140625"/>
    <col min="3325" max="3325" customWidth="1" width="9.140625"/>
    <col min="3326" max="3326" customWidth="1" width="9.140625"/>
    <col min="3327" max="3327" customWidth="1" width="9.140625"/>
    <col min="3328" max="3328" customWidth="1" width="9.140625"/>
    <col min="3329" max="3329" customWidth="1" width="9.140625"/>
    <col min="3330" max="3330" customWidth="1" width="9.140625"/>
    <col min="3331" max="3331" customWidth="1" width="9.140625"/>
    <col min="3332" max="3332" customWidth="1" width="9.140625"/>
    <col min="3333" max="3333" customWidth="1" width="9.140625"/>
    <col min="3334" max="3334" customWidth="1" width="9.140625"/>
    <col min="3335" max="3335" customWidth="1" width="9.140625"/>
    <col min="3336" max="3336" customWidth="1" width="9.140625"/>
    <col min="3337" max="3337" customWidth="1" width="9.140625"/>
    <col min="3338" max="3338" customWidth="1" width="9.140625"/>
    <col min="3339" max="3339" customWidth="1" width="9.140625"/>
    <col min="3340" max="3340" customWidth="1" width="9.140625"/>
    <col min="3341" max="3341" customWidth="1" width="9.140625"/>
    <col min="3342" max="3342" customWidth="1" width="9.140625"/>
    <col min="3343" max="3343" customWidth="1" width="9.140625"/>
    <col min="3344" max="3344" customWidth="1" width="9.140625"/>
    <col min="3345" max="3345" customWidth="1" width="9.140625"/>
    <col min="3346" max="3346" customWidth="1" width="9.140625"/>
    <col min="3347" max="3347" customWidth="1" width="9.140625"/>
    <col min="3348" max="3348" customWidth="1" width="9.140625"/>
    <col min="3349" max="3349" customWidth="1" width="9.140625"/>
    <col min="3350" max="3350" customWidth="1" width="9.140625"/>
    <col min="3351" max="3351" customWidth="1" width="9.140625"/>
    <col min="3352" max="3352" customWidth="1" width="9.140625"/>
    <col min="3353" max="3353" customWidth="1" width="9.140625"/>
    <col min="3354" max="3354" customWidth="1" width="9.140625"/>
    <col min="3355" max="3355" customWidth="1" width="9.140625"/>
    <col min="3356" max="3356" customWidth="1" width="9.140625"/>
    <col min="3357" max="3357" customWidth="1" width="9.140625"/>
    <col min="3358" max="3358" customWidth="1" width="9.140625"/>
    <col min="3359" max="3359" customWidth="1" width="9.140625"/>
    <col min="3360" max="3360" customWidth="1" width="9.140625"/>
    <col min="3361" max="3361" customWidth="1" width="9.140625"/>
    <col min="3362" max="3362" customWidth="1" width="9.140625"/>
    <col min="3363" max="3363" customWidth="1" width="9.140625"/>
    <col min="3364" max="3364" customWidth="1" width="9.140625"/>
    <col min="3365" max="3365" customWidth="1" width="9.140625"/>
    <col min="3366" max="3366" customWidth="1" width="9.140625"/>
    <col min="3367" max="3367" customWidth="1" width="9.140625"/>
    <col min="3368" max="3368" customWidth="1" width="9.140625"/>
    <col min="3369" max="3369" customWidth="1" width="9.140625"/>
    <col min="3370" max="3370" customWidth="1" width="9.140625"/>
    <col min="3371" max="3371" customWidth="1" width="9.140625"/>
    <col min="3372" max="3372" customWidth="1" width="9.140625"/>
    <col min="3373" max="3373" customWidth="1" width="9.140625"/>
    <col min="3374" max="3374" customWidth="1" width="9.140625"/>
    <col min="3375" max="3375" customWidth="1" width="9.140625"/>
    <col min="3376" max="3376" customWidth="1" width="9.140625"/>
    <col min="3377" max="3377" customWidth="1" width="9.140625"/>
    <col min="3378" max="3378" customWidth="1" width="9.140625"/>
    <col min="3379" max="3379" customWidth="1" width="9.140625"/>
    <col min="3380" max="3380" customWidth="1" width="9.140625"/>
    <col min="3381" max="3381" customWidth="1" width="9.140625"/>
    <col min="3382" max="3382" customWidth="1" width="9.140625"/>
    <col min="3383" max="3383" customWidth="1" width="9.140625"/>
    <col min="3384" max="3384" customWidth="1" width="9.140625"/>
    <col min="3385" max="3385" customWidth="1" width="9.140625"/>
    <col min="3386" max="3386" customWidth="1" width="9.140625"/>
    <col min="3387" max="3387" customWidth="1" width="9.140625"/>
    <col min="3388" max="3388" customWidth="1" width="9.140625"/>
    <col min="3389" max="3389" customWidth="1" width="9.140625"/>
    <col min="3390" max="3390" customWidth="1" width="9.140625"/>
    <col min="3391" max="3391" customWidth="1" width="9.140625"/>
    <col min="3392" max="3392" customWidth="1" width="9.140625"/>
    <col min="3393" max="3393" customWidth="1" width="9.140625"/>
    <col min="3394" max="3394" customWidth="1" width="9.140625"/>
    <col min="3395" max="3395" customWidth="1" width="9.140625"/>
    <col min="3396" max="3396" customWidth="1" width="9.140625"/>
    <col min="3397" max="3397" customWidth="1" width="9.140625"/>
    <col min="3398" max="3398" customWidth="1" width="9.140625"/>
    <col min="3399" max="3399" customWidth="1" width="9.140625"/>
    <col min="3400" max="3400" customWidth="1" width="9.140625"/>
    <col min="3401" max="3401" customWidth="1" width="9.140625"/>
    <col min="3402" max="3402" customWidth="1" width="9.140625"/>
    <col min="3403" max="3403" customWidth="1" width="9.140625"/>
    <col min="3404" max="3404" customWidth="1" width="9.140625"/>
    <col min="3405" max="3405" customWidth="1" width="9.140625"/>
    <col min="3406" max="3406" customWidth="1" width="9.140625"/>
    <col min="3407" max="3407" customWidth="1" width="9.140625"/>
    <col min="3408" max="3408" customWidth="1" width="9.140625"/>
    <col min="3409" max="3409" customWidth="1" width="9.140625"/>
    <col min="3410" max="3410" customWidth="1" width="9.140625"/>
    <col min="3411" max="3411" customWidth="1" width="9.140625"/>
    <col min="3412" max="3412" customWidth="1" width="9.140625"/>
    <col min="3413" max="3413" customWidth="1" width="9.140625"/>
    <col min="3414" max="3414" customWidth="1" width="9.140625"/>
    <col min="3415" max="3415" customWidth="1" width="9.140625"/>
    <col min="3416" max="3416" customWidth="1" width="9.140625"/>
    <col min="3417" max="3417" customWidth="1" width="9.140625"/>
    <col min="3418" max="3418" customWidth="1" width="9.140625"/>
    <col min="3419" max="3419" customWidth="1" width="9.140625"/>
    <col min="3420" max="3420" customWidth="1" width="9.140625"/>
    <col min="3421" max="3421" customWidth="1" width="9.140625"/>
    <col min="3422" max="3422" customWidth="1" width="9.140625"/>
    <col min="3423" max="3423" customWidth="1" width="9.140625"/>
    <col min="3424" max="3424" customWidth="1" width="9.140625"/>
    <col min="3425" max="3425" customWidth="1" width="9.140625"/>
    <col min="3426" max="3426" customWidth="1" width="9.140625"/>
    <col min="3427" max="3427" customWidth="1" width="9.140625"/>
    <col min="3428" max="3428" customWidth="1" width="9.140625"/>
    <col min="3429" max="3429" customWidth="1" width="9.140625"/>
    <col min="3430" max="3430" customWidth="1" width="9.140625"/>
    <col min="3431" max="3431" customWidth="1" width="9.140625"/>
    <col min="3432" max="3432" customWidth="1" width="9.140625"/>
    <col min="3433" max="3433" customWidth="1" width="9.140625"/>
    <col min="3434" max="3434" customWidth="1" width="9.140625"/>
    <col min="3435" max="3435" customWidth="1" width="9.140625"/>
    <col min="3436" max="3436" customWidth="1" width="9.140625"/>
    <col min="3437" max="3437" customWidth="1" width="9.140625"/>
    <col min="3438" max="3438" customWidth="1" width="9.140625"/>
    <col min="3439" max="3439" customWidth="1" width="9.140625"/>
    <col min="3440" max="3440" customWidth="1" width="9.140625"/>
    <col min="3441" max="3441" customWidth="1" width="9.140625"/>
    <col min="3442" max="3442" customWidth="1" width="9.140625"/>
    <col min="3443" max="3443" customWidth="1" width="9.140625"/>
    <col min="3444" max="3444" customWidth="1" width="9.140625"/>
    <col min="3445" max="3445" customWidth="1" width="9.140625"/>
    <col min="3446" max="3446" customWidth="1" width="9.140625"/>
    <col min="3447" max="3447" customWidth="1" width="9.140625"/>
    <col min="3448" max="3448" customWidth="1" width="9.140625"/>
    <col min="3449" max="3449" customWidth="1" width="9.140625"/>
    <col min="3450" max="3450" customWidth="1" width="9.140625"/>
    <col min="3451" max="3451" customWidth="1" width="9.140625"/>
    <col min="3452" max="3452" customWidth="1" width="9.140625"/>
    <col min="3453" max="3453" customWidth="1" width="9.140625"/>
    <col min="3454" max="3454" customWidth="1" width="9.140625"/>
    <col min="3455" max="3455" customWidth="1" width="9.140625"/>
    <col min="3456" max="3456" customWidth="1" width="9.140625"/>
    <col min="3457" max="3457" customWidth="1" width="9.140625"/>
    <col min="3458" max="3458" customWidth="1" width="9.140625"/>
    <col min="3459" max="3459" customWidth="1" width="9.140625"/>
    <col min="3460" max="3460" customWidth="1" width="9.140625"/>
    <col min="3461" max="3461" customWidth="1" width="9.140625"/>
    <col min="3462" max="3462" customWidth="1" width="9.140625"/>
    <col min="3463" max="3463" customWidth="1" width="9.140625"/>
    <col min="3464" max="3464" customWidth="1" width="9.140625"/>
    <col min="3465" max="3465" customWidth="1" width="9.140625"/>
    <col min="3466" max="3466" customWidth="1" width="9.140625"/>
    <col min="3467" max="3467" customWidth="1" width="9.140625"/>
    <col min="3468" max="3468" customWidth="1" width="9.140625"/>
    <col min="3469" max="3469" customWidth="1" width="9.140625"/>
    <col min="3470" max="3470" customWidth="1" width="9.140625"/>
    <col min="3471" max="3471" customWidth="1" width="9.140625"/>
    <col min="3472" max="3472" customWidth="1" width="9.140625"/>
    <col min="3473" max="3473" customWidth="1" width="9.140625"/>
    <col min="3474" max="3474" customWidth="1" width="9.140625"/>
    <col min="3475" max="3475" customWidth="1" width="9.140625"/>
    <col min="3476" max="3476" customWidth="1" width="9.140625"/>
    <col min="3477" max="3477" customWidth="1" width="9.140625"/>
    <col min="3478" max="3478" customWidth="1" width="9.140625"/>
    <col min="3479" max="3479" customWidth="1" width="9.140625"/>
    <col min="3480" max="3480" customWidth="1" width="9.140625"/>
    <col min="3481" max="3481" customWidth="1" width="9.140625"/>
    <col min="3482" max="3482" customWidth="1" width="9.140625"/>
    <col min="3483" max="3483" customWidth="1" width="9.140625"/>
    <col min="3484" max="3484" customWidth="1" width="9.140625"/>
    <col min="3485" max="3485" customWidth="1" width="9.140625"/>
    <col min="3486" max="3486" customWidth="1" width="9.140625"/>
    <col min="3487" max="3487" customWidth="1" width="9.140625"/>
    <col min="3488" max="3488" customWidth="1" width="9.140625"/>
    <col min="3489" max="3489" customWidth="1" width="9.140625"/>
    <col min="3490" max="3490" customWidth="1" width="9.140625"/>
    <col min="3491" max="3491" customWidth="1" width="9.140625"/>
    <col min="3492" max="3492" customWidth="1" width="9.140625"/>
    <col min="3493" max="3493" customWidth="1" width="9.140625"/>
    <col min="3494" max="3494" customWidth="1" width="9.140625"/>
    <col min="3495" max="3495" customWidth="1" width="9.140625"/>
    <col min="3496" max="3496" customWidth="1" width="9.140625"/>
    <col min="3497" max="3497" customWidth="1" width="9.140625"/>
    <col min="3498" max="3498" customWidth="1" width="9.140625"/>
    <col min="3499" max="3499" customWidth="1" width="9.140625"/>
    <col min="3500" max="3500" customWidth="1" width="9.140625"/>
    <col min="3501" max="3501" customWidth="1" width="9.140625"/>
    <col min="3502" max="3502" customWidth="1" width="9.140625"/>
    <col min="3503" max="3503" customWidth="1" width="9.140625"/>
    <col min="3504" max="3504" customWidth="1" width="9.140625"/>
    <col min="3505" max="3505" customWidth="1" width="9.140625"/>
    <col min="3506" max="3506" customWidth="1" width="9.140625"/>
    <col min="3507" max="3507" customWidth="1" width="9.140625"/>
    <col min="3508" max="3508" customWidth="1" width="9.140625"/>
    <col min="3509" max="3509" customWidth="1" width="9.140625"/>
    <col min="3510" max="3510" customWidth="1" width="9.140625"/>
    <col min="3511" max="3511" customWidth="1" width="9.140625"/>
    <col min="3512" max="3512" customWidth="1" width="9.140625"/>
    <col min="3513" max="3513" customWidth="1" width="9.140625"/>
    <col min="3514" max="3514" customWidth="1" width="9.140625"/>
    <col min="3515" max="3515" customWidth="1" width="9.140625"/>
    <col min="3516" max="3516" customWidth="1" width="9.140625"/>
    <col min="3517" max="3517" customWidth="1" width="9.140625"/>
    <col min="3518" max="3518" customWidth="1" width="9.140625"/>
    <col min="3519" max="3519" customWidth="1" width="9.140625"/>
    <col min="3520" max="3520" customWidth="1" width="9.140625"/>
    <col min="3521" max="3521" customWidth="1" width="9.140625"/>
    <col min="3522" max="3522" customWidth="1" width="9.140625"/>
    <col min="3523" max="3523" customWidth="1" width="9.140625"/>
    <col min="3524" max="3524" customWidth="1" width="9.140625"/>
    <col min="3525" max="3525" customWidth="1" width="9.140625"/>
    <col min="3526" max="3526" customWidth="1" width="9.140625"/>
    <col min="3527" max="3527" customWidth="1" width="9.140625"/>
    <col min="3528" max="3528" customWidth="1" width="9.140625"/>
    <col min="3529" max="3529" customWidth="1" width="9.140625"/>
    <col min="3530" max="3530" customWidth="1" width="9.140625"/>
    <col min="3531" max="3531" customWidth="1" width="9.140625"/>
    <col min="3532" max="3532" customWidth="1" width="9.140625"/>
    <col min="3533" max="3533" customWidth="1" width="9.140625"/>
    <col min="3534" max="3534" customWidth="1" width="9.140625"/>
    <col min="3535" max="3535" customWidth="1" width="9.140625"/>
    <col min="3536" max="3536" customWidth="1" width="9.140625"/>
    <col min="3537" max="3537" customWidth="1" width="9.140625"/>
    <col min="3538" max="3538" customWidth="1" width="9.140625"/>
    <col min="3539" max="3539" customWidth="1" width="9.140625"/>
    <col min="3540" max="3540" customWidth="1" width="9.140625"/>
    <col min="3541" max="3541" customWidth="1" width="9.140625"/>
    <col min="3542" max="3542" customWidth="1" width="9.140625"/>
    <col min="3543" max="3543" customWidth="1" width="9.140625"/>
    <col min="3544" max="3544" customWidth="1" width="9.140625"/>
    <col min="3545" max="3545" customWidth="1" width="9.140625"/>
    <col min="3546" max="3546" customWidth="1" width="9.140625"/>
    <col min="3547" max="3547" customWidth="1" width="9.140625"/>
    <col min="3548" max="3548" customWidth="1" width="9.140625"/>
    <col min="3549" max="3549" customWidth="1" width="9.140625"/>
    <col min="3550" max="3550" customWidth="1" width="9.140625"/>
    <col min="3551" max="3551" customWidth="1" width="9.140625"/>
    <col min="3552" max="3552" customWidth="1" width="9.140625"/>
    <col min="3553" max="3553" customWidth="1" width="9.140625"/>
    <col min="3554" max="3554" customWidth="1" width="9.140625"/>
    <col min="3555" max="3555" customWidth="1" width="9.140625"/>
    <col min="3556" max="3556" customWidth="1" width="9.140625"/>
    <col min="3557" max="3557" customWidth="1" width="9.140625"/>
    <col min="3558" max="3558" customWidth="1" width="9.140625"/>
    <col min="3559" max="3559" customWidth="1" width="9.140625"/>
    <col min="3560" max="3560" customWidth="1" width="9.140625"/>
    <col min="3561" max="3561" customWidth="1" width="9.140625"/>
    <col min="3562" max="3562" customWidth="1" width="9.140625"/>
    <col min="3563" max="3563" customWidth="1" width="9.140625"/>
    <col min="3564" max="3564" customWidth="1" width="9.140625"/>
    <col min="3565" max="3565" customWidth="1" width="9.140625"/>
    <col min="3566" max="3566" customWidth="1" width="9.140625"/>
    <col min="3567" max="3567" customWidth="1" width="9.140625"/>
    <col min="3568" max="3568" customWidth="1" width="9.140625"/>
    <col min="3569" max="3569" customWidth="1" width="9.140625"/>
    <col min="3570" max="3570" customWidth="1" width="9.140625"/>
    <col min="3571" max="3571" customWidth="1" width="9.140625"/>
    <col min="3572" max="3572" customWidth="1" width="9.140625"/>
    <col min="3573" max="3573" customWidth="1" width="9.140625"/>
    <col min="3574" max="3574" customWidth="1" width="9.140625"/>
    <col min="3575" max="3575" customWidth="1" width="9.140625"/>
    <col min="3576" max="3576" customWidth="1" width="9.140625"/>
    <col min="3577" max="3577" customWidth="1" width="9.140625"/>
    <col min="3578" max="3578" customWidth="1" width="9.140625"/>
    <col min="3579" max="3579" customWidth="1" width="9.140625"/>
    <col min="3580" max="3580" customWidth="1" width="9.140625"/>
    <col min="3581" max="3581" customWidth="1" width="9.140625"/>
    <col min="3582" max="3582" customWidth="1" width="9.140625"/>
    <col min="3583" max="3583" customWidth="1" width="9.140625"/>
    <col min="3584" max="3584" customWidth="1" width="9.140625"/>
    <col min="3585" max="3585" customWidth="1" width="9.140625"/>
    <col min="3586" max="3586" customWidth="1" width="9.140625"/>
    <col min="3587" max="3587" customWidth="1" width="9.140625"/>
    <col min="3588" max="3588" customWidth="1" width="9.140625"/>
    <col min="3589" max="3589" customWidth="1" width="9.140625"/>
    <col min="3590" max="3590" customWidth="1" width="9.140625"/>
    <col min="3591" max="3591" customWidth="1" width="9.140625"/>
    <col min="3592" max="3592" customWidth="1" width="9.140625"/>
    <col min="3593" max="3593" customWidth="1" width="9.140625"/>
    <col min="3594" max="3594" customWidth="1" width="9.140625"/>
    <col min="3595" max="3595" customWidth="1" width="9.140625"/>
    <col min="3596" max="3596" customWidth="1" width="9.140625"/>
    <col min="3597" max="3597" customWidth="1" width="9.140625"/>
    <col min="3598" max="3598" customWidth="1" width="9.140625"/>
    <col min="3599" max="3599" customWidth="1" width="9.140625"/>
    <col min="3600" max="3600" customWidth="1" width="9.140625"/>
    <col min="3601" max="3601" customWidth="1" width="9.140625"/>
    <col min="3602" max="3602" customWidth="1" width="9.140625"/>
    <col min="3603" max="3603" customWidth="1" width="9.140625"/>
    <col min="3604" max="3604" customWidth="1" width="9.140625"/>
    <col min="3605" max="3605" customWidth="1" width="9.140625"/>
    <col min="3606" max="3606" customWidth="1" width="9.140625"/>
    <col min="3607" max="3607" customWidth="1" width="9.140625"/>
    <col min="3608" max="3608" customWidth="1" width="9.140625"/>
    <col min="3609" max="3609" customWidth="1" width="9.140625"/>
    <col min="3610" max="3610" customWidth="1" width="9.140625"/>
    <col min="3611" max="3611" customWidth="1" width="9.140625"/>
    <col min="3612" max="3612" customWidth="1" width="9.140625"/>
    <col min="3613" max="3613" customWidth="1" width="9.140625"/>
    <col min="3614" max="3614" customWidth="1" width="9.140625"/>
    <col min="3615" max="3615" customWidth="1" width="9.140625"/>
    <col min="3616" max="3616" customWidth="1" width="9.140625"/>
    <col min="3617" max="3617" customWidth="1" width="9.140625"/>
    <col min="3618" max="3618" customWidth="1" width="9.140625"/>
    <col min="3619" max="3619" customWidth="1" width="9.140625"/>
    <col min="3620" max="3620" customWidth="1" width="9.140625"/>
    <col min="3621" max="3621" customWidth="1" width="9.140625"/>
    <col min="3622" max="3622" customWidth="1" width="9.140625"/>
    <col min="3623" max="3623" customWidth="1" width="9.140625"/>
    <col min="3624" max="3624" customWidth="1" width="9.140625"/>
    <col min="3625" max="3625" customWidth="1" width="9.140625"/>
    <col min="3626" max="3626" customWidth="1" width="9.140625"/>
    <col min="3627" max="3627" customWidth="1" width="9.140625"/>
    <col min="3628" max="3628" customWidth="1" width="9.140625"/>
    <col min="3629" max="3629" customWidth="1" width="9.140625"/>
    <col min="3630" max="3630" customWidth="1" width="9.140625"/>
    <col min="3631" max="3631" customWidth="1" width="9.140625"/>
    <col min="3632" max="3632" customWidth="1" width="9.140625"/>
    <col min="3633" max="3633" customWidth="1" width="9.140625"/>
    <col min="3634" max="3634" customWidth="1" width="9.140625"/>
    <col min="3635" max="3635" customWidth="1" width="9.140625"/>
    <col min="3636" max="3636" customWidth="1" width="9.140625"/>
    <col min="3637" max="3637" customWidth="1" width="9.140625"/>
    <col min="3638" max="3638" customWidth="1" width="9.140625"/>
    <col min="3639" max="3639" customWidth="1" width="9.140625"/>
    <col min="3640" max="3640" customWidth="1" width="9.140625"/>
    <col min="3641" max="3641" customWidth="1" width="9.140625"/>
    <col min="3642" max="3642" customWidth="1" width="9.140625"/>
    <col min="3643" max="3643" customWidth="1" width="9.140625"/>
    <col min="3644" max="3644" customWidth="1" width="9.140625"/>
    <col min="3645" max="3645" customWidth="1" width="9.140625"/>
    <col min="3646" max="3646" customWidth="1" width="9.140625"/>
    <col min="3647" max="3647" customWidth="1" width="9.140625"/>
    <col min="3648" max="3648" customWidth="1" width="9.140625"/>
    <col min="3649" max="3649" customWidth="1" width="9.140625"/>
    <col min="3650" max="3650" customWidth="1" width="9.140625"/>
    <col min="3651" max="3651" customWidth="1" width="9.140625"/>
    <col min="3652" max="3652" customWidth="1" width="9.140625"/>
    <col min="3653" max="3653" customWidth="1" width="9.140625"/>
    <col min="3654" max="3654" customWidth="1" width="9.140625"/>
    <col min="3655" max="3655" customWidth="1" width="9.140625"/>
    <col min="3656" max="3656" customWidth="1" width="9.140625"/>
    <col min="3657" max="3657" customWidth="1" width="9.140625"/>
    <col min="3658" max="3658" customWidth="1" width="9.140625"/>
    <col min="3659" max="3659" customWidth="1" width="9.140625"/>
    <col min="3660" max="3660" customWidth="1" width="9.140625"/>
    <col min="3661" max="3661" customWidth="1" width="9.140625"/>
    <col min="3662" max="3662" customWidth="1" width="9.140625"/>
    <col min="3663" max="3663" customWidth="1" width="9.140625"/>
    <col min="3664" max="3664" customWidth="1" width="9.140625"/>
    <col min="3665" max="3665" customWidth="1" width="9.140625"/>
    <col min="3666" max="3666" customWidth="1" width="9.140625"/>
    <col min="3667" max="3667" customWidth="1" width="9.140625"/>
    <col min="3668" max="3668" customWidth="1" width="9.140625"/>
    <col min="3669" max="3669" customWidth="1" width="9.140625"/>
    <col min="3670" max="3670" customWidth="1" width="9.140625"/>
    <col min="3671" max="3671" customWidth="1" width="9.140625"/>
    <col min="3672" max="3672" customWidth="1" width="9.140625"/>
    <col min="3673" max="3673" customWidth="1" width="9.140625"/>
    <col min="3674" max="3674" customWidth="1" width="9.140625"/>
    <col min="3675" max="3675" customWidth="1" width="9.140625"/>
    <col min="3676" max="3676" customWidth="1" width="9.140625"/>
    <col min="3677" max="3677" customWidth="1" width="9.140625"/>
    <col min="3678" max="3678" customWidth="1" width="9.140625"/>
    <col min="3679" max="3679" customWidth="1" width="9.140625"/>
    <col min="3680" max="3680" customWidth="1" width="9.140625"/>
    <col min="3681" max="3681" customWidth="1" width="9.140625"/>
    <col min="3682" max="3682" customWidth="1" width="9.140625"/>
    <col min="3683" max="3683" customWidth="1" width="9.140625"/>
    <col min="3684" max="3684" customWidth="1" width="9.140625"/>
    <col min="3685" max="3685" customWidth="1" width="9.140625"/>
    <col min="3686" max="3686" customWidth="1" width="9.140625"/>
    <col min="3687" max="3687" customWidth="1" width="9.140625"/>
    <col min="3688" max="3688" customWidth="1" width="9.140625"/>
    <col min="3689" max="3689" customWidth="1" width="9.140625"/>
    <col min="3690" max="3690" customWidth="1" width="9.140625"/>
    <col min="3691" max="3691" customWidth="1" width="9.140625"/>
    <col min="3692" max="3692" customWidth="1" width="9.140625"/>
    <col min="3693" max="3693" customWidth="1" width="9.140625"/>
    <col min="3694" max="3694" customWidth="1" width="9.140625"/>
    <col min="3695" max="3695" customWidth="1" width="9.140625"/>
    <col min="3696" max="3696" customWidth="1" width="9.140625"/>
    <col min="3697" max="3697" customWidth="1" width="9.140625"/>
    <col min="3698" max="3698" customWidth="1" width="9.140625"/>
    <col min="3699" max="3699" customWidth="1" width="9.140625"/>
    <col min="3700" max="3700" customWidth="1" width="9.140625"/>
    <col min="3701" max="3701" customWidth="1" width="9.140625"/>
    <col min="3702" max="3702" customWidth="1" width="9.140625"/>
    <col min="3703" max="3703" customWidth="1" width="9.140625"/>
    <col min="3704" max="3704" customWidth="1" width="9.140625"/>
    <col min="3705" max="3705" customWidth="1" width="9.140625"/>
    <col min="3706" max="3706" customWidth="1" width="9.140625"/>
    <col min="3707" max="3707" customWidth="1" width="9.140625"/>
    <col min="3708" max="3708" customWidth="1" width="9.140625"/>
    <col min="3709" max="3709" customWidth="1" width="9.140625"/>
    <col min="3710" max="3710" customWidth="1" width="9.140625"/>
    <col min="3711" max="3711" customWidth="1" width="9.140625"/>
    <col min="3712" max="3712" customWidth="1" width="9.140625"/>
    <col min="3713" max="3713" customWidth="1" width="9.140625"/>
    <col min="3714" max="3714" customWidth="1" width="9.140625"/>
    <col min="3715" max="3715" customWidth="1" width="9.140625"/>
    <col min="3716" max="3716" customWidth="1" width="9.140625"/>
    <col min="3717" max="3717" customWidth="1" width="9.140625"/>
    <col min="3718" max="3718" customWidth="1" width="9.140625"/>
    <col min="3719" max="3719" customWidth="1" width="9.140625"/>
    <col min="3720" max="3720" customWidth="1" width="9.140625"/>
    <col min="3721" max="3721" customWidth="1" width="9.140625"/>
    <col min="3722" max="3722" customWidth="1" width="9.140625"/>
    <col min="3723" max="3723" customWidth="1" width="9.140625"/>
    <col min="3724" max="3724" customWidth="1" width="9.140625"/>
    <col min="3725" max="3725" customWidth="1" width="9.140625"/>
    <col min="3726" max="3726" customWidth="1" width="9.140625"/>
    <col min="3727" max="3727" customWidth="1" width="9.140625"/>
    <col min="3728" max="3728" customWidth="1" width="9.140625"/>
    <col min="3729" max="3729" customWidth="1" width="9.140625"/>
    <col min="3730" max="3730" customWidth="1" width="9.140625"/>
    <col min="3731" max="3731" customWidth="1" width="9.140625"/>
    <col min="3732" max="3732" customWidth="1" width="9.140625"/>
    <col min="3733" max="3733" customWidth="1" width="9.140625"/>
    <col min="3734" max="3734" customWidth="1" width="9.140625"/>
    <col min="3735" max="3735" customWidth="1" width="9.140625"/>
    <col min="3736" max="3736" customWidth="1" width="9.140625"/>
    <col min="3737" max="3737" customWidth="1" width="9.140625"/>
    <col min="3738" max="3738" customWidth="1" width="9.140625"/>
    <col min="3739" max="3739" customWidth="1" width="9.140625"/>
    <col min="3740" max="3740" customWidth="1" width="9.140625"/>
    <col min="3741" max="3741" customWidth="1" width="9.140625"/>
    <col min="3742" max="3742" customWidth="1" width="9.140625"/>
    <col min="3743" max="3743" customWidth="1" width="9.140625"/>
    <col min="3744" max="3744" customWidth="1" width="9.140625"/>
    <col min="3745" max="3745" customWidth="1" width="9.140625"/>
    <col min="3746" max="3746" customWidth="1" width="9.140625"/>
    <col min="3747" max="3747" customWidth="1" width="9.140625"/>
    <col min="3748" max="3748" customWidth="1" width="9.140625"/>
    <col min="3749" max="3749" customWidth="1" width="9.140625"/>
    <col min="3750" max="3750" customWidth="1" width="9.140625"/>
    <col min="3751" max="3751" customWidth="1" width="9.140625"/>
    <col min="3752" max="3752" customWidth="1" width="9.140625"/>
    <col min="3753" max="3753" customWidth="1" width="9.140625"/>
    <col min="3754" max="3754" customWidth="1" width="9.140625"/>
    <col min="3755" max="3755" customWidth="1" width="9.140625"/>
    <col min="3756" max="3756" customWidth="1" width="9.140625"/>
    <col min="3757" max="3757" customWidth="1" width="9.140625"/>
    <col min="3758" max="3758" customWidth="1" width="9.140625"/>
    <col min="3759" max="3759" customWidth="1" width="9.140625"/>
    <col min="3760" max="3760" customWidth="1" width="9.140625"/>
    <col min="3761" max="3761" customWidth="1" width="9.140625"/>
    <col min="3762" max="3762" customWidth="1" width="9.140625"/>
    <col min="3763" max="3763" customWidth="1" width="9.140625"/>
    <col min="3764" max="3764" customWidth="1" width="9.140625"/>
    <col min="3765" max="3765" customWidth="1" width="9.140625"/>
    <col min="3766" max="3766" customWidth="1" width="9.140625"/>
    <col min="3767" max="3767" customWidth="1" width="9.140625"/>
    <col min="3768" max="3768" customWidth="1" width="9.140625"/>
    <col min="3769" max="3769" customWidth="1" width="9.140625"/>
    <col min="3770" max="3770" customWidth="1" width="9.140625"/>
    <col min="3771" max="3771" customWidth="1" width="9.140625"/>
    <col min="3772" max="3772" customWidth="1" width="9.140625"/>
    <col min="3773" max="3773" customWidth="1" width="9.140625"/>
    <col min="3774" max="3774" customWidth="1" width="9.140625"/>
    <col min="3775" max="3775" customWidth="1" width="9.140625"/>
    <col min="3776" max="3776" customWidth="1" width="9.140625"/>
    <col min="3777" max="3777" customWidth="1" width="9.140625"/>
    <col min="3778" max="3778" customWidth="1" width="9.140625"/>
    <col min="3779" max="3779" customWidth="1" width="9.140625"/>
    <col min="3780" max="3780" customWidth="1" width="9.140625"/>
    <col min="3781" max="3781" customWidth="1" width="9.140625"/>
    <col min="3782" max="3782" customWidth="1" width="9.140625"/>
    <col min="3783" max="3783" customWidth="1" width="9.140625"/>
    <col min="3784" max="3784" customWidth="1" width="9.140625"/>
    <col min="3785" max="3785" customWidth="1" width="9.140625"/>
    <col min="3786" max="3786" customWidth="1" width="9.140625"/>
    <col min="3787" max="3787" customWidth="1" width="9.140625"/>
    <col min="3788" max="3788" customWidth="1" width="9.140625"/>
    <col min="3789" max="3789" customWidth="1" width="9.140625"/>
    <col min="3790" max="3790" customWidth="1" width="9.140625"/>
    <col min="3791" max="3791" customWidth="1" width="9.140625"/>
    <col min="3792" max="3792" customWidth="1" width="9.140625"/>
    <col min="3793" max="3793" customWidth="1" width="9.140625"/>
    <col min="3794" max="3794" customWidth="1" width="9.140625"/>
    <col min="3795" max="3795" customWidth="1" width="9.140625"/>
    <col min="3796" max="3796" customWidth="1" width="9.140625"/>
    <col min="3797" max="3797" customWidth="1" width="9.140625"/>
    <col min="3798" max="3798" customWidth="1" width="9.140625"/>
    <col min="3799" max="3799" customWidth="1" width="9.140625"/>
    <col min="3800" max="3800" customWidth="1" width="9.140625"/>
    <col min="3801" max="3801" customWidth="1" width="9.140625"/>
    <col min="3802" max="3802" customWidth="1" width="9.140625"/>
    <col min="3803" max="3803" customWidth="1" width="9.140625"/>
    <col min="3804" max="3804" customWidth="1" width="9.140625"/>
    <col min="3805" max="3805" customWidth="1" width="9.140625"/>
    <col min="3806" max="3806" customWidth="1" width="9.140625"/>
    <col min="3807" max="3807" customWidth="1" width="9.140625"/>
    <col min="3808" max="3808" customWidth="1" width="9.140625"/>
    <col min="3809" max="3809" customWidth="1" width="9.140625"/>
    <col min="3810" max="3810" customWidth="1" width="9.140625"/>
    <col min="3811" max="3811" customWidth="1" width="9.140625"/>
    <col min="3812" max="3812" customWidth="1" width="9.140625"/>
    <col min="3813" max="3813" customWidth="1" width="9.140625"/>
    <col min="3814" max="3814" customWidth="1" width="9.140625"/>
    <col min="3815" max="3815" customWidth="1" width="9.140625"/>
    <col min="3816" max="3816" customWidth="1" width="9.140625"/>
    <col min="3817" max="3817" customWidth="1" width="9.140625"/>
    <col min="3818" max="3818" customWidth="1" width="9.140625"/>
    <col min="3819" max="3819" customWidth="1" width="9.140625"/>
    <col min="3820" max="3820" customWidth="1" width="9.140625"/>
    <col min="3821" max="3821" customWidth="1" width="9.140625"/>
    <col min="3822" max="3822" customWidth="1" width="9.140625"/>
    <col min="3823" max="3823" customWidth="1" width="9.140625"/>
    <col min="3824" max="3824" customWidth="1" width="9.140625"/>
    <col min="3825" max="3825" customWidth="1" width="9.140625"/>
    <col min="3826" max="3826" customWidth="1" width="9.140625"/>
    <col min="3827" max="3827" customWidth="1" width="9.140625"/>
    <col min="3828" max="3828" customWidth="1" width="9.140625"/>
    <col min="3829" max="3829" customWidth="1" width="9.140625"/>
    <col min="3830" max="3830" customWidth="1" width="9.140625"/>
    <col min="3831" max="3831" customWidth="1" width="9.140625"/>
    <col min="3832" max="3832" customWidth="1" width="9.140625"/>
    <col min="3833" max="3833" customWidth="1" width="9.140625"/>
    <col min="3834" max="3834" customWidth="1" width="9.140625"/>
    <col min="3835" max="3835" customWidth="1" width="9.140625"/>
    <col min="3836" max="3836" customWidth="1" width="9.140625"/>
    <col min="3837" max="3837" customWidth="1" width="9.140625"/>
    <col min="3838" max="3838" customWidth="1" width="9.140625"/>
    <col min="3839" max="3839" customWidth="1" width="9.140625"/>
    <col min="3840" max="3840" customWidth="1" width="9.140625"/>
    <col min="3841" max="3841" customWidth="1" width="9.140625"/>
    <col min="3842" max="3842" customWidth="1" width="9.140625"/>
    <col min="3843" max="3843" customWidth="1" width="9.140625"/>
    <col min="3844" max="3844" customWidth="1" width="9.140625"/>
    <col min="3845" max="3845" customWidth="1" width="9.140625"/>
    <col min="3846" max="3846" customWidth="1" width="9.140625"/>
    <col min="3847" max="3847" customWidth="1" width="9.140625"/>
    <col min="3848" max="3848" customWidth="1" width="9.140625"/>
    <col min="3849" max="3849" customWidth="1" width="9.140625"/>
    <col min="3850" max="3850" customWidth="1" width="9.140625"/>
    <col min="3851" max="3851" customWidth="1" width="9.140625"/>
    <col min="3852" max="3852" customWidth="1" width="9.140625"/>
    <col min="3853" max="3853" customWidth="1" width="9.140625"/>
    <col min="3854" max="3854" customWidth="1" width="9.140625"/>
    <col min="3855" max="3855" customWidth="1" width="9.140625"/>
    <col min="3856" max="3856" customWidth="1" width="9.140625"/>
    <col min="3857" max="3857" customWidth="1" width="9.140625"/>
    <col min="3858" max="3858" customWidth="1" width="9.140625"/>
    <col min="3859" max="3859" customWidth="1" width="9.140625"/>
    <col min="3860" max="3860" customWidth="1" width="9.140625"/>
    <col min="3861" max="3861" customWidth="1" width="9.140625"/>
    <col min="3862" max="3862" customWidth="1" width="9.140625"/>
    <col min="3863" max="3863" customWidth="1" width="9.140625"/>
    <col min="3864" max="3864" customWidth="1" width="9.140625"/>
    <col min="3865" max="3865" customWidth="1" width="9.140625"/>
    <col min="3866" max="3866" customWidth="1" width="9.140625"/>
    <col min="3867" max="3867" customWidth="1" width="9.140625"/>
    <col min="3868" max="3868" customWidth="1" width="9.140625"/>
    <col min="3869" max="3869" customWidth="1" width="9.140625"/>
    <col min="3870" max="3870" customWidth="1" width="9.140625"/>
    <col min="3871" max="3871" customWidth="1" width="9.140625"/>
    <col min="3872" max="3872" customWidth="1" width="9.140625"/>
    <col min="3873" max="3873" customWidth="1" width="9.140625"/>
    <col min="3874" max="3874" customWidth="1" width="9.140625"/>
    <col min="3875" max="3875" customWidth="1" width="9.140625"/>
    <col min="3876" max="3876" customWidth="1" width="9.140625"/>
    <col min="3877" max="3877" customWidth="1" width="9.140625"/>
    <col min="3878" max="3878" customWidth="1" width="9.140625"/>
    <col min="3879" max="3879" customWidth="1" width="9.140625"/>
    <col min="3880" max="3880" customWidth="1" width="9.140625"/>
    <col min="3881" max="3881" customWidth="1" width="9.140625"/>
    <col min="3882" max="3882" customWidth="1" width="9.140625"/>
    <col min="3883" max="3883" customWidth="1" width="9.140625"/>
    <col min="3884" max="3884" customWidth="1" width="9.140625"/>
    <col min="3885" max="3885" customWidth="1" width="9.140625"/>
    <col min="3886" max="3886" customWidth="1" width="9.140625"/>
    <col min="3887" max="3887" customWidth="1" width="9.140625"/>
    <col min="3888" max="3888" customWidth="1" width="9.140625"/>
    <col min="3889" max="3889" customWidth="1" width="9.140625"/>
    <col min="3890" max="3890" customWidth="1" width="9.140625"/>
    <col min="3891" max="3891" customWidth="1" width="9.140625"/>
    <col min="3892" max="3892" customWidth="1" width="9.140625"/>
    <col min="3893" max="3893" customWidth="1" width="9.140625"/>
    <col min="3894" max="3894" customWidth="1" width="9.140625"/>
    <col min="3895" max="3895" customWidth="1" width="9.140625"/>
    <col min="3896" max="3896" customWidth="1" width="9.140625"/>
    <col min="3897" max="3897" customWidth="1" width="9.140625"/>
    <col min="3898" max="3898" customWidth="1" width="9.140625"/>
    <col min="3899" max="3899" customWidth="1" width="9.140625"/>
    <col min="3900" max="3900" customWidth="1" width="9.140625"/>
    <col min="3901" max="3901" customWidth="1" width="9.140625"/>
    <col min="3902" max="3902" customWidth="1" width="9.140625"/>
    <col min="3903" max="3903" customWidth="1" width="9.140625"/>
    <col min="3904" max="3904" customWidth="1" width="9.140625"/>
    <col min="3905" max="3905" customWidth="1" width="9.140625"/>
    <col min="3906" max="3906" customWidth="1" width="9.140625"/>
    <col min="3907" max="3907" customWidth="1" width="9.140625"/>
    <col min="3908" max="3908" customWidth="1" width="9.140625"/>
    <col min="3909" max="3909" customWidth="1" width="9.140625"/>
    <col min="3910" max="3910" customWidth="1" width="9.140625"/>
    <col min="3911" max="3911" customWidth="1" width="9.140625"/>
    <col min="3912" max="3912" customWidth="1" width="9.140625"/>
    <col min="3913" max="3913" customWidth="1" width="9.140625"/>
    <col min="3914" max="3914" customWidth="1" width="9.140625"/>
    <col min="3915" max="3915" customWidth="1" width="9.140625"/>
    <col min="3916" max="3916" customWidth="1" width="9.140625"/>
    <col min="3917" max="3917" customWidth="1" width="9.140625"/>
    <col min="3918" max="3918" customWidth="1" width="9.140625"/>
    <col min="3919" max="3919" customWidth="1" width="9.140625"/>
    <col min="3920" max="3920" customWidth="1" width="9.140625"/>
    <col min="3921" max="3921" customWidth="1" width="9.140625"/>
    <col min="3922" max="3922" customWidth="1" width="9.140625"/>
    <col min="3923" max="3923" customWidth="1" width="9.140625"/>
    <col min="3924" max="3924" customWidth="1" width="9.140625"/>
    <col min="3925" max="3925" customWidth="1" width="9.140625"/>
    <col min="3926" max="3926" customWidth="1" width="9.140625"/>
    <col min="3927" max="3927" customWidth="1" width="9.140625"/>
    <col min="3928" max="3928" customWidth="1" width="9.140625"/>
    <col min="3929" max="3929" customWidth="1" width="9.140625"/>
    <col min="3930" max="3930" customWidth="1" width="9.140625"/>
    <col min="3931" max="3931" customWidth="1" width="9.140625"/>
    <col min="3932" max="3932" customWidth="1" width="9.140625"/>
    <col min="3933" max="3933" customWidth="1" width="9.140625"/>
    <col min="3934" max="3934" customWidth="1" width="9.140625"/>
    <col min="3935" max="3935" customWidth="1" width="9.140625"/>
    <col min="3936" max="3936" customWidth="1" width="9.140625"/>
    <col min="3937" max="3937" customWidth="1" width="9.140625"/>
    <col min="3938" max="3938" customWidth="1" width="9.140625"/>
    <col min="3939" max="3939" customWidth="1" width="9.140625"/>
    <col min="3940" max="3940" customWidth="1" width="9.140625"/>
    <col min="3941" max="3941" customWidth="1" width="9.140625"/>
    <col min="3942" max="3942" customWidth="1" width="9.140625"/>
    <col min="3943" max="3943" customWidth="1" width="9.140625"/>
    <col min="3944" max="3944" customWidth="1" width="9.140625"/>
    <col min="3945" max="3945" customWidth="1" width="9.140625"/>
    <col min="3946" max="3946" customWidth="1" width="9.140625"/>
    <col min="3947" max="3947" customWidth="1" width="9.140625"/>
    <col min="3948" max="3948" customWidth="1" width="9.140625"/>
    <col min="3949" max="3949" customWidth="1" width="9.140625"/>
    <col min="3950" max="3950" customWidth="1" width="9.140625"/>
    <col min="3951" max="3951" customWidth="1" width="9.140625"/>
    <col min="3952" max="3952" customWidth="1" width="9.140625"/>
    <col min="3953" max="3953" customWidth="1" width="9.140625"/>
    <col min="3954" max="3954" customWidth="1" width="9.140625"/>
    <col min="3955" max="3955" customWidth="1" width="9.140625"/>
    <col min="3956" max="3956" customWidth="1" width="9.140625"/>
    <col min="3957" max="3957" customWidth="1" width="9.140625"/>
    <col min="3958" max="3958" customWidth="1" width="9.140625"/>
    <col min="3959" max="3959" customWidth="1" width="9.140625"/>
    <col min="3960" max="3960" customWidth="1" width="9.140625"/>
    <col min="3961" max="3961" customWidth="1" width="9.140625"/>
    <col min="3962" max="3962" customWidth="1" width="9.140625"/>
    <col min="3963" max="3963" customWidth="1" width="9.140625"/>
    <col min="3964" max="3964" customWidth="1" width="9.140625"/>
    <col min="3965" max="3965" customWidth="1" width="9.140625"/>
    <col min="3966" max="3966" customWidth="1" width="9.140625"/>
    <col min="3967" max="3967" customWidth="1" width="9.140625"/>
    <col min="3968" max="3968" customWidth="1" width="9.140625"/>
    <col min="3969" max="3969" customWidth="1" width="9.140625"/>
    <col min="3970" max="3970" customWidth="1" width="9.140625"/>
    <col min="3971" max="3971" customWidth="1" width="9.140625"/>
    <col min="3972" max="3972" customWidth="1" width="9.140625"/>
    <col min="3973" max="3973" customWidth="1" width="9.140625"/>
    <col min="3974" max="3974" customWidth="1" width="9.140625"/>
    <col min="3975" max="3975" customWidth="1" width="9.140625"/>
    <col min="3976" max="3976" customWidth="1" width="9.140625"/>
    <col min="3977" max="3977" customWidth="1" width="9.140625"/>
    <col min="3978" max="3978" customWidth="1" width="9.140625"/>
    <col min="3979" max="3979" customWidth="1" width="9.140625"/>
    <col min="3980" max="3980" customWidth="1" width="9.140625"/>
    <col min="3981" max="3981" customWidth="1" width="9.140625"/>
    <col min="3982" max="3982" customWidth="1" width="9.140625"/>
    <col min="3983" max="3983" customWidth="1" width="9.140625"/>
    <col min="3984" max="3984" customWidth="1" width="9.140625"/>
    <col min="3985" max="3985" customWidth="1" width="9.140625"/>
    <col min="3986" max="3986" customWidth="1" width="9.140625"/>
    <col min="3987" max="3987" customWidth="1" width="9.140625"/>
    <col min="3988" max="3988" customWidth="1" width="9.140625"/>
    <col min="3989" max="3989" customWidth="1" width="9.140625"/>
    <col min="3990" max="3990" customWidth="1" width="9.140625"/>
    <col min="3991" max="3991" customWidth="1" width="9.140625"/>
    <col min="3992" max="3992" customWidth="1" width="9.140625"/>
    <col min="3993" max="3993" customWidth="1" width="9.140625"/>
    <col min="3994" max="3994" customWidth="1" width="9.140625"/>
    <col min="3995" max="3995" customWidth="1" width="9.140625"/>
    <col min="3996" max="3996" customWidth="1" width="9.140625"/>
    <col min="3997" max="3997" customWidth="1" width="9.140625"/>
    <col min="3998" max="3998" customWidth="1" width="9.140625"/>
    <col min="3999" max="3999" customWidth="1" width="9.140625"/>
    <col min="4000" max="4000" customWidth="1" width="9.140625"/>
    <col min="4001" max="4001" customWidth="1" width="9.140625"/>
    <col min="4002" max="4002" customWidth="1" width="9.140625"/>
    <col min="4003" max="4003" customWidth="1" width="9.140625"/>
    <col min="4004" max="4004" customWidth="1" width="9.140625"/>
    <col min="4005" max="4005" customWidth="1" width="9.140625"/>
    <col min="4006" max="4006" customWidth="1" width="9.140625"/>
    <col min="4007" max="4007" customWidth="1" width="9.140625"/>
    <col min="4008" max="4008" customWidth="1" width="9.140625"/>
    <col min="4009" max="4009" customWidth="1" width="9.140625"/>
    <col min="4010" max="4010" customWidth="1" width="9.140625"/>
    <col min="4011" max="4011" customWidth="1" width="9.140625"/>
    <col min="4012" max="4012" customWidth="1" width="9.140625"/>
    <col min="4013" max="4013" customWidth="1" width="9.140625"/>
    <col min="4014" max="4014" customWidth="1" width="9.140625"/>
    <col min="4015" max="4015" customWidth="1" width="9.140625"/>
    <col min="4016" max="4016" customWidth="1" width="9.140625"/>
    <col min="4017" max="4017" customWidth="1" width="9.140625"/>
    <col min="4018" max="4018" customWidth="1" width="9.140625"/>
    <col min="4019" max="4019" customWidth="1" width="9.140625"/>
    <col min="4020" max="4020" customWidth="1" width="9.140625"/>
    <col min="4021" max="4021" customWidth="1" width="9.140625"/>
    <col min="4022" max="4022" customWidth="1" width="9.140625"/>
    <col min="4023" max="4023" customWidth="1" width="9.140625"/>
    <col min="4024" max="4024" customWidth="1" width="9.140625"/>
    <col min="4025" max="4025" customWidth="1" width="9.140625"/>
    <col min="4026" max="4026" customWidth="1" width="9.140625"/>
    <col min="4027" max="4027" customWidth="1" width="9.140625"/>
    <col min="4028" max="4028" customWidth="1" width="9.140625"/>
    <col min="4029" max="4029" customWidth="1" width="9.140625"/>
    <col min="4030" max="4030" customWidth="1" width="9.140625"/>
    <col min="4031" max="4031" customWidth="1" width="9.140625"/>
    <col min="4032" max="4032" customWidth="1" width="9.140625"/>
    <col min="4033" max="4033" customWidth="1" width="9.140625"/>
    <col min="4034" max="4034" customWidth="1" width="9.140625"/>
    <col min="4035" max="4035" customWidth="1" width="9.140625"/>
    <col min="4036" max="4036" customWidth="1" width="9.140625"/>
    <col min="4037" max="4037" customWidth="1" width="9.140625"/>
    <col min="4038" max="4038" customWidth="1" width="9.140625"/>
    <col min="4039" max="4039" customWidth="1" width="9.140625"/>
    <col min="4040" max="4040" customWidth="1" width="9.140625"/>
    <col min="4041" max="4041" customWidth="1" width="9.140625"/>
    <col min="4042" max="4042" customWidth="1" width="9.140625"/>
    <col min="4043" max="4043" customWidth="1" width="9.140625"/>
    <col min="4044" max="4044" customWidth="1" width="9.140625"/>
    <col min="4045" max="4045" customWidth="1" width="9.140625"/>
    <col min="4046" max="4046" customWidth="1" width="9.140625"/>
    <col min="4047" max="4047" customWidth="1" width="9.140625"/>
    <col min="4048" max="4048" customWidth="1" width="9.140625"/>
    <col min="4049" max="4049" customWidth="1" width="9.140625"/>
    <col min="4050" max="4050" customWidth="1" width="9.140625"/>
    <col min="4051" max="4051" customWidth="1" width="9.140625"/>
    <col min="4052" max="4052" customWidth="1" width="9.140625"/>
    <col min="4053" max="4053" customWidth="1" width="9.140625"/>
    <col min="4054" max="4054" customWidth="1" width="9.140625"/>
    <col min="4055" max="4055" customWidth="1" width="9.140625"/>
    <col min="4056" max="4056" customWidth="1" width="9.140625"/>
    <col min="4057" max="4057" customWidth="1" width="9.140625"/>
    <col min="4058" max="4058" customWidth="1" width="9.140625"/>
    <col min="4059" max="4059" customWidth="1" width="9.140625"/>
    <col min="4060" max="4060" customWidth="1" width="9.140625"/>
    <col min="4061" max="4061" customWidth="1" width="9.140625"/>
    <col min="4062" max="4062" customWidth="1" width="9.140625"/>
    <col min="4063" max="4063" customWidth="1" width="9.140625"/>
    <col min="4064" max="4064" customWidth="1" width="9.140625"/>
    <col min="4065" max="4065" customWidth="1" width="9.140625"/>
    <col min="4066" max="4066" customWidth="1" width="9.140625"/>
    <col min="4067" max="4067" customWidth="1" width="9.140625"/>
    <col min="4068" max="4068" customWidth="1" width="9.140625"/>
    <col min="4069" max="4069" customWidth="1" width="9.140625"/>
    <col min="4070" max="4070" customWidth="1" width="9.140625"/>
    <col min="4071" max="4071" customWidth="1" width="9.140625"/>
    <col min="4072" max="4072" customWidth="1" width="9.140625"/>
    <col min="4073" max="4073" customWidth="1" width="9.140625"/>
    <col min="4074" max="4074" customWidth="1" width="9.140625"/>
    <col min="4075" max="4075" customWidth="1" width="9.140625"/>
    <col min="4076" max="4076" customWidth="1" width="9.140625"/>
    <col min="4077" max="4077" customWidth="1" width="9.140625"/>
    <col min="4078" max="4078" customWidth="1" width="9.140625"/>
    <col min="4079" max="4079" customWidth="1" width="9.140625"/>
    <col min="4080" max="4080" customWidth="1" width="9.140625"/>
    <col min="4081" max="4081" customWidth="1" width="9.140625"/>
    <col min="4082" max="4082" customWidth="1" width="9.140625"/>
    <col min="4083" max="4083" customWidth="1" width="9.140625"/>
    <col min="4084" max="4084" customWidth="1" width="9.140625"/>
    <col min="4085" max="4085" customWidth="1" width="9.140625"/>
    <col min="4086" max="4086" customWidth="1" width="9.140625"/>
    <col min="4087" max="4087" customWidth="1" width="9.140625"/>
    <col min="4088" max="4088" customWidth="1" width="9.140625"/>
    <col min="4089" max="4089" customWidth="1" width="9.140625"/>
    <col min="4090" max="4090" customWidth="1" width="9.140625"/>
    <col min="4091" max="4091" customWidth="1" width="9.140625"/>
    <col min="4092" max="4092" customWidth="1" width="9.140625"/>
    <col min="4093" max="4093" customWidth="1" width="9.140625"/>
    <col min="4094" max="4094" customWidth="1" width="9.140625"/>
    <col min="4095" max="4095" customWidth="1" width="9.140625"/>
    <col min="4096" max="4096" customWidth="1" width="9.140625"/>
    <col min="4097" max="4097" customWidth="1" width="9.140625"/>
    <col min="4098" max="4098" customWidth="1" width="9.140625"/>
    <col min="4099" max="4099" customWidth="1" width="9.140625"/>
    <col min="4100" max="4100" customWidth="1" width="9.140625"/>
    <col min="4101" max="4101" customWidth="1" width="9.140625"/>
    <col min="4102" max="4102" customWidth="1" width="9.140625"/>
    <col min="4103" max="4103" customWidth="1" width="9.140625"/>
    <col min="4104" max="4104" customWidth="1" width="9.140625"/>
    <col min="4105" max="4105" customWidth="1" width="9.140625"/>
    <col min="4106" max="4106" customWidth="1" width="9.140625"/>
    <col min="4107" max="4107" customWidth="1" width="9.140625"/>
    <col min="4108" max="4108" customWidth="1" width="9.140625"/>
    <col min="4109" max="4109" customWidth="1" width="9.140625"/>
    <col min="4110" max="4110" customWidth="1" width="9.140625"/>
    <col min="4111" max="4111" customWidth="1" width="9.140625"/>
    <col min="4112" max="4112" customWidth="1" width="9.140625"/>
    <col min="4113" max="4113" customWidth="1" width="9.140625"/>
    <col min="4114" max="4114" customWidth="1" width="9.140625"/>
    <col min="4115" max="4115" customWidth="1" width="9.140625"/>
    <col min="4116" max="4116" customWidth="1" width="9.140625"/>
    <col min="4117" max="4117" customWidth="1" width="9.140625"/>
    <col min="4118" max="4118" customWidth="1" width="9.140625"/>
    <col min="4119" max="4119" customWidth="1" width="9.140625"/>
    <col min="4120" max="4120" customWidth="1" width="9.140625"/>
    <col min="4121" max="4121" customWidth="1" width="9.140625"/>
    <col min="4122" max="4122" customWidth="1" width="9.140625"/>
    <col min="4123" max="4123" customWidth="1" width="9.140625"/>
    <col min="4124" max="4124" customWidth="1" width="9.140625"/>
    <col min="4125" max="4125" customWidth="1" width="9.140625"/>
    <col min="4126" max="4126" customWidth="1" width="9.140625"/>
    <col min="4127" max="4127" customWidth="1" width="9.140625"/>
    <col min="4128" max="4128" customWidth="1" width="9.140625"/>
    <col min="4129" max="4129" customWidth="1" width="9.140625"/>
    <col min="4130" max="4130" customWidth="1" width="9.140625"/>
    <col min="4131" max="4131" customWidth="1" width="9.140625"/>
    <col min="4132" max="4132" customWidth="1" width="9.140625"/>
    <col min="4133" max="4133" customWidth="1" width="9.140625"/>
    <col min="4134" max="4134" customWidth="1" width="9.140625"/>
    <col min="4135" max="4135" customWidth="1" width="9.140625"/>
    <col min="4136" max="4136" customWidth="1" width="9.140625"/>
    <col min="4137" max="4137" customWidth="1" width="9.140625"/>
    <col min="4138" max="4138" customWidth="1" width="9.140625"/>
    <col min="4139" max="4139" customWidth="1" width="9.140625"/>
    <col min="4140" max="4140" customWidth="1" width="9.140625"/>
    <col min="4141" max="4141" customWidth="1" width="9.140625"/>
    <col min="4142" max="4142" customWidth="1" width="9.140625"/>
    <col min="4143" max="4143" customWidth="1" width="9.140625"/>
    <col min="4144" max="4144" customWidth="1" width="9.140625"/>
    <col min="4145" max="4145" customWidth="1" width="9.140625"/>
    <col min="4146" max="4146" customWidth="1" width="9.140625"/>
    <col min="4147" max="4147" customWidth="1" width="9.140625"/>
    <col min="4148" max="4148" customWidth="1" width="9.140625"/>
    <col min="4149" max="4149" customWidth="1" width="9.140625"/>
    <col min="4150" max="4150" customWidth="1" width="9.140625"/>
    <col min="4151" max="4151" customWidth="1" width="9.140625"/>
    <col min="4152" max="4152" customWidth="1" width="9.140625"/>
    <col min="4153" max="4153" customWidth="1" width="9.140625"/>
    <col min="4154" max="4154" customWidth="1" width="9.140625"/>
    <col min="4155" max="4155" customWidth="1" width="9.140625"/>
    <col min="4156" max="4156" customWidth="1" width="9.140625"/>
    <col min="4157" max="4157" customWidth="1" width="9.140625"/>
    <col min="4158" max="4158" customWidth="1" width="9.140625"/>
    <col min="4159" max="4159" customWidth="1" width="9.140625"/>
    <col min="4160" max="4160" customWidth="1" width="9.140625"/>
    <col min="4161" max="4161" customWidth="1" width="9.140625"/>
    <col min="4162" max="4162" customWidth="1" width="9.140625"/>
    <col min="4163" max="4163" customWidth="1" width="9.140625"/>
    <col min="4164" max="4164" customWidth="1" width="9.140625"/>
    <col min="4165" max="4165" customWidth="1" width="9.140625"/>
    <col min="4166" max="4166" customWidth="1" width="9.140625"/>
    <col min="4167" max="4167" customWidth="1" width="9.140625"/>
    <col min="4168" max="4168" customWidth="1" width="9.140625"/>
    <col min="4169" max="4169" customWidth="1" width="9.140625"/>
    <col min="4170" max="4170" customWidth="1" width="9.140625"/>
    <col min="4171" max="4171" customWidth="1" width="9.140625"/>
    <col min="4172" max="4172" customWidth="1" width="9.140625"/>
    <col min="4173" max="4173" customWidth="1" width="9.140625"/>
    <col min="4174" max="4174" customWidth="1" width="9.140625"/>
    <col min="4175" max="4175" customWidth="1" width="9.140625"/>
    <col min="4176" max="4176" customWidth="1" width="9.140625"/>
    <col min="4177" max="4177" customWidth="1" width="9.140625"/>
    <col min="4178" max="4178" customWidth="1" width="9.140625"/>
    <col min="4179" max="4179" customWidth="1" width="9.140625"/>
    <col min="4180" max="4180" customWidth="1" width="9.140625"/>
    <col min="4181" max="4181" customWidth="1" width="9.140625"/>
    <col min="4182" max="4182" customWidth="1" width="9.140625"/>
    <col min="4183" max="4183" customWidth="1" width="9.140625"/>
    <col min="4184" max="4184" customWidth="1" width="9.140625"/>
    <col min="4185" max="4185" customWidth="1" width="9.140625"/>
    <col min="4186" max="4186" customWidth="1" width="9.140625"/>
    <col min="4187" max="4187" customWidth="1" width="9.140625"/>
    <col min="4188" max="4188" customWidth="1" width="9.140625"/>
    <col min="4189" max="4189" customWidth="1" width="9.140625"/>
    <col min="4190" max="4190" customWidth="1" width="9.140625"/>
    <col min="4191" max="4191" customWidth="1" width="9.140625"/>
    <col min="4192" max="4192" customWidth="1" width="9.140625"/>
    <col min="4193" max="4193" customWidth="1" width="9.140625"/>
    <col min="4194" max="4194" customWidth="1" width="9.140625"/>
    <col min="4195" max="4195" customWidth="1" width="9.140625"/>
    <col min="4196" max="4196" customWidth="1" width="9.140625"/>
    <col min="4197" max="4197" customWidth="1" width="9.140625"/>
    <col min="4198" max="4198" customWidth="1" width="9.140625"/>
    <col min="4199" max="4199" customWidth="1" width="9.140625"/>
    <col min="4200" max="4200" customWidth="1" width="9.140625"/>
    <col min="4201" max="4201" customWidth="1" width="9.140625"/>
    <col min="4202" max="4202" customWidth="1" width="9.140625"/>
    <col min="4203" max="4203" customWidth="1" width="9.140625"/>
    <col min="4204" max="4204" customWidth="1" width="9.140625"/>
    <col min="4205" max="4205" customWidth="1" width="9.140625"/>
    <col min="4206" max="4206" customWidth="1" width="9.140625"/>
    <col min="4207" max="4207" customWidth="1" width="9.140625"/>
    <col min="4208" max="4208" customWidth="1" width="9.140625"/>
    <col min="4209" max="4209" customWidth="1" width="9.140625"/>
    <col min="4210" max="4210" customWidth="1" width="9.140625"/>
    <col min="4211" max="4211" customWidth="1" width="9.140625"/>
    <col min="4212" max="4212" customWidth="1" width="9.140625"/>
    <col min="4213" max="4213" customWidth="1" width="9.140625"/>
    <col min="4214" max="4214" customWidth="1" width="9.140625"/>
    <col min="4215" max="4215" customWidth="1" width="9.140625"/>
    <col min="4216" max="4216" customWidth="1" width="9.140625"/>
    <col min="4217" max="4217" customWidth="1" width="9.140625"/>
    <col min="4218" max="4218" customWidth="1" width="9.140625"/>
    <col min="4219" max="4219" customWidth="1" width="9.140625"/>
    <col min="4220" max="4220" customWidth="1" width="9.140625"/>
    <col min="4221" max="4221" customWidth="1" width="9.140625"/>
    <col min="4222" max="4222" customWidth="1" width="9.140625"/>
    <col min="4223" max="4223" customWidth="1" width="9.140625"/>
    <col min="4224" max="4224" customWidth="1" width="9.140625"/>
    <col min="4225" max="4225" customWidth="1" width="9.140625"/>
    <col min="4226" max="4226" customWidth="1" width="9.140625"/>
    <col min="4227" max="4227" customWidth="1" width="9.140625"/>
    <col min="4228" max="4228" customWidth="1" width="9.140625"/>
    <col min="4229" max="4229" customWidth="1" width="9.140625"/>
    <col min="4230" max="4230" customWidth="1" width="9.140625"/>
    <col min="4231" max="4231" customWidth="1" width="9.140625"/>
    <col min="4232" max="4232" customWidth="1" width="9.140625"/>
    <col min="4233" max="4233" customWidth="1" width="9.140625"/>
    <col min="4234" max="4234" customWidth="1" width="9.140625"/>
    <col min="4235" max="4235" customWidth="1" width="9.140625"/>
    <col min="4236" max="4236" customWidth="1" width="9.140625"/>
    <col min="4237" max="4237" customWidth="1" width="9.140625"/>
    <col min="4238" max="4238" customWidth="1" width="9.140625"/>
    <col min="4239" max="4239" customWidth="1" width="9.140625"/>
    <col min="4240" max="4240" customWidth="1" width="9.140625"/>
    <col min="4241" max="4241" customWidth="1" width="9.140625"/>
    <col min="4242" max="4242" customWidth="1" width="9.140625"/>
    <col min="4243" max="4243" customWidth="1" width="9.140625"/>
    <col min="4244" max="4244" customWidth="1" width="9.140625"/>
    <col min="4245" max="4245" customWidth="1" width="9.140625"/>
    <col min="4246" max="4246" customWidth="1" width="9.140625"/>
    <col min="4247" max="4247" customWidth="1" width="9.140625"/>
    <col min="4248" max="4248" customWidth="1" width="9.140625"/>
    <col min="4249" max="4249" customWidth="1" width="9.140625"/>
    <col min="4250" max="4250" customWidth="1" width="9.140625"/>
    <col min="4251" max="4251" customWidth="1" width="9.140625"/>
    <col min="4252" max="4252" customWidth="1" width="9.140625"/>
    <col min="4253" max="4253" customWidth="1" width="9.140625"/>
    <col min="4254" max="4254" customWidth="1" width="9.140625"/>
    <col min="4255" max="4255" customWidth="1" width="9.140625"/>
    <col min="4256" max="4256" customWidth="1" width="9.140625"/>
    <col min="4257" max="4257" customWidth="1" width="9.140625"/>
    <col min="4258" max="4258" customWidth="1" width="9.140625"/>
    <col min="4259" max="4259" customWidth="1" width="9.140625"/>
    <col min="4260" max="4260" customWidth="1" width="9.140625"/>
    <col min="4261" max="4261" customWidth="1" width="9.140625"/>
    <col min="4262" max="4262" customWidth="1" width="9.140625"/>
    <col min="4263" max="4263" customWidth="1" width="9.140625"/>
    <col min="4264" max="4264" customWidth="1" width="9.140625"/>
    <col min="4265" max="4265" customWidth="1" width="9.140625"/>
    <col min="4266" max="4266" customWidth="1" width="9.140625"/>
    <col min="4267" max="4267" customWidth="1" width="9.140625"/>
    <col min="4268" max="4268" customWidth="1" width="9.140625"/>
    <col min="4269" max="4269" customWidth="1" width="9.140625"/>
    <col min="4270" max="4270" customWidth="1" width="9.140625"/>
    <col min="4271" max="4271" customWidth="1" width="9.140625"/>
    <col min="4272" max="4272" customWidth="1" width="9.140625"/>
    <col min="4273" max="4273" customWidth="1" width="9.140625"/>
    <col min="4274" max="4274" customWidth="1" width="9.140625"/>
    <col min="4275" max="4275" customWidth="1" width="9.140625"/>
    <col min="4276" max="4276" customWidth="1" width="9.140625"/>
    <col min="4277" max="4277" customWidth="1" width="9.140625"/>
    <col min="4278" max="4278" customWidth="1" width="9.140625"/>
    <col min="4279" max="4279" customWidth="1" width="9.140625"/>
    <col min="4280" max="4280" customWidth="1" width="9.140625"/>
    <col min="4281" max="4281" customWidth="1" width="9.140625"/>
    <col min="4282" max="4282" customWidth="1" width="9.140625"/>
    <col min="4283" max="4283" customWidth="1" width="9.140625"/>
    <col min="4284" max="4284" customWidth="1" width="9.140625"/>
    <col min="4285" max="4285" customWidth="1" width="9.140625"/>
    <col min="4286" max="4286" customWidth="1" width="9.140625"/>
    <col min="4287" max="4287" customWidth="1" width="9.140625"/>
    <col min="4288" max="4288" customWidth="1" width="9.140625"/>
    <col min="4289" max="4289" customWidth="1" width="9.140625"/>
    <col min="4290" max="4290" customWidth="1" width="9.140625"/>
    <col min="4291" max="4291" customWidth="1" width="9.140625"/>
    <col min="4292" max="4292" customWidth="1" width="9.140625"/>
    <col min="4293" max="4293" customWidth="1" width="9.140625"/>
    <col min="4294" max="4294" customWidth="1" width="9.140625"/>
    <col min="4295" max="4295" customWidth="1" width="9.140625"/>
    <col min="4296" max="4296" customWidth="1" width="9.140625"/>
    <col min="4297" max="4297" customWidth="1" width="9.140625"/>
    <col min="4298" max="4298" customWidth="1" width="9.140625"/>
    <col min="4299" max="4299" customWidth="1" width="9.140625"/>
    <col min="4300" max="4300" customWidth="1" width="9.140625"/>
    <col min="4301" max="4301" customWidth="1" width="9.140625"/>
    <col min="4302" max="4302" customWidth="1" width="9.140625"/>
    <col min="4303" max="4303" customWidth="1" width="9.140625"/>
    <col min="4304" max="4304" customWidth="1" width="9.140625"/>
    <col min="4305" max="4305" customWidth="1" width="9.140625"/>
    <col min="4306" max="4306" customWidth="1" width="9.140625"/>
    <col min="4307" max="4307" customWidth="1" width="9.140625"/>
    <col min="4308" max="4308" customWidth="1" width="9.140625"/>
    <col min="4309" max="4309" customWidth="1" width="9.140625"/>
    <col min="4310" max="4310" customWidth="1" width="9.140625"/>
    <col min="4311" max="4311" customWidth="1" width="9.140625"/>
    <col min="4312" max="4312" customWidth="1" width="9.140625"/>
    <col min="4313" max="4313" customWidth="1" width="9.140625"/>
    <col min="4314" max="4314" customWidth="1" width="9.140625"/>
    <col min="4315" max="4315" customWidth="1" width="9.140625"/>
    <col min="4316" max="4316" customWidth="1" width="9.140625"/>
    <col min="4317" max="4317" customWidth="1" width="9.140625"/>
    <col min="4318" max="4318" customWidth="1" width="9.140625"/>
    <col min="4319" max="4319" customWidth="1" width="9.140625"/>
    <col min="4320" max="4320" customWidth="1" width="9.140625"/>
    <col min="4321" max="4321" customWidth="1" width="9.140625"/>
    <col min="4322" max="4322" customWidth="1" width="9.140625"/>
    <col min="4323" max="4323" customWidth="1" width="9.140625"/>
    <col min="4324" max="4324" customWidth="1" width="9.140625"/>
    <col min="4325" max="4325" customWidth="1" width="9.140625"/>
    <col min="4326" max="4326" customWidth="1" width="9.140625"/>
    <col min="4327" max="4327" customWidth="1" width="9.140625"/>
    <col min="4328" max="4328" customWidth="1" width="9.140625"/>
    <col min="4329" max="4329" customWidth="1" width="9.140625"/>
    <col min="4330" max="4330" customWidth="1" width="9.140625"/>
    <col min="4331" max="4331" customWidth="1" width="9.140625"/>
    <col min="4332" max="4332" customWidth="1" width="9.140625"/>
    <col min="4333" max="4333" customWidth="1" width="9.140625"/>
    <col min="4334" max="4334" customWidth="1" width="9.140625"/>
    <col min="4335" max="4335" customWidth="1" width="9.140625"/>
    <col min="4336" max="4336" customWidth="1" width="9.140625"/>
    <col min="4337" max="4337" customWidth="1" width="9.140625"/>
    <col min="4338" max="4338" customWidth="1" width="9.140625"/>
    <col min="4339" max="4339" customWidth="1" width="9.140625"/>
    <col min="4340" max="4340" customWidth="1" width="9.140625"/>
    <col min="4341" max="4341" customWidth="1" width="9.140625"/>
    <col min="4342" max="4342" customWidth="1" width="9.140625"/>
    <col min="4343" max="4343" customWidth="1" width="9.140625"/>
    <col min="4344" max="4344" customWidth="1" width="9.140625"/>
    <col min="4345" max="4345" customWidth="1" width="9.140625"/>
    <col min="4346" max="4346" customWidth="1" width="9.140625"/>
    <col min="4347" max="4347" customWidth="1" width="9.140625"/>
    <col min="4348" max="4348" customWidth="1" width="9.140625"/>
    <col min="4349" max="4349" customWidth="1" width="9.140625"/>
    <col min="4350" max="4350" customWidth="1" width="9.140625"/>
    <col min="4351" max="4351" customWidth="1" width="9.140625"/>
    <col min="4352" max="4352" customWidth="1" width="9.140625"/>
    <col min="4353" max="4353" customWidth="1" width="9.140625"/>
    <col min="4354" max="4354" customWidth="1" width="9.140625"/>
    <col min="4355" max="4355" customWidth="1" width="9.140625"/>
    <col min="4356" max="4356" customWidth="1" width="9.140625"/>
    <col min="4357" max="4357" customWidth="1" width="9.140625"/>
    <col min="4358" max="4358" customWidth="1" width="9.140625"/>
    <col min="4359" max="4359" customWidth="1" width="9.140625"/>
    <col min="4360" max="4360" customWidth="1" width="9.140625"/>
    <col min="4361" max="4361" customWidth="1" width="9.140625"/>
    <col min="4362" max="4362" customWidth="1" width="9.140625"/>
    <col min="4363" max="4363" customWidth="1" width="9.140625"/>
    <col min="4364" max="4364" customWidth="1" width="9.140625"/>
    <col min="4365" max="4365" customWidth="1" width="9.140625"/>
    <col min="4366" max="4366" customWidth="1" width="9.140625"/>
    <col min="4367" max="4367" customWidth="1" width="9.140625"/>
    <col min="4368" max="4368" customWidth="1" width="9.140625"/>
    <col min="4369" max="4369" customWidth="1" width="9.140625"/>
    <col min="4370" max="4370" customWidth="1" width="9.140625"/>
    <col min="4371" max="4371" customWidth="1" width="9.140625"/>
    <col min="4372" max="4372" customWidth="1" width="9.140625"/>
    <col min="4373" max="4373" customWidth="1" width="9.140625"/>
    <col min="4374" max="4374" customWidth="1" width="9.140625"/>
    <col min="4375" max="4375" customWidth="1" width="9.140625"/>
    <col min="4376" max="4376" customWidth="1" width="9.140625"/>
    <col min="4377" max="4377" customWidth="1" width="9.140625"/>
    <col min="4378" max="4378" customWidth="1" width="9.140625"/>
    <col min="4379" max="4379" customWidth="1" width="9.140625"/>
    <col min="4380" max="4380" customWidth="1" width="9.140625"/>
    <col min="4381" max="4381" customWidth="1" width="9.140625"/>
    <col min="4382" max="4382" customWidth="1" width="9.140625"/>
    <col min="4383" max="4383" customWidth="1" width="9.140625"/>
    <col min="4384" max="4384" customWidth="1" width="9.140625"/>
    <col min="4385" max="4385" customWidth="1" width="9.140625"/>
    <col min="4386" max="4386" customWidth="1" width="9.140625"/>
    <col min="4387" max="4387" customWidth="1" width="9.140625"/>
    <col min="4388" max="4388" customWidth="1" width="9.140625"/>
    <col min="4389" max="4389" customWidth="1" width="9.140625"/>
    <col min="4390" max="4390" customWidth="1" width="9.140625"/>
    <col min="4391" max="4391" customWidth="1" width="9.140625"/>
    <col min="4392" max="4392" customWidth="1" width="9.140625"/>
    <col min="4393" max="4393" customWidth="1" width="9.140625"/>
    <col min="4394" max="4394" customWidth="1" width="9.140625"/>
    <col min="4395" max="4395" customWidth="1" width="9.140625"/>
    <col min="4396" max="4396" customWidth="1" width="9.140625"/>
    <col min="4397" max="4397" customWidth="1" width="9.140625"/>
    <col min="4398" max="4398" customWidth="1" width="9.140625"/>
    <col min="4399" max="4399" customWidth="1" width="9.140625"/>
    <col min="4400" max="4400" customWidth="1" width="9.140625"/>
    <col min="4401" max="4401" customWidth="1" width="9.140625"/>
    <col min="4402" max="4402" customWidth="1" width="9.140625"/>
    <col min="4403" max="4403" customWidth="1" width="9.140625"/>
    <col min="4404" max="4404" customWidth="1" width="9.140625"/>
    <col min="4405" max="4405" customWidth="1" width="9.140625"/>
    <col min="4406" max="4406" customWidth="1" width="9.140625"/>
    <col min="4407" max="4407" customWidth="1" width="9.140625"/>
    <col min="4408" max="4408" customWidth="1" width="9.140625"/>
    <col min="4409" max="4409" customWidth="1" width="9.140625"/>
    <col min="4410" max="4410" customWidth="1" width="9.140625"/>
    <col min="4411" max="4411" customWidth="1" width="9.140625"/>
    <col min="4412" max="4412" customWidth="1" width="9.140625"/>
    <col min="4413" max="4413" customWidth="1" width="9.140625"/>
    <col min="4414" max="4414" customWidth="1" width="9.140625"/>
    <col min="4415" max="4415" customWidth="1" width="9.140625"/>
    <col min="4416" max="4416" customWidth="1" width="9.140625"/>
    <col min="4417" max="4417" customWidth="1" width="9.140625"/>
    <col min="4418" max="4418" customWidth="1" width="9.140625"/>
    <col min="4419" max="4419" customWidth="1" width="9.140625"/>
    <col min="4420" max="4420" customWidth="1" width="9.140625"/>
    <col min="4421" max="4421" customWidth="1" width="9.140625"/>
    <col min="4422" max="4422" customWidth="1" width="9.140625"/>
    <col min="4423" max="4423" customWidth="1" width="9.140625"/>
    <col min="4424" max="4424" customWidth="1" width="9.140625"/>
    <col min="4425" max="4425" customWidth="1" width="9.140625"/>
    <col min="4426" max="4426" customWidth="1" width="9.140625"/>
    <col min="4427" max="4427" customWidth="1" width="9.140625"/>
    <col min="4428" max="4428" customWidth="1" width="9.140625"/>
    <col min="4429" max="4429" customWidth="1" width="9.140625"/>
    <col min="4430" max="4430" customWidth="1" width="9.140625"/>
    <col min="4431" max="4431" customWidth="1" width="9.140625"/>
    <col min="4432" max="4432" customWidth="1" width="9.140625"/>
    <col min="4433" max="4433" customWidth="1" width="9.140625"/>
    <col min="4434" max="4434" customWidth="1" width="9.140625"/>
    <col min="4435" max="4435" customWidth="1" width="9.140625"/>
    <col min="4436" max="4436" customWidth="1" width="9.140625"/>
    <col min="4437" max="4437" customWidth="1" width="9.140625"/>
    <col min="4438" max="4438" customWidth="1" width="9.140625"/>
    <col min="4439" max="4439" customWidth="1" width="9.140625"/>
    <col min="4440" max="4440" customWidth="1" width="9.140625"/>
    <col min="4441" max="4441" customWidth="1" width="9.140625"/>
    <col min="4442" max="4442" customWidth="1" width="9.140625"/>
    <col min="4443" max="4443" customWidth="1" width="9.140625"/>
    <col min="4444" max="4444" customWidth="1" width="9.140625"/>
    <col min="4445" max="4445" customWidth="1" width="9.140625"/>
    <col min="4446" max="4446" customWidth="1" width="9.140625"/>
    <col min="4447" max="4447" customWidth="1" width="9.140625"/>
    <col min="4448" max="4448" customWidth="1" width="9.140625"/>
    <col min="4449" max="4449" customWidth="1" width="9.140625"/>
    <col min="4450" max="4450" customWidth="1" width="9.140625"/>
    <col min="4451" max="4451" customWidth="1" width="9.140625"/>
    <col min="4452" max="4452" customWidth="1" width="9.140625"/>
    <col min="4453" max="4453" customWidth="1" width="9.140625"/>
    <col min="4454" max="4454" customWidth="1" width="9.140625"/>
    <col min="4455" max="4455" customWidth="1" width="9.140625"/>
    <col min="4456" max="4456" customWidth="1" width="9.140625"/>
    <col min="4457" max="4457" customWidth="1" width="9.140625"/>
    <col min="4458" max="4458" customWidth="1" width="9.140625"/>
    <col min="4459" max="4459" customWidth="1" width="9.140625"/>
    <col min="4460" max="4460" customWidth="1" width="9.140625"/>
    <col min="4461" max="4461" customWidth="1" width="9.140625"/>
    <col min="4462" max="4462" customWidth="1" width="9.140625"/>
    <col min="4463" max="4463" customWidth="1" width="9.140625"/>
    <col min="4464" max="4464" customWidth="1" width="9.140625"/>
    <col min="4465" max="4465" customWidth="1" width="9.140625"/>
    <col min="4466" max="4466" customWidth="1" width="9.140625"/>
    <col min="4467" max="4467" customWidth="1" width="9.140625"/>
    <col min="4468" max="4468" customWidth="1" width="9.140625"/>
    <col min="4469" max="4469" customWidth="1" width="9.140625"/>
    <col min="4470" max="4470" customWidth="1" width="9.140625"/>
    <col min="4471" max="4471" customWidth="1" width="9.140625"/>
    <col min="4472" max="4472" customWidth="1" width="9.140625"/>
    <col min="4473" max="4473" customWidth="1" width="9.140625"/>
    <col min="4474" max="4474" customWidth="1" width="9.140625"/>
    <col min="4475" max="4475" customWidth="1" width="9.140625"/>
    <col min="4476" max="4476" customWidth="1" width="9.140625"/>
    <col min="4477" max="4477" customWidth="1" width="9.140625"/>
    <col min="4478" max="4478" customWidth="1" width="9.140625"/>
    <col min="4479" max="4479" customWidth="1" width="9.140625"/>
    <col min="4480" max="4480" customWidth="1" width="9.140625"/>
    <col min="4481" max="4481" customWidth="1" width="9.140625"/>
    <col min="4482" max="4482" customWidth="1" width="9.140625"/>
    <col min="4483" max="4483" customWidth="1" width="9.140625"/>
    <col min="4484" max="4484" customWidth="1" width="9.140625"/>
    <col min="4485" max="4485" customWidth="1" width="9.140625"/>
    <col min="4486" max="4486" customWidth="1" width="9.140625"/>
    <col min="4487" max="4487" customWidth="1" width="9.140625"/>
    <col min="4488" max="4488" customWidth="1" width="9.140625"/>
    <col min="4489" max="4489" customWidth="1" width="9.140625"/>
    <col min="4490" max="4490" customWidth="1" width="9.140625"/>
    <col min="4491" max="4491" customWidth="1" width="9.140625"/>
    <col min="4492" max="4492" customWidth="1" width="9.140625"/>
    <col min="4493" max="4493" customWidth="1" width="9.140625"/>
    <col min="4494" max="4494" customWidth="1" width="9.140625"/>
    <col min="4495" max="4495" customWidth="1" width="9.140625"/>
    <col min="4496" max="4496" customWidth="1" width="9.140625"/>
    <col min="4497" max="4497" customWidth="1" width="9.140625"/>
    <col min="4498" max="4498" customWidth="1" width="9.140625"/>
    <col min="4499" max="4499" customWidth="1" width="9.140625"/>
    <col min="4500" max="4500" customWidth="1" width="9.140625"/>
    <col min="4501" max="4501" customWidth="1" width="9.140625"/>
    <col min="4502" max="4502" customWidth="1" width="9.140625"/>
    <col min="4503" max="4503" customWidth="1" width="9.140625"/>
    <col min="4504" max="4504" customWidth="1" width="9.140625"/>
    <col min="4505" max="4505" customWidth="1" width="9.140625"/>
    <col min="4506" max="4506" customWidth="1" width="9.140625"/>
    <col min="4507" max="4507" customWidth="1" width="9.140625"/>
    <col min="4508" max="4508" customWidth="1" width="9.140625"/>
    <col min="4509" max="4509" customWidth="1" width="9.140625"/>
    <col min="4510" max="4510" customWidth="1" width="9.140625"/>
    <col min="4511" max="4511" customWidth="1" width="9.140625"/>
    <col min="4512" max="4512" customWidth="1" width="9.140625"/>
    <col min="4513" max="4513" customWidth="1" width="9.140625"/>
    <col min="4514" max="4514" customWidth="1" width="9.140625"/>
    <col min="4515" max="4515" customWidth="1" width="9.140625"/>
    <col min="4516" max="4516" customWidth="1" width="9.140625"/>
    <col min="4517" max="4517" customWidth="1" width="9.140625"/>
    <col min="4518" max="4518" customWidth="1" width="9.140625"/>
    <col min="4519" max="4519" customWidth="1" width="9.140625"/>
    <col min="4520" max="4520" customWidth="1" width="9.140625"/>
    <col min="4521" max="4521" customWidth="1" width="9.140625"/>
    <col min="4522" max="4522" customWidth="1" width="9.140625"/>
    <col min="4523" max="4523" customWidth="1" width="9.140625"/>
    <col min="4524" max="4524" customWidth="1" width="9.140625"/>
    <col min="4525" max="4525" customWidth="1" width="9.140625"/>
    <col min="4526" max="4526" customWidth="1" width="9.140625"/>
    <col min="4527" max="4527" customWidth="1" width="9.140625"/>
    <col min="4528" max="4528" customWidth="1" width="9.140625"/>
    <col min="4529" max="4529" customWidth="1" width="9.140625"/>
    <col min="4530" max="4530" customWidth="1" width="9.140625"/>
    <col min="4531" max="4531" customWidth="1" width="9.140625"/>
    <col min="4532" max="4532" customWidth="1" width="9.140625"/>
    <col min="4533" max="4533" customWidth="1" width="9.140625"/>
    <col min="4534" max="4534" customWidth="1" width="9.140625"/>
    <col min="4535" max="4535" customWidth="1" width="9.140625"/>
    <col min="4536" max="4536" customWidth="1" width="9.140625"/>
    <col min="4537" max="4537" customWidth="1" width="9.140625"/>
    <col min="4538" max="4538" customWidth="1" width="9.140625"/>
    <col min="4539" max="4539" customWidth="1" width="9.140625"/>
    <col min="4540" max="4540" customWidth="1" width="9.140625"/>
    <col min="4541" max="4541" customWidth="1" width="9.140625"/>
    <col min="4542" max="4542" customWidth="1" width="9.140625"/>
    <col min="4543" max="4543" customWidth="1" width="9.140625"/>
    <col min="4544" max="4544" customWidth="1" width="9.140625"/>
    <col min="4545" max="4545" customWidth="1" width="9.140625"/>
    <col min="4546" max="4546" customWidth="1" width="9.140625"/>
    <col min="4547" max="4547" customWidth="1" width="9.140625"/>
    <col min="4548" max="4548" customWidth="1" width="9.140625"/>
    <col min="4549" max="4549" customWidth="1" width="9.140625"/>
    <col min="4550" max="4550" customWidth="1" width="9.140625"/>
    <col min="4551" max="4551" customWidth="1" width="9.140625"/>
    <col min="4552" max="4552" customWidth="1" width="9.140625"/>
    <col min="4553" max="4553" customWidth="1" width="9.140625"/>
    <col min="4554" max="4554" customWidth="1" width="9.140625"/>
    <col min="4555" max="4555" customWidth="1" width="9.140625"/>
    <col min="4556" max="4556" customWidth="1" width="9.140625"/>
    <col min="4557" max="4557" customWidth="1" width="9.140625"/>
    <col min="4558" max="4558" customWidth="1" width="9.140625"/>
    <col min="4559" max="4559" customWidth="1" width="9.140625"/>
    <col min="4560" max="4560" customWidth="1" width="9.140625"/>
    <col min="4561" max="4561" customWidth="1" width="9.140625"/>
    <col min="4562" max="4562" customWidth="1" width="9.140625"/>
    <col min="4563" max="4563" customWidth="1" width="9.140625"/>
    <col min="4564" max="4564" customWidth="1" width="9.140625"/>
    <col min="4565" max="4565" customWidth="1" width="9.140625"/>
    <col min="4566" max="4566" customWidth="1" width="9.140625"/>
    <col min="4567" max="4567" customWidth="1" width="9.140625"/>
    <col min="4568" max="4568" customWidth="1" width="9.140625"/>
    <col min="4569" max="4569" customWidth="1" width="9.140625"/>
    <col min="4570" max="4570" customWidth="1" width="9.140625"/>
    <col min="4571" max="4571" customWidth="1" width="9.140625"/>
    <col min="4572" max="4572" customWidth="1" width="9.140625"/>
    <col min="4573" max="4573" customWidth="1" width="9.140625"/>
    <col min="4574" max="4574" customWidth="1" width="9.140625"/>
    <col min="4575" max="4575" customWidth="1" width="9.140625"/>
    <col min="4576" max="4576" customWidth="1" width="9.140625"/>
    <col min="4577" max="4577" customWidth="1" width="9.140625"/>
    <col min="4578" max="4578" customWidth="1" width="9.140625"/>
    <col min="4579" max="4579" customWidth="1" width="9.140625"/>
    <col min="4580" max="4580" customWidth="1" width="9.140625"/>
    <col min="4581" max="4581" customWidth="1" width="9.140625"/>
    <col min="4582" max="4582" customWidth="1" width="9.140625"/>
    <col min="4583" max="4583" customWidth="1" width="9.140625"/>
    <col min="4584" max="4584" customWidth="1" width="9.140625"/>
    <col min="4585" max="4585" customWidth="1" width="9.140625"/>
    <col min="4586" max="4586" customWidth="1" width="9.140625"/>
    <col min="4587" max="4587" customWidth="1" width="9.140625"/>
    <col min="4588" max="4588" customWidth="1" width="9.140625"/>
    <col min="4589" max="4589" customWidth="1" width="9.140625"/>
    <col min="4590" max="4590" customWidth="1" width="9.140625"/>
    <col min="4591" max="4591" customWidth="1" width="9.140625"/>
    <col min="4592" max="4592" customWidth="1" width="9.140625"/>
    <col min="4593" max="4593" customWidth="1" width="9.140625"/>
    <col min="4594" max="4594" customWidth="1" width="9.140625"/>
    <col min="4595" max="4595" customWidth="1" width="9.140625"/>
    <col min="4596" max="4596" customWidth="1" width="9.140625"/>
    <col min="4597" max="4597" customWidth="1" width="9.140625"/>
    <col min="4598" max="4598" customWidth="1" width="9.140625"/>
    <col min="4599" max="4599" customWidth="1" width="9.140625"/>
    <col min="4600" max="4600" customWidth="1" width="9.140625"/>
    <col min="4601" max="4601" customWidth="1" width="9.140625"/>
    <col min="4602" max="4602" customWidth="1" width="9.140625"/>
    <col min="4603" max="4603" customWidth="1" width="9.140625"/>
    <col min="4604" max="4604" customWidth="1" width="9.140625"/>
    <col min="4605" max="4605" customWidth="1" width="9.140625"/>
    <col min="4606" max="4606" customWidth="1" width="9.140625"/>
    <col min="4607" max="4607" customWidth="1" width="9.140625"/>
    <col min="4608" max="4608" customWidth="1" width="9.140625"/>
    <col min="4609" max="4609" customWidth="1" width="9.140625"/>
    <col min="4610" max="4610" customWidth="1" width="9.140625"/>
    <col min="4611" max="4611" customWidth="1" width="9.140625"/>
    <col min="4612" max="4612" customWidth="1" width="9.140625"/>
    <col min="4613" max="4613" customWidth="1" width="9.140625"/>
    <col min="4614" max="4614" customWidth="1" width="9.140625"/>
    <col min="4615" max="4615" customWidth="1" width="9.140625"/>
    <col min="4616" max="4616" customWidth="1" width="9.140625"/>
    <col min="4617" max="4617" customWidth="1" width="9.140625"/>
    <col min="4618" max="4618" customWidth="1" width="9.140625"/>
    <col min="4619" max="4619" customWidth="1" width="9.140625"/>
    <col min="4620" max="4620" customWidth="1" width="9.140625"/>
    <col min="4621" max="4621" customWidth="1" width="9.140625"/>
    <col min="4622" max="4622" customWidth="1" width="9.140625"/>
    <col min="4623" max="4623" customWidth="1" width="9.140625"/>
    <col min="4624" max="4624" customWidth="1" width="9.140625"/>
    <col min="4625" max="4625" customWidth="1" width="9.140625"/>
    <col min="4626" max="4626" customWidth="1" width="9.140625"/>
    <col min="4627" max="4627" customWidth="1" width="9.140625"/>
    <col min="4628" max="4628" customWidth="1" width="9.140625"/>
    <col min="4629" max="4629" customWidth="1" width="9.140625"/>
    <col min="4630" max="4630" customWidth="1" width="9.140625"/>
    <col min="4631" max="4631" customWidth="1" width="9.140625"/>
    <col min="4632" max="4632" customWidth="1" width="9.140625"/>
    <col min="4633" max="4633" customWidth="1" width="9.140625"/>
    <col min="4634" max="4634" customWidth="1" width="9.140625"/>
    <col min="4635" max="4635" customWidth="1" width="9.140625"/>
    <col min="4636" max="4636" customWidth="1" width="9.140625"/>
    <col min="4637" max="4637" customWidth="1" width="9.140625"/>
    <col min="4638" max="4638" customWidth="1" width="9.140625"/>
    <col min="4639" max="4639" customWidth="1" width="9.140625"/>
    <col min="4640" max="4640" customWidth="1" width="9.140625"/>
    <col min="4641" max="4641" customWidth="1" width="9.140625"/>
    <col min="4642" max="4642" customWidth="1" width="9.140625"/>
    <col min="4643" max="4643" customWidth="1" width="9.140625"/>
    <col min="4644" max="4644" customWidth="1" width="9.140625"/>
    <col min="4645" max="4645" customWidth="1" width="9.140625"/>
    <col min="4646" max="4646" customWidth="1" width="9.140625"/>
    <col min="4647" max="4647" customWidth="1" width="9.140625"/>
    <col min="4648" max="4648" customWidth="1" width="9.140625"/>
    <col min="4649" max="4649" customWidth="1" width="9.140625"/>
    <col min="4650" max="4650" customWidth="1" width="9.140625"/>
    <col min="4651" max="4651" customWidth="1" width="9.140625"/>
    <col min="4652" max="4652" customWidth="1" width="9.140625"/>
    <col min="4653" max="4653" customWidth="1" width="9.140625"/>
    <col min="4654" max="4654" customWidth="1" width="9.140625"/>
    <col min="4655" max="4655" customWidth="1" width="9.140625"/>
    <col min="4656" max="4656" customWidth="1" width="9.140625"/>
    <col min="4657" max="4657" customWidth="1" width="9.140625"/>
    <col min="4658" max="4658" customWidth="1" width="9.140625"/>
    <col min="4659" max="4659" customWidth="1" width="9.140625"/>
    <col min="4660" max="4660" customWidth="1" width="9.140625"/>
    <col min="4661" max="4661" customWidth="1" width="9.140625"/>
    <col min="4662" max="4662" customWidth="1" width="9.140625"/>
    <col min="4663" max="4663" customWidth="1" width="9.140625"/>
    <col min="4664" max="4664" customWidth="1" width="9.140625"/>
    <col min="4665" max="4665" customWidth="1" width="9.140625"/>
    <col min="4666" max="4666" customWidth="1" width="9.140625"/>
    <col min="4667" max="4667" customWidth="1" width="9.140625"/>
    <col min="4668" max="4668" customWidth="1" width="9.140625"/>
    <col min="4669" max="4669" customWidth="1" width="9.140625"/>
    <col min="4670" max="4670" customWidth="1" width="9.140625"/>
    <col min="4671" max="4671" customWidth="1" width="9.140625"/>
    <col min="4672" max="4672" customWidth="1" width="9.140625"/>
    <col min="4673" max="4673" customWidth="1" width="9.140625"/>
    <col min="4674" max="4674" customWidth="1" width="9.140625"/>
    <col min="4675" max="4675" customWidth="1" width="9.140625"/>
    <col min="4676" max="4676" customWidth="1" width="9.140625"/>
    <col min="4677" max="4677" customWidth="1" width="9.140625"/>
    <col min="4678" max="4678" customWidth="1" width="9.140625"/>
    <col min="4679" max="4679" customWidth="1" width="9.140625"/>
    <col min="4680" max="4680" customWidth="1" width="9.140625"/>
    <col min="4681" max="4681" customWidth="1" width="9.140625"/>
    <col min="4682" max="4682" customWidth="1" width="9.140625"/>
    <col min="4683" max="4683" customWidth="1" width="9.140625"/>
    <col min="4684" max="4684" customWidth="1" width="9.140625"/>
    <col min="4685" max="4685" customWidth="1" width="9.140625"/>
    <col min="4686" max="4686" customWidth="1" width="9.140625"/>
    <col min="4687" max="4687" customWidth="1" width="9.140625"/>
    <col min="4688" max="4688" customWidth="1" width="9.140625"/>
    <col min="4689" max="4689" customWidth="1" width="9.140625"/>
    <col min="4690" max="4690" customWidth="1" width="9.140625"/>
    <col min="4691" max="4691" customWidth="1" width="9.140625"/>
    <col min="4692" max="4692" customWidth="1" width="9.140625"/>
    <col min="4693" max="4693" customWidth="1" width="9.140625"/>
    <col min="4694" max="4694" customWidth="1" width="9.140625"/>
    <col min="4695" max="4695" customWidth="1" width="9.140625"/>
    <col min="4696" max="4696" customWidth="1" width="9.140625"/>
    <col min="4697" max="4697" customWidth="1" width="9.140625"/>
    <col min="4698" max="4698" customWidth="1" width="9.140625"/>
    <col min="4699" max="4699" customWidth="1" width="9.140625"/>
    <col min="4700" max="4700" customWidth="1" width="9.140625"/>
    <col min="4701" max="4701" customWidth="1" width="9.140625"/>
    <col min="4702" max="4702" customWidth="1" width="9.140625"/>
    <col min="4703" max="4703" customWidth="1" width="9.140625"/>
    <col min="4704" max="4704" customWidth="1" width="9.140625"/>
    <col min="4705" max="4705" customWidth="1" width="9.140625"/>
    <col min="4706" max="4706" customWidth="1" width="9.140625"/>
    <col min="4707" max="4707" customWidth="1" width="9.140625"/>
    <col min="4708" max="4708" customWidth="1" width="9.140625"/>
    <col min="4709" max="4709" customWidth="1" width="9.140625"/>
    <col min="4710" max="4710" customWidth="1" width="9.140625"/>
    <col min="4711" max="4711" customWidth="1" width="9.140625"/>
    <col min="4712" max="4712" customWidth="1" width="9.140625"/>
    <col min="4713" max="4713" customWidth="1" width="9.140625"/>
    <col min="4714" max="4714" customWidth="1" width="9.140625"/>
    <col min="4715" max="4715" customWidth="1" width="9.140625"/>
    <col min="4716" max="4716" customWidth="1" width="9.140625"/>
    <col min="4717" max="4717" customWidth="1" width="9.140625"/>
    <col min="4718" max="4718" customWidth="1" width="9.140625"/>
    <col min="4719" max="4719" customWidth="1" width="9.140625"/>
    <col min="4720" max="4720" customWidth="1" width="9.140625"/>
    <col min="4721" max="4721" customWidth="1" width="9.140625"/>
    <col min="4722" max="4722" customWidth="1" width="9.140625"/>
    <col min="4723" max="4723" customWidth="1" width="9.140625"/>
    <col min="4724" max="4724" customWidth="1" width="9.140625"/>
    <col min="4725" max="4725" customWidth="1" width="9.140625"/>
    <col min="4726" max="4726" customWidth="1" width="9.140625"/>
    <col min="4727" max="4727" customWidth="1" width="9.140625"/>
    <col min="4728" max="4728" customWidth="1" width="9.140625"/>
    <col min="4729" max="4729" customWidth="1" width="9.140625"/>
    <col min="4730" max="4730" customWidth="1" width="9.140625"/>
    <col min="4731" max="4731" customWidth="1" width="9.140625"/>
    <col min="4732" max="4732" customWidth="1" width="9.140625"/>
    <col min="4733" max="4733" customWidth="1" width="9.140625"/>
    <col min="4734" max="4734" customWidth="1" width="9.140625"/>
    <col min="4735" max="4735" customWidth="1" width="9.140625"/>
    <col min="4736" max="4736" customWidth="1" width="9.140625"/>
    <col min="4737" max="4737" customWidth="1" width="9.140625"/>
    <col min="4738" max="4738" customWidth="1" width="9.140625"/>
    <col min="4739" max="4739" customWidth="1" width="9.140625"/>
    <col min="4740" max="4740" customWidth="1" width="9.140625"/>
    <col min="4741" max="4741" customWidth="1" width="9.140625"/>
    <col min="4742" max="4742" customWidth="1" width="9.140625"/>
    <col min="4743" max="4743" customWidth="1" width="9.140625"/>
    <col min="4744" max="4744" customWidth="1" width="9.140625"/>
    <col min="4745" max="4745" customWidth="1" width="9.140625"/>
    <col min="4746" max="4746" customWidth="1" width="9.140625"/>
    <col min="4747" max="4747" customWidth="1" width="9.140625"/>
    <col min="4748" max="4748" customWidth="1" width="9.140625"/>
    <col min="4749" max="4749" customWidth="1" width="9.140625"/>
    <col min="4750" max="4750" customWidth="1" width="9.140625"/>
    <col min="4751" max="4751" customWidth="1" width="9.140625"/>
    <col min="4752" max="4752" customWidth="1" width="9.140625"/>
    <col min="4753" max="4753" customWidth="1" width="9.140625"/>
    <col min="4754" max="4754" customWidth="1" width="9.140625"/>
    <col min="4755" max="4755" customWidth="1" width="9.140625"/>
    <col min="4756" max="4756" customWidth="1" width="9.140625"/>
    <col min="4757" max="4757" customWidth="1" width="9.140625"/>
    <col min="4758" max="4758" customWidth="1" width="9.140625"/>
    <col min="4759" max="4759" customWidth="1" width="9.140625"/>
    <col min="4760" max="4760" customWidth="1" width="9.140625"/>
    <col min="4761" max="4761" customWidth="1" width="9.140625"/>
    <col min="4762" max="4762" customWidth="1" width="9.140625"/>
    <col min="4763" max="4763" customWidth="1" width="9.140625"/>
    <col min="4764" max="4764" customWidth="1" width="9.140625"/>
    <col min="4765" max="4765" customWidth="1" width="9.140625"/>
    <col min="4766" max="4766" customWidth="1" width="9.140625"/>
    <col min="4767" max="4767" customWidth="1" width="9.140625"/>
    <col min="4768" max="4768" customWidth="1" width="9.140625"/>
    <col min="4769" max="4769" customWidth="1" width="9.140625"/>
    <col min="4770" max="4770" customWidth="1" width="9.140625"/>
    <col min="4771" max="4771" customWidth="1" width="9.140625"/>
    <col min="4772" max="4772" customWidth="1" width="9.140625"/>
    <col min="4773" max="4773" customWidth="1" width="9.140625"/>
    <col min="4774" max="4774" customWidth="1" width="9.140625"/>
    <col min="4775" max="4775" customWidth="1" width="9.140625"/>
    <col min="4776" max="4776" customWidth="1" width="9.140625"/>
    <col min="4777" max="4777" customWidth="1" width="9.140625"/>
    <col min="4778" max="4778" customWidth="1" width="9.140625"/>
    <col min="4779" max="4779" customWidth="1" width="9.140625"/>
    <col min="4780" max="4780" customWidth="1" width="9.140625"/>
    <col min="4781" max="4781" customWidth="1" width="9.140625"/>
    <col min="4782" max="4782" customWidth="1" width="9.140625"/>
    <col min="4783" max="4783" customWidth="1" width="9.140625"/>
    <col min="4784" max="4784" customWidth="1" width="9.140625"/>
    <col min="4785" max="4785" customWidth="1" width="9.140625"/>
    <col min="4786" max="4786" customWidth="1" width="9.140625"/>
    <col min="4787" max="4787" customWidth="1" width="9.140625"/>
    <col min="4788" max="4788" customWidth="1" width="9.140625"/>
    <col min="4789" max="4789" customWidth="1" width="9.140625"/>
    <col min="4790" max="4790" customWidth="1" width="9.140625"/>
    <col min="4791" max="4791" customWidth="1" width="9.140625"/>
    <col min="4792" max="4792" customWidth="1" width="9.140625"/>
    <col min="4793" max="4793" customWidth="1" width="9.140625"/>
    <col min="4794" max="4794" customWidth="1" width="9.140625"/>
    <col min="4795" max="4795" customWidth="1" width="9.140625"/>
    <col min="4796" max="4796" customWidth="1" width="9.140625"/>
    <col min="4797" max="4797" customWidth="1" width="9.140625"/>
    <col min="4798" max="4798" customWidth="1" width="9.140625"/>
    <col min="4799" max="4799" customWidth="1" width="9.140625"/>
    <col min="4800" max="4800" customWidth="1" width="9.140625"/>
    <col min="4801" max="4801" customWidth="1" width="9.140625"/>
    <col min="4802" max="4802" customWidth="1" width="9.140625"/>
    <col min="4803" max="4803" customWidth="1" width="9.140625"/>
    <col min="4804" max="4804" customWidth="1" width="9.140625"/>
    <col min="4805" max="4805" customWidth="1" width="9.140625"/>
    <col min="4806" max="4806" customWidth="1" width="9.140625"/>
    <col min="4807" max="4807" customWidth="1" width="9.140625"/>
    <col min="4808" max="4808" customWidth="1" width="9.140625"/>
    <col min="4809" max="4809" customWidth="1" width="9.140625"/>
    <col min="4810" max="4810" customWidth="1" width="9.140625"/>
    <col min="4811" max="4811" customWidth="1" width="9.140625"/>
    <col min="4812" max="4812" customWidth="1" width="9.140625"/>
    <col min="4813" max="4813" customWidth="1" width="9.140625"/>
    <col min="4814" max="4814" customWidth="1" width="9.140625"/>
    <col min="4815" max="4815" customWidth="1" width="9.140625"/>
    <col min="4816" max="4816" customWidth="1" width="9.140625"/>
    <col min="4817" max="4817" customWidth="1" width="9.140625"/>
    <col min="4818" max="4818" customWidth="1" width="9.140625"/>
    <col min="4819" max="4819" customWidth="1" width="9.140625"/>
    <col min="4820" max="4820" customWidth="1" width="9.140625"/>
    <col min="4821" max="4821" customWidth="1" width="9.140625"/>
    <col min="4822" max="4822" customWidth="1" width="9.140625"/>
    <col min="4823" max="4823" customWidth="1" width="9.140625"/>
    <col min="4824" max="4824" customWidth="1" width="9.140625"/>
    <col min="4825" max="4825" customWidth="1" width="9.140625"/>
    <col min="4826" max="4826" customWidth="1" width="9.140625"/>
    <col min="4827" max="4827" customWidth="1" width="9.140625"/>
    <col min="4828" max="4828" customWidth="1" width="9.140625"/>
    <col min="4829" max="4829" customWidth="1" width="9.140625"/>
    <col min="4830" max="4830" customWidth="1" width="9.140625"/>
    <col min="4831" max="4831" customWidth="1" width="9.140625"/>
    <col min="4832" max="4832" customWidth="1" width="9.140625"/>
    <col min="4833" max="4833" customWidth="1" width="9.140625"/>
    <col min="4834" max="4834" customWidth="1" width="9.140625"/>
    <col min="4835" max="4835" customWidth="1" width="9.140625"/>
    <col min="4836" max="4836" customWidth="1" width="9.140625"/>
    <col min="4837" max="4837" customWidth="1" width="9.140625"/>
    <col min="4838" max="4838" customWidth="1" width="9.140625"/>
    <col min="4839" max="4839" customWidth="1" width="9.140625"/>
    <col min="4840" max="4840" customWidth="1" width="9.140625"/>
    <col min="4841" max="4841" customWidth="1" width="9.140625"/>
    <col min="4842" max="4842" customWidth="1" width="9.140625"/>
    <col min="4843" max="4843" customWidth="1" width="9.140625"/>
    <col min="4844" max="4844" customWidth="1" width="9.140625"/>
    <col min="4845" max="4845" customWidth="1" width="9.140625"/>
    <col min="4846" max="4846" customWidth="1" width="9.140625"/>
    <col min="4847" max="4847" customWidth="1" width="9.140625"/>
    <col min="4848" max="4848" customWidth="1" width="9.140625"/>
    <col min="4849" max="4849" customWidth="1" width="9.140625"/>
    <col min="4850" max="4850" customWidth="1" width="9.140625"/>
    <col min="4851" max="4851" customWidth="1" width="9.140625"/>
    <col min="4852" max="4852" customWidth="1" width="9.140625"/>
    <col min="4853" max="4853" customWidth="1" width="9.140625"/>
    <col min="4854" max="4854" customWidth="1" width="9.140625"/>
    <col min="4855" max="4855" customWidth="1" width="9.140625"/>
    <col min="4856" max="4856" customWidth="1" width="9.140625"/>
    <col min="4857" max="4857" customWidth="1" width="9.140625"/>
    <col min="4858" max="4858" customWidth="1" width="9.140625"/>
    <col min="4859" max="4859" customWidth="1" width="9.140625"/>
    <col min="4860" max="4860" customWidth="1" width="9.140625"/>
    <col min="4861" max="4861" customWidth="1" width="9.140625"/>
    <col min="4862" max="4862" customWidth="1" width="9.140625"/>
    <col min="4863" max="4863" customWidth="1" width="9.140625"/>
    <col min="4864" max="4864" customWidth="1" width="9.140625"/>
    <col min="4865" max="4865" customWidth="1" width="9.140625"/>
    <col min="4866" max="4866" customWidth="1" width="9.140625"/>
    <col min="4867" max="4867" customWidth="1" width="9.140625"/>
    <col min="4868" max="4868" customWidth="1" width="9.140625"/>
    <col min="4869" max="4869" customWidth="1" width="9.140625"/>
    <col min="4870" max="4870" customWidth="1" width="9.140625"/>
    <col min="4871" max="4871" customWidth="1" width="9.140625"/>
    <col min="4872" max="4872" customWidth="1" width="9.140625"/>
    <col min="4873" max="4873" customWidth="1" width="9.140625"/>
    <col min="4874" max="4874" customWidth="1" width="9.140625"/>
    <col min="4875" max="4875" customWidth="1" width="9.140625"/>
    <col min="4876" max="4876" customWidth="1" width="9.140625"/>
    <col min="4877" max="4877" customWidth="1" width="9.140625"/>
    <col min="4878" max="4878" customWidth="1" width="9.140625"/>
    <col min="4879" max="4879" customWidth="1" width="9.140625"/>
    <col min="4880" max="4880" customWidth="1" width="9.140625"/>
    <col min="4881" max="4881" customWidth="1" width="9.140625"/>
    <col min="4882" max="4882" customWidth="1" width="9.140625"/>
    <col min="4883" max="4883" customWidth="1" width="9.140625"/>
    <col min="4884" max="4884" customWidth="1" width="9.140625"/>
    <col min="4885" max="4885" customWidth="1" width="9.140625"/>
    <col min="4886" max="4886" customWidth="1" width="9.140625"/>
    <col min="4887" max="4887" customWidth="1" width="9.140625"/>
    <col min="4888" max="4888" customWidth="1" width="9.140625"/>
    <col min="4889" max="4889" customWidth="1" width="9.140625"/>
    <col min="4890" max="4890" customWidth="1" width="9.140625"/>
    <col min="4891" max="4891" customWidth="1" width="9.140625"/>
    <col min="4892" max="4892" customWidth="1" width="9.140625"/>
    <col min="4893" max="4893" customWidth="1" width="9.140625"/>
    <col min="4894" max="4894" customWidth="1" width="9.140625"/>
    <col min="4895" max="4895" customWidth="1" width="9.140625"/>
    <col min="4896" max="4896" customWidth="1" width="9.140625"/>
    <col min="4897" max="4897" customWidth="1" width="9.140625"/>
    <col min="4898" max="4898" customWidth="1" width="9.140625"/>
    <col min="4899" max="4899" customWidth="1" width="9.140625"/>
    <col min="4900" max="4900" customWidth="1" width="9.140625"/>
    <col min="4901" max="4901" customWidth="1" width="9.140625"/>
    <col min="4902" max="4902" customWidth="1" width="9.140625"/>
    <col min="4903" max="4903" customWidth="1" width="9.140625"/>
    <col min="4904" max="4904" customWidth="1" width="9.140625"/>
    <col min="4905" max="4905" customWidth="1" width="9.140625"/>
    <col min="4906" max="4906" customWidth="1" width="9.140625"/>
    <col min="4907" max="4907" customWidth="1" width="9.140625"/>
    <col min="4908" max="4908" customWidth="1" width="9.140625"/>
    <col min="4909" max="4909" customWidth="1" width="9.140625"/>
    <col min="4910" max="4910" customWidth="1" width="9.140625"/>
    <col min="4911" max="4911" customWidth="1" width="9.140625"/>
    <col min="4912" max="4912" customWidth="1" width="9.140625"/>
    <col min="4913" max="4913" customWidth="1" width="9.140625"/>
    <col min="4914" max="4914" customWidth="1" width="9.140625"/>
    <col min="4915" max="4915" customWidth="1" width="9.140625"/>
    <col min="4916" max="4916" customWidth="1" width="9.140625"/>
    <col min="4917" max="4917" customWidth="1" width="9.140625"/>
    <col min="4918" max="4918" customWidth="1" width="9.140625"/>
    <col min="4919" max="4919" customWidth="1" width="9.140625"/>
    <col min="4920" max="4920" customWidth="1" width="9.140625"/>
    <col min="4921" max="4921" customWidth="1" width="9.140625"/>
    <col min="4922" max="4922" customWidth="1" width="9.140625"/>
    <col min="4923" max="4923" customWidth="1" width="9.140625"/>
    <col min="4924" max="4924" customWidth="1" width="9.140625"/>
    <col min="4925" max="4925" customWidth="1" width="9.140625"/>
    <col min="4926" max="4926" customWidth="1" width="9.140625"/>
    <col min="4927" max="4927" customWidth="1" width="9.140625"/>
    <col min="4928" max="4928" customWidth="1" width="9.140625"/>
    <col min="4929" max="4929" customWidth="1" width="9.140625"/>
    <col min="4930" max="4930" customWidth="1" width="9.140625"/>
    <col min="4931" max="4931" customWidth="1" width="9.140625"/>
    <col min="4932" max="4932" customWidth="1" width="9.140625"/>
    <col min="4933" max="4933" customWidth="1" width="9.140625"/>
    <col min="4934" max="4934" customWidth="1" width="9.140625"/>
    <col min="4935" max="4935" customWidth="1" width="9.140625"/>
    <col min="4936" max="4936" customWidth="1" width="9.140625"/>
    <col min="4937" max="4937" customWidth="1" width="9.140625"/>
    <col min="4938" max="4938" customWidth="1" width="9.140625"/>
    <col min="4939" max="4939" customWidth="1" width="9.140625"/>
    <col min="4940" max="4940" customWidth="1" width="9.140625"/>
    <col min="4941" max="4941" customWidth="1" width="9.140625"/>
    <col min="4942" max="4942" customWidth="1" width="9.140625"/>
    <col min="4943" max="4943" customWidth="1" width="9.140625"/>
    <col min="4944" max="4944" customWidth="1" width="9.140625"/>
    <col min="4945" max="4945" customWidth="1" width="9.140625"/>
    <col min="4946" max="4946" customWidth="1" width="9.140625"/>
    <col min="4947" max="4947" customWidth="1" width="9.140625"/>
    <col min="4948" max="4948" customWidth="1" width="9.140625"/>
    <col min="4949" max="4949" customWidth="1" width="9.140625"/>
    <col min="4950" max="4950" customWidth="1" width="9.140625"/>
    <col min="4951" max="4951" customWidth="1" width="9.140625"/>
    <col min="4952" max="4952" customWidth="1" width="9.140625"/>
    <col min="4953" max="4953" customWidth="1" width="9.140625"/>
    <col min="4954" max="4954" customWidth="1" width="9.140625"/>
    <col min="4955" max="4955" customWidth="1" width="9.140625"/>
    <col min="4956" max="4956" customWidth="1" width="9.140625"/>
    <col min="4957" max="4957" customWidth="1" width="9.140625"/>
    <col min="4958" max="4958" customWidth="1" width="9.140625"/>
    <col min="4959" max="4959" customWidth="1" width="9.140625"/>
    <col min="4960" max="4960" customWidth="1" width="9.140625"/>
    <col min="4961" max="4961" customWidth="1" width="9.140625"/>
    <col min="4962" max="4962" customWidth="1" width="9.140625"/>
    <col min="4963" max="4963" customWidth="1" width="9.140625"/>
    <col min="4964" max="4964" customWidth="1" width="9.140625"/>
    <col min="4965" max="4965" customWidth="1" width="9.140625"/>
    <col min="4966" max="4966" customWidth="1" width="9.140625"/>
    <col min="4967" max="4967" customWidth="1" width="9.140625"/>
    <col min="4968" max="4968" customWidth="1" width="9.140625"/>
    <col min="4969" max="4969" customWidth="1" width="9.140625"/>
    <col min="4970" max="4970" customWidth="1" width="9.140625"/>
    <col min="4971" max="4971" customWidth="1" width="9.140625"/>
    <col min="4972" max="4972" customWidth="1" width="9.140625"/>
    <col min="4973" max="4973" customWidth="1" width="9.140625"/>
    <col min="4974" max="4974" customWidth="1" width="9.140625"/>
    <col min="4975" max="4975" customWidth="1" width="9.140625"/>
    <col min="4976" max="4976" customWidth="1" width="9.140625"/>
    <col min="4977" max="4977" customWidth="1" width="9.140625"/>
    <col min="4978" max="4978" customWidth="1" width="9.140625"/>
    <col min="4979" max="4979" customWidth="1" width="9.140625"/>
    <col min="4980" max="4980" customWidth="1" width="9.140625"/>
    <col min="4981" max="4981" customWidth="1" width="9.140625"/>
    <col min="4982" max="4982" customWidth="1" width="9.140625"/>
    <col min="4983" max="4983" customWidth="1" width="9.140625"/>
    <col min="4984" max="4984" customWidth="1" width="9.140625"/>
    <col min="4985" max="4985" customWidth="1" width="9.140625"/>
    <col min="4986" max="4986" customWidth="1" width="9.140625"/>
    <col min="4987" max="4987" customWidth="1" width="9.140625"/>
    <col min="4988" max="4988" customWidth="1" width="9.140625"/>
    <col min="4989" max="4989" customWidth="1" width="9.140625"/>
    <col min="4990" max="4990" customWidth="1" width="9.140625"/>
    <col min="4991" max="4991" customWidth="1" width="9.140625"/>
    <col min="4992" max="4992" customWidth="1" width="9.140625"/>
    <col min="4993" max="4993" customWidth="1" width="9.140625"/>
    <col min="4994" max="4994" customWidth="1" width="9.140625"/>
    <col min="4995" max="4995" customWidth="1" width="9.140625"/>
    <col min="4996" max="4996" customWidth="1" width="9.140625"/>
    <col min="4997" max="4997" customWidth="1" width="9.140625"/>
    <col min="4998" max="4998" customWidth="1" width="9.140625"/>
    <col min="4999" max="4999" customWidth="1" width="9.140625"/>
    <col min="5000" max="5000" customWidth="1" width="9.140625"/>
    <col min="5001" max="5001" customWidth="1" width="9.140625"/>
    <col min="5002" max="5002" customWidth="1" width="9.140625"/>
    <col min="5003" max="5003" customWidth="1" width="9.140625"/>
    <col min="5004" max="5004" customWidth="1" width="9.140625"/>
    <col min="5005" max="5005" customWidth="1" width="9.140625"/>
    <col min="5006" max="5006" customWidth="1" width="9.140625"/>
    <col min="5007" max="5007" customWidth="1" width="9.140625"/>
    <col min="5008" max="5008" customWidth="1" width="9.140625"/>
    <col min="5009" max="5009" customWidth="1" width="9.140625"/>
    <col min="5010" max="5010" customWidth="1" width="9.140625"/>
    <col min="5011" max="5011" customWidth="1" width="9.140625"/>
    <col min="5012" max="5012" customWidth="1" width="9.140625"/>
    <col min="5013" max="5013" customWidth="1" width="9.140625"/>
    <col min="5014" max="5014" customWidth="1" width="9.140625"/>
    <col min="5015" max="5015" customWidth="1" width="9.140625"/>
    <col min="5016" max="5016" customWidth="1" width="9.140625"/>
    <col min="5017" max="5017" customWidth="1" width="9.140625"/>
    <col min="5018" max="5018" customWidth="1" width="9.140625"/>
    <col min="5019" max="5019" customWidth="1" width="9.140625"/>
    <col min="5020" max="5020" customWidth="1" width="9.140625"/>
    <col min="5021" max="5021" customWidth="1" width="9.140625"/>
    <col min="5022" max="5022" customWidth="1" width="9.140625"/>
    <col min="5023" max="5023" customWidth="1" width="9.140625"/>
    <col min="5024" max="5024" customWidth="1" width="9.140625"/>
    <col min="5025" max="5025" customWidth="1" width="9.140625"/>
    <col min="5026" max="5026" customWidth="1" width="9.140625"/>
    <col min="5027" max="5027" customWidth="1" width="9.140625"/>
    <col min="5028" max="5028" customWidth="1" width="9.140625"/>
    <col min="5029" max="5029" customWidth="1" width="9.140625"/>
    <col min="5030" max="5030" customWidth="1" width="9.140625"/>
    <col min="5031" max="5031" customWidth="1" width="9.140625"/>
    <col min="5032" max="5032" customWidth="1" width="9.140625"/>
    <col min="5033" max="5033" customWidth="1" width="9.140625"/>
    <col min="5034" max="5034" customWidth="1" width="9.140625"/>
    <col min="5035" max="5035" customWidth="1" width="9.140625"/>
    <col min="5036" max="5036" customWidth="1" width="9.140625"/>
    <col min="5037" max="5037" customWidth="1" width="9.140625"/>
    <col min="5038" max="5038" customWidth="1" width="9.140625"/>
    <col min="5039" max="5039" customWidth="1" width="9.140625"/>
    <col min="5040" max="5040" customWidth="1" width="9.140625"/>
    <col min="5041" max="5041" customWidth="1" width="9.140625"/>
    <col min="5042" max="5042" customWidth="1" width="9.140625"/>
    <col min="5043" max="5043" customWidth="1" width="9.140625"/>
    <col min="5044" max="5044" customWidth="1" width="9.140625"/>
    <col min="5045" max="5045" customWidth="1" width="9.140625"/>
    <col min="5046" max="5046" customWidth="1" width="9.140625"/>
    <col min="5047" max="5047" customWidth="1" width="9.140625"/>
    <col min="5048" max="5048" customWidth="1" width="9.140625"/>
    <col min="5049" max="5049" customWidth="1" width="9.140625"/>
    <col min="5050" max="5050" customWidth="1" width="9.140625"/>
    <col min="5051" max="5051" customWidth="1" width="9.140625"/>
    <col min="5052" max="5052" customWidth="1" width="9.140625"/>
    <col min="5053" max="5053" customWidth="1" width="9.140625"/>
    <col min="5054" max="5054" customWidth="1" width="9.140625"/>
    <col min="5055" max="5055" customWidth="1" width="9.140625"/>
    <col min="5056" max="5056" customWidth="1" width="9.140625"/>
    <col min="5057" max="5057" customWidth="1" width="9.140625"/>
    <col min="5058" max="5058" customWidth="1" width="9.140625"/>
    <col min="5059" max="5059" customWidth="1" width="9.140625"/>
    <col min="5060" max="5060" customWidth="1" width="9.140625"/>
    <col min="5061" max="5061" customWidth="1" width="9.140625"/>
    <col min="5062" max="5062" customWidth="1" width="9.140625"/>
    <col min="5063" max="5063" customWidth="1" width="9.140625"/>
    <col min="5064" max="5064" customWidth="1" width="9.140625"/>
    <col min="5065" max="5065" customWidth="1" width="9.140625"/>
    <col min="5066" max="5066" customWidth="1" width="9.140625"/>
    <col min="5067" max="5067" customWidth="1" width="9.140625"/>
    <col min="5068" max="5068" customWidth="1" width="9.140625"/>
    <col min="5069" max="5069" customWidth="1" width="9.140625"/>
    <col min="5070" max="5070" customWidth="1" width="9.140625"/>
    <col min="5071" max="5071" customWidth="1" width="9.140625"/>
    <col min="5072" max="5072" customWidth="1" width="9.140625"/>
    <col min="5073" max="5073" customWidth="1" width="9.140625"/>
    <col min="5074" max="5074" customWidth="1" width="9.140625"/>
    <col min="5075" max="5075" customWidth="1" width="9.140625"/>
    <col min="5076" max="5076" customWidth="1" width="9.140625"/>
    <col min="5077" max="5077" customWidth="1" width="9.140625"/>
    <col min="5078" max="5078" customWidth="1" width="9.140625"/>
    <col min="5079" max="5079" customWidth="1" width="9.140625"/>
    <col min="5080" max="5080" customWidth="1" width="9.140625"/>
    <col min="5081" max="5081" customWidth="1" width="9.140625"/>
    <col min="5082" max="5082" customWidth="1" width="9.140625"/>
    <col min="5083" max="5083" customWidth="1" width="9.140625"/>
    <col min="5084" max="5084" customWidth="1" width="9.140625"/>
    <col min="5085" max="5085" customWidth="1" width="9.140625"/>
    <col min="5086" max="5086" customWidth="1" width="9.140625"/>
    <col min="5087" max="5087" customWidth="1" width="9.140625"/>
    <col min="5088" max="5088" customWidth="1" width="9.140625"/>
    <col min="5089" max="5089" customWidth="1" width="9.140625"/>
    <col min="5090" max="5090" customWidth="1" width="9.140625"/>
    <col min="5091" max="5091" customWidth="1" width="9.140625"/>
    <col min="5092" max="5092" customWidth="1" width="9.140625"/>
    <col min="5093" max="5093" customWidth="1" width="9.140625"/>
    <col min="5094" max="5094" customWidth="1" width="9.140625"/>
    <col min="5095" max="5095" customWidth="1" width="9.140625"/>
    <col min="5096" max="5096" customWidth="1" width="9.140625"/>
    <col min="5097" max="5097" customWidth="1" width="9.140625"/>
    <col min="5098" max="5098" customWidth="1" width="9.140625"/>
    <col min="5099" max="5099" customWidth="1" width="9.140625"/>
    <col min="5100" max="5100" customWidth="1" width="9.140625"/>
    <col min="5101" max="5101" customWidth="1" width="9.140625"/>
    <col min="5102" max="5102" customWidth="1" width="9.140625"/>
    <col min="5103" max="5103" customWidth="1" width="9.140625"/>
    <col min="5104" max="5104" customWidth="1" width="9.140625"/>
    <col min="5105" max="5105" customWidth="1" width="9.140625"/>
    <col min="5106" max="5106" customWidth="1" width="9.140625"/>
    <col min="5107" max="5107" customWidth="1" width="9.140625"/>
    <col min="5108" max="5108" customWidth="1" width="9.140625"/>
    <col min="5109" max="5109" customWidth="1" width="9.140625"/>
    <col min="5110" max="5110" customWidth="1" width="9.140625"/>
    <col min="5111" max="5111" customWidth="1" width="9.140625"/>
    <col min="5112" max="5112" customWidth="1" width="9.140625"/>
    <col min="5113" max="5113" customWidth="1" width="9.140625"/>
    <col min="5114" max="5114" customWidth="1" width="9.140625"/>
    <col min="5115" max="5115" customWidth="1" width="9.140625"/>
    <col min="5116" max="5116" customWidth="1" width="9.140625"/>
    <col min="5117" max="5117" customWidth="1" width="9.140625"/>
    <col min="5118" max="5118" customWidth="1" width="9.140625"/>
    <col min="5119" max="5119" customWidth="1" width="9.140625"/>
    <col min="5120" max="5120" customWidth="1" width="9.140625"/>
    <col min="5121" max="5121" customWidth="1" width="9.140625"/>
    <col min="5122" max="5122" customWidth="1" width="9.140625"/>
    <col min="5123" max="5123" customWidth="1" width="9.140625"/>
    <col min="5124" max="5124" customWidth="1" width="9.140625"/>
    <col min="5125" max="5125" customWidth="1" width="9.140625"/>
    <col min="5126" max="5126" customWidth="1" width="9.140625"/>
    <col min="5127" max="5127" customWidth="1" width="9.140625"/>
    <col min="5128" max="5128" customWidth="1" width="9.140625"/>
    <col min="5129" max="5129" customWidth="1" width="9.140625"/>
    <col min="5130" max="5130" customWidth="1" width="9.140625"/>
    <col min="5131" max="5131" customWidth="1" width="9.140625"/>
    <col min="5132" max="5132" customWidth="1" width="9.140625"/>
    <col min="5133" max="5133" customWidth="1" width="9.140625"/>
    <col min="5134" max="5134" customWidth="1" width="9.140625"/>
    <col min="5135" max="5135" customWidth="1" width="9.140625"/>
    <col min="5136" max="5136" customWidth="1" width="9.140625"/>
    <col min="5137" max="5137" customWidth="1" width="9.140625"/>
    <col min="5138" max="5138" customWidth="1" width="9.140625"/>
    <col min="5139" max="5139" customWidth="1" width="9.140625"/>
    <col min="5140" max="5140" customWidth="1" width="9.140625"/>
    <col min="5141" max="5141" customWidth="1" width="9.140625"/>
    <col min="5142" max="5142" customWidth="1" width="9.140625"/>
    <col min="5143" max="5143" customWidth="1" width="9.140625"/>
    <col min="5144" max="5144" customWidth="1" width="9.140625"/>
    <col min="5145" max="5145" customWidth="1" width="9.140625"/>
    <col min="5146" max="5146" customWidth="1" width="9.140625"/>
    <col min="5147" max="5147" customWidth="1" width="9.140625"/>
    <col min="5148" max="5148" customWidth="1" width="9.140625"/>
    <col min="5149" max="5149" customWidth="1" width="9.140625"/>
    <col min="5150" max="5150" customWidth="1" width="9.140625"/>
    <col min="5151" max="5151" customWidth="1" width="9.140625"/>
    <col min="5152" max="5152" customWidth="1" width="9.140625"/>
    <col min="5153" max="5153" customWidth="1" width="9.140625"/>
    <col min="5154" max="5154" customWidth="1" width="9.140625"/>
    <col min="5155" max="5155" customWidth="1" width="9.140625"/>
    <col min="5156" max="5156" customWidth="1" width="9.140625"/>
    <col min="5157" max="5157" customWidth="1" width="9.140625"/>
    <col min="5158" max="5158" customWidth="1" width="9.140625"/>
    <col min="5159" max="5159" customWidth="1" width="9.140625"/>
    <col min="5160" max="5160" customWidth="1" width="9.140625"/>
    <col min="5161" max="5161" customWidth="1" width="9.140625"/>
    <col min="5162" max="5162" customWidth="1" width="9.140625"/>
    <col min="5163" max="5163" customWidth="1" width="9.140625"/>
    <col min="5164" max="5164" customWidth="1" width="9.140625"/>
    <col min="5165" max="5165" customWidth="1" width="9.140625"/>
    <col min="5166" max="5166" customWidth="1" width="9.140625"/>
    <col min="5167" max="5167" customWidth="1" width="9.140625"/>
    <col min="5168" max="5168" customWidth="1" width="9.140625"/>
    <col min="5169" max="5169" customWidth="1" width="9.140625"/>
    <col min="5170" max="5170" customWidth="1" width="9.140625"/>
    <col min="5171" max="5171" customWidth="1" width="9.140625"/>
    <col min="5172" max="5172" customWidth="1" width="9.140625"/>
    <col min="5173" max="5173" customWidth="1" width="9.140625"/>
    <col min="5174" max="5174" customWidth="1" width="9.140625"/>
    <col min="5175" max="5175" customWidth="1" width="9.140625"/>
    <col min="5176" max="5176" customWidth="1" width="9.140625"/>
    <col min="5177" max="5177" customWidth="1" width="9.140625"/>
    <col min="5178" max="5178" customWidth="1" width="9.140625"/>
    <col min="5179" max="5179" customWidth="1" width="9.140625"/>
    <col min="5180" max="5180" customWidth="1" width="9.140625"/>
    <col min="5181" max="5181" customWidth="1" width="9.140625"/>
    <col min="5182" max="5182" customWidth="1" width="9.140625"/>
    <col min="5183" max="5183" customWidth="1" width="9.140625"/>
    <col min="5184" max="5184" customWidth="1" width="9.140625"/>
    <col min="5185" max="5185" customWidth="1" width="9.140625"/>
    <col min="5186" max="5186" customWidth="1" width="9.140625"/>
    <col min="5187" max="5187" customWidth="1" width="9.140625"/>
    <col min="5188" max="5188" customWidth="1" width="9.140625"/>
    <col min="5189" max="5189" customWidth="1" width="9.140625"/>
    <col min="5190" max="5190" customWidth="1" width="9.140625"/>
    <col min="5191" max="5191" customWidth="1" width="9.140625"/>
    <col min="5192" max="5192" customWidth="1" width="9.140625"/>
    <col min="5193" max="5193" customWidth="1" width="9.140625"/>
    <col min="5194" max="5194" customWidth="1" width="9.140625"/>
    <col min="5195" max="5195" customWidth="1" width="9.140625"/>
    <col min="5196" max="5196" customWidth="1" width="9.140625"/>
    <col min="5197" max="5197" customWidth="1" width="9.140625"/>
    <col min="5198" max="5198" customWidth="1" width="9.140625"/>
    <col min="5199" max="5199" customWidth="1" width="9.140625"/>
    <col min="5200" max="5200" customWidth="1" width="9.140625"/>
    <col min="5201" max="5201" customWidth="1" width="9.140625"/>
    <col min="5202" max="5202" customWidth="1" width="9.140625"/>
    <col min="5203" max="5203" customWidth="1" width="9.140625"/>
    <col min="5204" max="5204" customWidth="1" width="9.140625"/>
    <col min="5205" max="5205" customWidth="1" width="9.140625"/>
    <col min="5206" max="5206" customWidth="1" width="9.140625"/>
    <col min="5207" max="5207" customWidth="1" width="9.140625"/>
    <col min="5208" max="5208" customWidth="1" width="9.140625"/>
    <col min="5209" max="5209" customWidth="1" width="9.140625"/>
    <col min="5210" max="5210" customWidth="1" width="9.140625"/>
    <col min="5211" max="5211" customWidth="1" width="9.140625"/>
    <col min="5212" max="5212" customWidth="1" width="9.140625"/>
    <col min="5213" max="5213" customWidth="1" width="9.140625"/>
    <col min="5214" max="5214" customWidth="1" width="9.140625"/>
    <col min="5215" max="5215" customWidth="1" width="9.140625"/>
    <col min="5216" max="5216" customWidth="1" width="9.140625"/>
    <col min="5217" max="5217" customWidth="1" width="9.140625"/>
    <col min="5218" max="5218" customWidth="1" width="9.140625"/>
    <col min="5219" max="5219" customWidth="1" width="9.140625"/>
    <col min="5220" max="5220" customWidth="1" width="9.140625"/>
    <col min="5221" max="5221" customWidth="1" width="9.140625"/>
    <col min="5222" max="5222" customWidth="1" width="9.140625"/>
    <col min="5223" max="5223" customWidth="1" width="9.140625"/>
    <col min="5224" max="5224" customWidth="1" width="9.140625"/>
    <col min="5225" max="5225" customWidth="1" width="9.140625"/>
    <col min="5226" max="5226" customWidth="1" width="9.140625"/>
    <col min="5227" max="5227" customWidth="1" width="9.140625"/>
    <col min="5228" max="5228" customWidth="1" width="9.140625"/>
    <col min="5229" max="5229" customWidth="1" width="9.140625"/>
    <col min="5230" max="5230" customWidth="1" width="9.140625"/>
    <col min="5231" max="5231" customWidth="1" width="9.140625"/>
    <col min="5232" max="5232" customWidth="1" width="9.140625"/>
    <col min="5233" max="5233" customWidth="1" width="9.140625"/>
    <col min="5234" max="5234" customWidth="1" width="9.140625"/>
    <col min="5235" max="5235" customWidth="1" width="9.140625"/>
    <col min="5236" max="5236" customWidth="1" width="9.140625"/>
    <col min="5237" max="5237" customWidth="1" width="9.140625"/>
    <col min="5238" max="5238" customWidth="1" width="9.140625"/>
    <col min="5239" max="5239" customWidth="1" width="9.140625"/>
    <col min="5240" max="5240" customWidth="1" width="9.140625"/>
    <col min="5241" max="5241" customWidth="1" width="9.140625"/>
    <col min="5242" max="5242" customWidth="1" width="9.140625"/>
    <col min="5243" max="5243" customWidth="1" width="9.140625"/>
    <col min="5244" max="5244" customWidth="1" width="9.140625"/>
    <col min="5245" max="5245" customWidth="1" width="9.140625"/>
    <col min="5246" max="5246" customWidth="1" width="9.140625"/>
    <col min="5247" max="5247" customWidth="1" width="9.140625"/>
    <col min="5248" max="5248" customWidth="1" width="9.140625"/>
    <col min="5249" max="5249" customWidth="1" width="9.140625"/>
    <col min="5250" max="5250" customWidth="1" width="9.140625"/>
    <col min="5251" max="5251" customWidth="1" width="9.140625"/>
    <col min="5252" max="5252" customWidth="1" width="9.140625"/>
    <col min="5253" max="5253" customWidth="1" width="9.140625"/>
    <col min="5254" max="5254" customWidth="1" width="9.140625"/>
    <col min="5255" max="5255" customWidth="1" width="9.140625"/>
    <col min="5256" max="5256" customWidth="1" width="9.140625"/>
    <col min="5257" max="5257" customWidth="1" width="9.140625"/>
    <col min="5258" max="5258" customWidth="1" width="9.140625"/>
    <col min="5259" max="5259" customWidth="1" width="9.140625"/>
    <col min="5260" max="5260" customWidth="1" width="9.140625"/>
    <col min="5261" max="5261" customWidth="1" width="9.140625"/>
    <col min="5262" max="5262" customWidth="1" width="9.140625"/>
    <col min="5263" max="5263" customWidth="1" width="9.140625"/>
    <col min="5264" max="5264" customWidth="1" width="9.140625"/>
    <col min="5265" max="5265" customWidth="1" width="9.140625"/>
    <col min="5266" max="5266" customWidth="1" width="9.140625"/>
    <col min="5267" max="5267" customWidth="1" width="9.140625"/>
    <col min="5268" max="5268" customWidth="1" width="9.140625"/>
    <col min="5269" max="5269" customWidth="1" width="9.140625"/>
    <col min="5270" max="5270" customWidth="1" width="9.140625"/>
    <col min="5271" max="5271" customWidth="1" width="9.140625"/>
    <col min="5272" max="5272" customWidth="1" width="9.140625"/>
    <col min="5273" max="5273" customWidth="1" width="9.140625"/>
    <col min="5274" max="5274" customWidth="1" width="9.140625"/>
    <col min="5275" max="5275" customWidth="1" width="9.140625"/>
    <col min="5276" max="5276" customWidth="1" width="9.140625"/>
    <col min="5277" max="5277" customWidth="1" width="9.140625"/>
    <col min="5278" max="5278" customWidth="1" width="9.140625"/>
    <col min="5279" max="5279" customWidth="1" width="9.140625"/>
    <col min="5280" max="5280" customWidth="1" width="9.140625"/>
    <col min="5281" max="5281" customWidth="1" width="9.140625"/>
    <col min="5282" max="5282" customWidth="1" width="9.140625"/>
    <col min="5283" max="5283" customWidth="1" width="9.140625"/>
    <col min="5284" max="5284" customWidth="1" width="9.140625"/>
    <col min="5285" max="5285" customWidth="1" width="9.140625"/>
    <col min="5286" max="5286" customWidth="1" width="9.140625"/>
    <col min="5287" max="5287" customWidth="1" width="9.140625"/>
    <col min="5288" max="5288" customWidth="1" width="9.140625"/>
    <col min="5289" max="5289" customWidth="1" width="9.140625"/>
    <col min="5290" max="5290" customWidth="1" width="9.140625"/>
    <col min="5291" max="5291" customWidth="1" width="9.140625"/>
    <col min="5292" max="5292" customWidth="1" width="9.140625"/>
    <col min="5293" max="5293" customWidth="1" width="9.140625"/>
    <col min="5294" max="5294" customWidth="1" width="9.140625"/>
    <col min="5295" max="5295" customWidth="1" width="9.140625"/>
    <col min="5296" max="5296" customWidth="1" width="9.140625"/>
    <col min="5297" max="5297" customWidth="1" width="9.140625"/>
    <col min="5298" max="5298" customWidth="1" width="9.140625"/>
    <col min="5299" max="5299" customWidth="1" width="9.140625"/>
    <col min="5300" max="5300" customWidth="1" width="9.140625"/>
    <col min="5301" max="5301" customWidth="1" width="9.140625"/>
    <col min="5302" max="5302" customWidth="1" width="9.140625"/>
    <col min="5303" max="5303" customWidth="1" width="9.140625"/>
    <col min="5304" max="5304" customWidth="1" width="9.140625"/>
    <col min="5305" max="5305" customWidth="1" width="9.140625"/>
    <col min="5306" max="5306" customWidth="1" width="9.140625"/>
    <col min="5307" max="5307" customWidth="1" width="9.140625"/>
    <col min="5308" max="5308" customWidth="1" width="9.140625"/>
    <col min="5309" max="5309" customWidth="1" width="9.140625"/>
    <col min="5310" max="5310" customWidth="1" width="9.140625"/>
    <col min="5311" max="5311" customWidth="1" width="9.140625"/>
    <col min="5312" max="5312" customWidth="1" width="9.140625"/>
    <col min="5313" max="5313" customWidth="1" width="9.140625"/>
    <col min="5314" max="5314" customWidth="1" width="9.140625"/>
    <col min="5315" max="5315" customWidth="1" width="9.140625"/>
    <col min="5316" max="5316" customWidth="1" width="9.140625"/>
    <col min="5317" max="5317" customWidth="1" width="9.140625"/>
    <col min="5318" max="5318" customWidth="1" width="9.140625"/>
    <col min="5319" max="5319" customWidth="1" width="9.140625"/>
    <col min="5320" max="5320" customWidth="1" width="9.140625"/>
    <col min="5321" max="5321" customWidth="1" width="9.140625"/>
    <col min="5322" max="5322" customWidth="1" width="9.140625"/>
    <col min="5323" max="5323" customWidth="1" width="9.140625"/>
    <col min="5324" max="5324" customWidth="1" width="9.140625"/>
    <col min="5325" max="5325" customWidth="1" width="9.140625"/>
    <col min="5326" max="5326" customWidth="1" width="9.140625"/>
    <col min="5327" max="5327" customWidth="1" width="9.140625"/>
    <col min="5328" max="5328" customWidth="1" width="9.140625"/>
    <col min="5329" max="5329" customWidth="1" width="9.140625"/>
    <col min="5330" max="5330" customWidth="1" width="9.140625"/>
    <col min="5331" max="5331" customWidth="1" width="9.140625"/>
    <col min="5332" max="5332" customWidth="1" width="9.140625"/>
    <col min="5333" max="5333" customWidth="1" width="9.140625"/>
    <col min="5334" max="5334" customWidth="1" width="9.140625"/>
    <col min="5335" max="5335" customWidth="1" width="9.140625"/>
    <col min="5336" max="5336" customWidth="1" width="9.140625"/>
    <col min="5337" max="5337" customWidth="1" width="9.140625"/>
    <col min="5338" max="5338" customWidth="1" width="9.140625"/>
    <col min="5339" max="5339" customWidth="1" width="9.140625"/>
    <col min="5340" max="5340" customWidth="1" width="9.140625"/>
    <col min="5341" max="5341" customWidth="1" width="9.140625"/>
    <col min="5342" max="5342" customWidth="1" width="9.140625"/>
    <col min="5343" max="5343" customWidth="1" width="9.140625"/>
    <col min="5344" max="5344" customWidth="1" width="9.140625"/>
    <col min="5345" max="5345" customWidth="1" width="9.140625"/>
    <col min="5346" max="5346" customWidth="1" width="9.140625"/>
    <col min="5347" max="5347" customWidth="1" width="9.140625"/>
    <col min="5348" max="5348" customWidth="1" width="9.140625"/>
    <col min="5349" max="5349" customWidth="1" width="9.140625"/>
    <col min="5350" max="5350" customWidth="1" width="9.140625"/>
    <col min="5351" max="5351" customWidth="1" width="9.140625"/>
    <col min="5352" max="5352" customWidth="1" width="9.140625"/>
    <col min="5353" max="5353" customWidth="1" width="9.140625"/>
    <col min="5354" max="5354" customWidth="1" width="9.140625"/>
    <col min="5355" max="5355" customWidth="1" width="9.140625"/>
    <col min="5356" max="5356" customWidth="1" width="9.140625"/>
    <col min="5357" max="5357" customWidth="1" width="9.140625"/>
    <col min="5358" max="5358" customWidth="1" width="9.140625"/>
    <col min="5359" max="5359" customWidth="1" width="9.140625"/>
    <col min="5360" max="5360" customWidth="1" width="9.140625"/>
    <col min="5361" max="5361" customWidth="1" width="9.140625"/>
    <col min="5362" max="5362" customWidth="1" width="9.140625"/>
    <col min="5363" max="5363" customWidth="1" width="9.140625"/>
    <col min="5364" max="5364" customWidth="1" width="9.140625"/>
    <col min="5365" max="5365" customWidth="1" width="9.140625"/>
    <col min="5366" max="5366" customWidth="1" width="9.140625"/>
    <col min="5367" max="5367" customWidth="1" width="9.140625"/>
    <col min="5368" max="5368" customWidth="1" width="9.140625"/>
    <col min="5369" max="5369" customWidth="1" width="9.140625"/>
    <col min="5370" max="5370" customWidth="1" width="9.140625"/>
    <col min="5371" max="5371" customWidth="1" width="9.140625"/>
    <col min="5372" max="5372" customWidth="1" width="9.140625"/>
    <col min="5373" max="5373" customWidth="1" width="9.140625"/>
    <col min="5374" max="5374" customWidth="1" width="9.140625"/>
    <col min="5375" max="5375" customWidth="1" width="9.140625"/>
    <col min="5376" max="5376" customWidth="1" width="9.140625"/>
    <col min="5377" max="5377" customWidth="1" width="9.140625"/>
    <col min="5378" max="5378" customWidth="1" width="9.140625"/>
    <col min="5379" max="5379" customWidth="1" width="9.140625"/>
    <col min="5380" max="5380" customWidth="1" width="9.140625"/>
    <col min="5381" max="5381" customWidth="1" width="9.140625"/>
    <col min="5382" max="5382" customWidth="1" width="9.140625"/>
    <col min="5383" max="5383" customWidth="1" width="9.140625"/>
    <col min="5384" max="5384" customWidth="1" width="9.140625"/>
    <col min="5385" max="5385" customWidth="1" width="9.140625"/>
    <col min="5386" max="5386" customWidth="1" width="9.140625"/>
    <col min="5387" max="5387" customWidth="1" width="9.140625"/>
    <col min="5388" max="5388" customWidth="1" width="9.140625"/>
    <col min="5389" max="5389" customWidth="1" width="9.140625"/>
    <col min="5390" max="5390" customWidth="1" width="9.140625"/>
    <col min="5391" max="5391" customWidth="1" width="9.140625"/>
    <col min="5392" max="5392" customWidth="1" width="9.140625"/>
    <col min="5393" max="5393" customWidth="1" width="9.140625"/>
    <col min="5394" max="5394" customWidth="1" width="9.140625"/>
    <col min="5395" max="5395" customWidth="1" width="9.140625"/>
    <col min="5396" max="5396" customWidth="1" width="9.140625"/>
    <col min="5397" max="5397" customWidth="1" width="9.140625"/>
    <col min="5398" max="5398" customWidth="1" width="9.140625"/>
    <col min="5399" max="5399" customWidth="1" width="9.140625"/>
    <col min="5400" max="5400" customWidth="1" width="9.140625"/>
    <col min="5401" max="5401" customWidth="1" width="9.140625"/>
    <col min="5402" max="5402" customWidth="1" width="9.140625"/>
    <col min="5403" max="5403" customWidth="1" width="9.140625"/>
    <col min="5404" max="5404" customWidth="1" width="9.140625"/>
    <col min="5405" max="5405" customWidth="1" width="9.140625"/>
    <col min="5406" max="5406" customWidth="1" width="9.140625"/>
    <col min="5407" max="5407" customWidth="1" width="9.140625"/>
    <col min="5408" max="5408" customWidth="1" width="9.140625"/>
    <col min="5409" max="5409" customWidth="1" width="9.140625"/>
    <col min="5410" max="5410" customWidth="1" width="9.140625"/>
    <col min="5411" max="5411" customWidth="1" width="9.140625"/>
    <col min="5412" max="5412" customWidth="1" width="9.140625"/>
    <col min="5413" max="5413" customWidth="1" width="9.140625"/>
    <col min="5414" max="5414" customWidth="1" width="9.140625"/>
    <col min="5415" max="5415" customWidth="1" width="9.140625"/>
    <col min="5416" max="5416" customWidth="1" width="9.140625"/>
    <col min="5417" max="5417" customWidth="1" width="9.140625"/>
    <col min="5418" max="5418" customWidth="1" width="9.140625"/>
    <col min="5419" max="5419" customWidth="1" width="9.140625"/>
    <col min="5420" max="5420" customWidth="1" width="9.140625"/>
    <col min="5421" max="5421" customWidth="1" width="9.140625"/>
    <col min="5422" max="5422" customWidth="1" width="9.140625"/>
    <col min="5423" max="5423" customWidth="1" width="9.140625"/>
    <col min="5424" max="5424" customWidth="1" width="9.140625"/>
    <col min="5425" max="5425" customWidth="1" width="9.140625"/>
    <col min="5426" max="5426" customWidth="1" width="9.140625"/>
    <col min="5427" max="5427" customWidth="1" width="9.140625"/>
    <col min="5428" max="5428" customWidth="1" width="9.140625"/>
    <col min="5429" max="5429" customWidth="1" width="9.140625"/>
    <col min="5430" max="5430" customWidth="1" width="9.140625"/>
    <col min="5431" max="5431" customWidth="1" width="9.140625"/>
    <col min="5432" max="5432" customWidth="1" width="9.140625"/>
    <col min="5433" max="5433" customWidth="1" width="9.140625"/>
    <col min="5434" max="5434" customWidth="1" width="9.140625"/>
    <col min="5435" max="5435" customWidth="1" width="9.140625"/>
    <col min="5436" max="5436" customWidth="1" width="9.140625"/>
    <col min="5437" max="5437" customWidth="1" width="9.140625"/>
    <col min="5438" max="5438" customWidth="1" width="9.140625"/>
    <col min="5439" max="5439" customWidth="1" width="9.140625"/>
    <col min="5440" max="5440" customWidth="1" width="9.140625"/>
    <col min="5441" max="5441" customWidth="1" width="9.140625"/>
    <col min="5442" max="5442" customWidth="1" width="9.140625"/>
    <col min="5443" max="5443" customWidth="1" width="9.140625"/>
    <col min="5444" max="5444" customWidth="1" width="9.140625"/>
    <col min="5445" max="5445" customWidth="1" width="9.140625"/>
    <col min="5446" max="5446" customWidth="1" width="9.140625"/>
    <col min="5447" max="5447" customWidth="1" width="9.140625"/>
    <col min="5448" max="5448" customWidth="1" width="9.140625"/>
    <col min="5449" max="5449" customWidth="1" width="9.140625"/>
    <col min="5450" max="5450" customWidth="1" width="9.140625"/>
    <col min="5451" max="5451" customWidth="1" width="9.140625"/>
    <col min="5452" max="5452" customWidth="1" width="9.140625"/>
    <col min="5453" max="5453" customWidth="1" width="9.140625"/>
    <col min="5454" max="5454" customWidth="1" width="9.140625"/>
    <col min="5455" max="5455" customWidth="1" width="9.140625"/>
    <col min="5456" max="5456" customWidth="1" width="9.140625"/>
    <col min="5457" max="5457" customWidth="1" width="9.140625"/>
    <col min="5458" max="5458" customWidth="1" width="9.140625"/>
    <col min="5459" max="5459" customWidth="1" width="9.140625"/>
    <col min="5460" max="5460" customWidth="1" width="9.140625"/>
    <col min="5461" max="5461" customWidth="1" width="9.140625"/>
    <col min="5462" max="5462" customWidth="1" width="9.140625"/>
    <col min="5463" max="5463" customWidth="1" width="9.140625"/>
    <col min="5464" max="5464" customWidth="1" width="9.140625"/>
    <col min="5465" max="5465" customWidth="1" width="9.140625"/>
    <col min="5466" max="5466" customWidth="1" width="9.140625"/>
    <col min="5467" max="5467" customWidth="1" width="9.140625"/>
    <col min="5468" max="5468" customWidth="1" width="9.140625"/>
    <col min="5469" max="5469" customWidth="1" width="9.140625"/>
    <col min="5470" max="5470" customWidth="1" width="9.140625"/>
    <col min="5471" max="5471" customWidth="1" width="9.140625"/>
    <col min="5472" max="5472" customWidth="1" width="9.140625"/>
    <col min="5473" max="5473" customWidth="1" width="9.140625"/>
    <col min="5474" max="5474" customWidth="1" width="9.140625"/>
    <col min="5475" max="5475" customWidth="1" width="9.140625"/>
    <col min="5476" max="5476" customWidth="1" width="9.140625"/>
    <col min="5477" max="5477" customWidth="1" width="9.140625"/>
    <col min="5478" max="5478" customWidth="1" width="9.140625"/>
    <col min="5479" max="5479" customWidth="1" width="9.140625"/>
    <col min="5480" max="5480" customWidth="1" width="9.140625"/>
    <col min="5481" max="5481" customWidth="1" width="9.140625"/>
    <col min="5482" max="5482" customWidth="1" width="9.140625"/>
    <col min="5483" max="5483" customWidth="1" width="9.140625"/>
    <col min="5484" max="5484" customWidth="1" width="9.140625"/>
    <col min="5485" max="5485" customWidth="1" width="9.140625"/>
    <col min="5486" max="5486" customWidth="1" width="9.140625"/>
    <col min="5487" max="5487" customWidth="1" width="9.140625"/>
    <col min="5488" max="5488" customWidth="1" width="9.140625"/>
    <col min="5489" max="5489" customWidth="1" width="9.140625"/>
    <col min="5490" max="5490" customWidth="1" width="9.140625"/>
    <col min="5491" max="5491" customWidth="1" width="9.140625"/>
    <col min="5492" max="5492" customWidth="1" width="9.140625"/>
    <col min="5493" max="5493" customWidth="1" width="9.140625"/>
    <col min="5494" max="5494" customWidth="1" width="9.140625"/>
    <col min="5495" max="5495" customWidth="1" width="9.140625"/>
    <col min="5496" max="5496" customWidth="1" width="9.140625"/>
    <col min="5497" max="5497" customWidth="1" width="9.140625"/>
    <col min="5498" max="5498" customWidth="1" width="9.140625"/>
    <col min="5499" max="5499" customWidth="1" width="9.140625"/>
    <col min="5500" max="5500" customWidth="1" width="9.140625"/>
    <col min="5501" max="5501" customWidth="1" width="9.140625"/>
    <col min="5502" max="5502" customWidth="1" width="9.140625"/>
    <col min="5503" max="5503" customWidth="1" width="9.140625"/>
    <col min="5504" max="5504" customWidth="1" width="9.140625"/>
    <col min="5505" max="5505" customWidth="1" width="9.140625"/>
    <col min="5506" max="5506" customWidth="1" width="9.140625"/>
    <col min="5507" max="5507" customWidth="1" width="9.140625"/>
    <col min="5508" max="5508" customWidth="1" width="9.140625"/>
    <col min="5509" max="5509" customWidth="1" width="9.140625"/>
    <col min="5510" max="5510" customWidth="1" width="9.140625"/>
    <col min="5511" max="5511" customWidth="1" width="9.140625"/>
    <col min="5512" max="5512" customWidth="1" width="9.140625"/>
    <col min="5513" max="5513" customWidth="1" width="9.140625"/>
    <col min="5514" max="5514" customWidth="1" width="9.140625"/>
    <col min="5515" max="5515" customWidth="1" width="9.140625"/>
    <col min="5516" max="5516" customWidth="1" width="9.140625"/>
    <col min="5517" max="5517" customWidth="1" width="9.140625"/>
    <col min="5518" max="5518" customWidth="1" width="9.140625"/>
    <col min="5519" max="5519" customWidth="1" width="9.140625"/>
    <col min="5520" max="5520" customWidth="1" width="9.140625"/>
    <col min="5521" max="5521" customWidth="1" width="9.140625"/>
    <col min="5522" max="5522" customWidth="1" width="9.140625"/>
    <col min="5523" max="5523" customWidth="1" width="9.140625"/>
    <col min="5524" max="5524" customWidth="1" width="9.140625"/>
    <col min="5525" max="5525" customWidth="1" width="9.140625"/>
    <col min="5526" max="5526" customWidth="1" width="9.140625"/>
    <col min="5527" max="5527" customWidth="1" width="9.140625"/>
    <col min="5528" max="5528" customWidth="1" width="9.140625"/>
    <col min="5529" max="5529" customWidth="1" width="9.140625"/>
    <col min="5530" max="5530" customWidth="1" width="9.140625"/>
    <col min="5531" max="5531" customWidth="1" width="9.140625"/>
    <col min="5532" max="5532" customWidth="1" width="9.140625"/>
    <col min="5533" max="5533" customWidth="1" width="9.140625"/>
    <col min="5534" max="5534" customWidth="1" width="9.140625"/>
    <col min="5535" max="5535" customWidth="1" width="9.140625"/>
    <col min="5536" max="5536" customWidth="1" width="9.140625"/>
    <col min="5537" max="5537" customWidth="1" width="9.140625"/>
    <col min="5538" max="5538" customWidth="1" width="9.140625"/>
    <col min="5539" max="5539" customWidth="1" width="9.140625"/>
    <col min="5540" max="5540" customWidth="1" width="9.140625"/>
    <col min="5541" max="5541" customWidth="1" width="9.140625"/>
    <col min="5542" max="5542" customWidth="1" width="9.140625"/>
    <col min="5543" max="5543" customWidth="1" width="9.140625"/>
    <col min="5544" max="5544" customWidth="1" width="9.140625"/>
    <col min="5545" max="5545" customWidth="1" width="9.140625"/>
    <col min="5546" max="5546" customWidth="1" width="9.140625"/>
    <col min="5547" max="5547" customWidth="1" width="9.140625"/>
    <col min="5548" max="5548" customWidth="1" width="9.140625"/>
    <col min="5549" max="5549" customWidth="1" width="9.140625"/>
    <col min="5550" max="5550" customWidth="1" width="9.140625"/>
    <col min="5551" max="5551" customWidth="1" width="9.140625"/>
    <col min="5552" max="5552" customWidth="1" width="9.140625"/>
    <col min="5553" max="5553" customWidth="1" width="9.140625"/>
    <col min="5554" max="5554" customWidth="1" width="9.140625"/>
    <col min="5555" max="5555" customWidth="1" width="9.140625"/>
    <col min="5556" max="5556" customWidth="1" width="9.140625"/>
    <col min="5557" max="5557" customWidth="1" width="9.140625"/>
    <col min="5558" max="5558" customWidth="1" width="9.140625"/>
    <col min="5559" max="5559" customWidth="1" width="9.140625"/>
    <col min="5560" max="5560" customWidth="1" width="9.140625"/>
    <col min="5561" max="5561" customWidth="1" width="9.140625"/>
    <col min="5562" max="5562" customWidth="1" width="9.140625"/>
    <col min="5563" max="5563" customWidth="1" width="9.140625"/>
    <col min="5564" max="5564" customWidth="1" width="9.140625"/>
    <col min="5565" max="5565" customWidth="1" width="9.140625"/>
    <col min="5566" max="5566" customWidth="1" width="9.140625"/>
    <col min="5567" max="5567" customWidth="1" width="9.140625"/>
    <col min="5568" max="5568" customWidth="1" width="9.140625"/>
    <col min="5569" max="5569" customWidth="1" width="9.140625"/>
    <col min="5570" max="5570" customWidth="1" width="9.140625"/>
    <col min="5571" max="5571" customWidth="1" width="9.140625"/>
    <col min="5572" max="5572" customWidth="1" width="9.140625"/>
    <col min="5573" max="5573" customWidth="1" width="9.140625"/>
    <col min="5574" max="5574" customWidth="1" width="9.140625"/>
    <col min="5575" max="5575" customWidth="1" width="9.140625"/>
    <col min="5576" max="5576" customWidth="1" width="9.140625"/>
    <col min="5577" max="5577" customWidth="1" width="9.140625"/>
    <col min="5578" max="5578" customWidth="1" width="9.140625"/>
    <col min="5579" max="5579" customWidth="1" width="9.140625"/>
    <col min="5580" max="5580" customWidth="1" width="9.140625"/>
    <col min="5581" max="5581" customWidth="1" width="9.140625"/>
    <col min="5582" max="5582" customWidth="1" width="9.140625"/>
    <col min="5583" max="5583" customWidth="1" width="9.140625"/>
    <col min="5584" max="5584" customWidth="1" width="9.140625"/>
    <col min="5585" max="5585" customWidth="1" width="9.140625"/>
    <col min="5586" max="5586" customWidth="1" width="9.140625"/>
    <col min="5587" max="5587" customWidth="1" width="9.140625"/>
    <col min="5588" max="5588" customWidth="1" width="9.140625"/>
    <col min="5589" max="5589" customWidth="1" width="9.140625"/>
    <col min="5590" max="5590" customWidth="1" width="9.140625"/>
    <col min="5591" max="5591" customWidth="1" width="9.140625"/>
    <col min="5592" max="5592" customWidth="1" width="9.140625"/>
    <col min="5593" max="5593" customWidth="1" width="9.140625"/>
    <col min="5594" max="5594" customWidth="1" width="9.140625"/>
    <col min="5595" max="5595" customWidth="1" width="9.140625"/>
    <col min="5596" max="5596" customWidth="1" width="9.140625"/>
    <col min="5597" max="5597" customWidth="1" width="9.140625"/>
    <col min="5598" max="5598" customWidth="1" width="9.140625"/>
    <col min="5599" max="5599" customWidth="1" width="9.140625"/>
    <col min="5600" max="5600" customWidth="1" width="9.140625"/>
    <col min="5601" max="5601" customWidth="1" width="9.140625"/>
    <col min="5602" max="5602" customWidth="1" width="9.140625"/>
    <col min="5603" max="5603" customWidth="1" width="9.140625"/>
    <col min="5604" max="5604" customWidth="1" width="9.140625"/>
    <col min="5605" max="5605" customWidth="1" width="9.140625"/>
    <col min="5606" max="5606" customWidth="1" width="9.140625"/>
    <col min="5607" max="5607" customWidth="1" width="9.140625"/>
    <col min="5608" max="5608" customWidth="1" width="9.140625"/>
    <col min="5609" max="5609" customWidth="1" width="9.140625"/>
    <col min="5610" max="5610" customWidth="1" width="9.140625"/>
    <col min="5611" max="5611" customWidth="1" width="9.140625"/>
    <col min="5612" max="5612" customWidth="1" width="9.140625"/>
    <col min="5613" max="5613" customWidth="1" width="9.140625"/>
    <col min="5614" max="5614" customWidth="1" width="9.140625"/>
    <col min="5615" max="5615" customWidth="1" width="9.140625"/>
    <col min="5616" max="5616" customWidth="1" width="9.140625"/>
    <col min="5617" max="5617" customWidth="1" width="9.140625"/>
    <col min="5618" max="5618" customWidth="1" width="9.140625"/>
    <col min="5619" max="5619" customWidth="1" width="9.140625"/>
    <col min="5620" max="5620" customWidth="1" width="9.140625"/>
    <col min="5621" max="5621" customWidth="1" width="9.140625"/>
    <col min="5622" max="5622" customWidth="1" width="9.140625"/>
    <col min="5623" max="5623" customWidth="1" width="9.140625"/>
    <col min="5624" max="5624" customWidth="1" width="9.140625"/>
    <col min="5625" max="5625" customWidth="1" width="9.140625"/>
    <col min="5626" max="5626" customWidth="1" width="9.140625"/>
    <col min="5627" max="5627" customWidth="1" width="9.140625"/>
    <col min="5628" max="5628" customWidth="1" width="9.140625"/>
    <col min="5629" max="5629" customWidth="1" width="9.140625"/>
    <col min="5630" max="5630" customWidth="1" width="9.140625"/>
    <col min="5631" max="5631" customWidth="1" width="9.140625"/>
    <col min="5632" max="5632" customWidth="1" width="9.140625"/>
    <col min="5633" max="5633" customWidth="1" width="9.140625"/>
    <col min="5634" max="5634" customWidth="1" width="9.140625"/>
    <col min="5635" max="5635" customWidth="1" width="9.140625"/>
    <col min="5636" max="5636" customWidth="1" width="9.140625"/>
    <col min="5637" max="5637" customWidth="1" width="9.140625"/>
    <col min="5638" max="5638" customWidth="1" width="9.140625"/>
    <col min="5639" max="5639" customWidth="1" width="9.140625"/>
    <col min="5640" max="5640" customWidth="1" width="9.140625"/>
    <col min="5641" max="5641" customWidth="1" width="9.140625"/>
    <col min="5642" max="5642" customWidth="1" width="9.140625"/>
    <col min="5643" max="5643" customWidth="1" width="9.140625"/>
    <col min="5644" max="5644" customWidth="1" width="9.140625"/>
    <col min="5645" max="5645" customWidth="1" width="9.140625"/>
    <col min="5646" max="5646" customWidth="1" width="9.140625"/>
    <col min="5647" max="5647" customWidth="1" width="9.140625"/>
    <col min="5648" max="5648" customWidth="1" width="9.140625"/>
    <col min="5649" max="5649" customWidth="1" width="9.140625"/>
    <col min="5650" max="5650" customWidth="1" width="9.140625"/>
    <col min="5651" max="5651" customWidth="1" width="9.140625"/>
    <col min="5652" max="5652" customWidth="1" width="9.140625"/>
    <col min="5653" max="5653" customWidth="1" width="9.140625"/>
    <col min="5654" max="5654" customWidth="1" width="9.140625"/>
    <col min="5655" max="5655" customWidth="1" width="9.140625"/>
    <col min="5656" max="5656" customWidth="1" width="9.140625"/>
    <col min="5657" max="5657" customWidth="1" width="9.140625"/>
    <col min="5658" max="5658" customWidth="1" width="9.140625"/>
    <col min="5659" max="5659" customWidth="1" width="9.140625"/>
    <col min="5660" max="5660" customWidth="1" width="9.140625"/>
    <col min="5661" max="5661" customWidth="1" width="9.140625"/>
    <col min="5662" max="5662" customWidth="1" width="9.140625"/>
    <col min="5663" max="5663" customWidth="1" width="9.140625"/>
    <col min="5664" max="5664" customWidth="1" width="9.140625"/>
    <col min="5665" max="5665" customWidth="1" width="9.140625"/>
    <col min="5666" max="5666" customWidth="1" width="9.140625"/>
    <col min="5667" max="5667" customWidth="1" width="9.140625"/>
    <col min="5668" max="5668" customWidth="1" width="9.140625"/>
    <col min="5669" max="5669" customWidth="1" width="9.140625"/>
    <col min="5670" max="5670" customWidth="1" width="9.140625"/>
    <col min="5671" max="5671" customWidth="1" width="9.140625"/>
    <col min="5672" max="5672" customWidth="1" width="9.140625"/>
    <col min="5673" max="5673" customWidth="1" width="9.140625"/>
    <col min="5674" max="5674" customWidth="1" width="9.140625"/>
    <col min="5675" max="5675" customWidth="1" width="9.140625"/>
    <col min="5676" max="5676" customWidth="1" width="9.140625"/>
    <col min="5677" max="5677" customWidth="1" width="9.140625"/>
    <col min="5678" max="5678" customWidth="1" width="9.140625"/>
    <col min="5679" max="5679" customWidth="1" width="9.140625"/>
    <col min="5680" max="5680" customWidth="1" width="9.140625"/>
    <col min="5681" max="5681" customWidth="1" width="9.140625"/>
    <col min="5682" max="5682" customWidth="1" width="9.140625"/>
    <col min="5683" max="5683" customWidth="1" width="9.140625"/>
    <col min="5684" max="5684" customWidth="1" width="9.140625"/>
    <col min="5685" max="5685" customWidth="1" width="9.140625"/>
    <col min="5686" max="5686" customWidth="1" width="9.140625"/>
    <col min="5687" max="5687" customWidth="1" width="9.140625"/>
    <col min="5688" max="5688" customWidth="1" width="9.140625"/>
    <col min="5689" max="5689" customWidth="1" width="9.140625"/>
    <col min="5690" max="5690" customWidth="1" width="9.140625"/>
    <col min="5691" max="5691" customWidth="1" width="9.140625"/>
    <col min="5692" max="5692" customWidth="1" width="9.140625"/>
    <col min="5693" max="5693" customWidth="1" width="9.140625"/>
    <col min="5694" max="5694" customWidth="1" width="9.140625"/>
    <col min="5695" max="5695" customWidth="1" width="9.140625"/>
    <col min="5696" max="5696" customWidth="1" width="9.140625"/>
    <col min="5697" max="5697" customWidth="1" width="9.140625"/>
    <col min="5698" max="5698" customWidth="1" width="9.140625"/>
    <col min="5699" max="5699" customWidth="1" width="9.140625"/>
    <col min="5700" max="5700" customWidth="1" width="9.140625"/>
    <col min="5701" max="5701" customWidth="1" width="9.140625"/>
    <col min="5702" max="5702" customWidth="1" width="9.140625"/>
    <col min="5703" max="5703" customWidth="1" width="9.140625"/>
    <col min="5704" max="5704" customWidth="1" width="9.140625"/>
    <col min="5705" max="5705" customWidth="1" width="9.140625"/>
    <col min="5706" max="5706" customWidth="1" width="9.140625"/>
    <col min="5707" max="5707" customWidth="1" width="9.140625"/>
    <col min="5708" max="5708" customWidth="1" width="9.140625"/>
    <col min="5709" max="5709" customWidth="1" width="9.140625"/>
    <col min="5710" max="5710" customWidth="1" width="9.140625"/>
    <col min="5711" max="5711" customWidth="1" width="9.140625"/>
    <col min="5712" max="5712" customWidth="1" width="9.140625"/>
    <col min="5713" max="5713" customWidth="1" width="9.140625"/>
    <col min="5714" max="5714" customWidth="1" width="9.140625"/>
    <col min="5715" max="5715" customWidth="1" width="9.140625"/>
    <col min="5716" max="5716" customWidth="1" width="9.140625"/>
    <col min="5717" max="5717" customWidth="1" width="9.140625"/>
    <col min="5718" max="5718" customWidth="1" width="9.140625"/>
    <col min="5719" max="5719" customWidth="1" width="9.140625"/>
    <col min="5720" max="5720" customWidth="1" width="9.140625"/>
    <col min="5721" max="5721" customWidth="1" width="9.140625"/>
    <col min="5722" max="5722" customWidth="1" width="9.140625"/>
    <col min="5723" max="5723" customWidth="1" width="9.140625"/>
    <col min="5724" max="5724" customWidth="1" width="9.140625"/>
    <col min="5725" max="5725" customWidth="1" width="9.140625"/>
    <col min="5726" max="5726" customWidth="1" width="9.140625"/>
    <col min="5727" max="5727" customWidth="1" width="9.140625"/>
    <col min="5728" max="5728" customWidth="1" width="9.140625"/>
    <col min="5729" max="5729" customWidth="1" width="9.140625"/>
    <col min="5730" max="5730" customWidth="1" width="9.140625"/>
    <col min="5731" max="5731" customWidth="1" width="9.140625"/>
    <col min="5732" max="5732" customWidth="1" width="9.140625"/>
    <col min="5733" max="5733" customWidth="1" width="9.140625"/>
    <col min="5734" max="5734" customWidth="1" width="9.140625"/>
    <col min="5735" max="5735" customWidth="1" width="9.140625"/>
    <col min="5736" max="5736" customWidth="1" width="9.140625"/>
    <col min="5737" max="5737" customWidth="1" width="9.140625"/>
    <col min="5738" max="5738" customWidth="1" width="9.140625"/>
    <col min="5739" max="5739" customWidth="1" width="9.140625"/>
    <col min="5740" max="5740" customWidth="1" width="9.140625"/>
    <col min="5741" max="5741" customWidth="1" width="9.140625"/>
    <col min="5742" max="5742" customWidth="1" width="9.140625"/>
    <col min="5743" max="5743" customWidth="1" width="9.140625"/>
    <col min="5744" max="5744" customWidth="1" width="9.140625"/>
    <col min="5745" max="5745" customWidth="1" width="9.140625"/>
    <col min="5746" max="5746" customWidth="1" width="9.140625"/>
    <col min="5747" max="5747" customWidth="1" width="9.140625"/>
    <col min="5748" max="5748" customWidth="1" width="9.140625"/>
    <col min="5749" max="5749" customWidth="1" width="9.140625"/>
    <col min="5750" max="5750" customWidth="1" width="9.140625"/>
    <col min="5751" max="5751" customWidth="1" width="9.140625"/>
    <col min="5752" max="5752" customWidth="1" width="9.140625"/>
    <col min="5753" max="5753" customWidth="1" width="9.140625"/>
    <col min="5754" max="5754" customWidth="1" width="9.140625"/>
    <col min="5755" max="5755" customWidth="1" width="9.140625"/>
    <col min="5756" max="5756" customWidth="1" width="9.140625"/>
    <col min="5757" max="5757" customWidth="1" width="9.140625"/>
    <col min="5758" max="5758" customWidth="1" width="9.140625"/>
    <col min="5759" max="5759" customWidth="1" width="9.140625"/>
    <col min="5760" max="5760" customWidth="1" width="9.140625"/>
    <col min="5761" max="5761" customWidth="1" width="9.140625"/>
    <col min="5762" max="5762" customWidth="1" width="9.140625"/>
    <col min="5763" max="5763" customWidth="1" width="9.140625"/>
    <col min="5764" max="5764" customWidth="1" width="9.140625"/>
    <col min="5765" max="5765" customWidth="1" width="9.140625"/>
    <col min="5766" max="5766" customWidth="1" width="9.140625"/>
    <col min="5767" max="5767" customWidth="1" width="9.140625"/>
    <col min="5768" max="5768" customWidth="1" width="9.140625"/>
    <col min="5769" max="5769" customWidth="1" width="9.140625"/>
    <col min="5770" max="5770" customWidth="1" width="9.140625"/>
    <col min="5771" max="5771" customWidth="1" width="9.140625"/>
    <col min="5772" max="5772" customWidth="1" width="9.140625"/>
    <col min="5773" max="5773" customWidth="1" width="9.140625"/>
    <col min="5774" max="5774" customWidth="1" width="9.140625"/>
    <col min="5775" max="5775" customWidth="1" width="9.140625"/>
    <col min="5776" max="5776" customWidth="1" width="9.140625"/>
    <col min="5777" max="5777" customWidth="1" width="9.140625"/>
    <col min="5778" max="5778" customWidth="1" width="9.140625"/>
    <col min="5779" max="5779" customWidth="1" width="9.140625"/>
    <col min="5780" max="5780" customWidth="1" width="9.140625"/>
    <col min="5781" max="5781" customWidth="1" width="9.140625"/>
    <col min="5782" max="5782" customWidth="1" width="9.140625"/>
    <col min="5783" max="5783" customWidth="1" width="9.140625"/>
    <col min="5784" max="5784" customWidth="1" width="9.140625"/>
    <col min="5785" max="5785" customWidth="1" width="9.140625"/>
    <col min="5786" max="5786" customWidth="1" width="9.140625"/>
    <col min="5787" max="5787" customWidth="1" width="9.140625"/>
    <col min="5788" max="5788" customWidth="1" width="9.140625"/>
    <col min="5789" max="5789" customWidth="1" width="9.140625"/>
    <col min="5790" max="5790" customWidth="1" width="9.140625"/>
    <col min="5791" max="5791" customWidth="1" width="9.140625"/>
    <col min="5792" max="5792" customWidth="1" width="9.140625"/>
    <col min="5793" max="5793" customWidth="1" width="9.140625"/>
    <col min="5794" max="5794" customWidth="1" width="9.140625"/>
    <col min="5795" max="5795" customWidth="1" width="9.140625"/>
    <col min="5796" max="5796" customWidth="1" width="9.140625"/>
    <col min="5797" max="5797" customWidth="1" width="9.140625"/>
    <col min="5798" max="5798" customWidth="1" width="9.140625"/>
    <col min="5799" max="5799" customWidth="1" width="9.140625"/>
    <col min="5800" max="5800" customWidth="1" width="9.140625"/>
    <col min="5801" max="5801" customWidth="1" width="9.140625"/>
    <col min="5802" max="5802" customWidth="1" width="9.140625"/>
    <col min="5803" max="5803" customWidth="1" width="9.140625"/>
    <col min="5804" max="5804" customWidth="1" width="9.140625"/>
    <col min="5805" max="5805" customWidth="1" width="9.140625"/>
    <col min="5806" max="5806" customWidth="1" width="9.140625"/>
    <col min="5807" max="5807" customWidth="1" width="9.140625"/>
    <col min="5808" max="5808" customWidth="1" width="9.140625"/>
    <col min="5809" max="5809" customWidth="1" width="9.140625"/>
    <col min="5810" max="5810" customWidth="1" width="9.140625"/>
    <col min="5811" max="5811" customWidth="1" width="9.140625"/>
    <col min="5812" max="5812" customWidth="1" width="9.140625"/>
    <col min="5813" max="5813" customWidth="1" width="9.140625"/>
    <col min="5814" max="5814" customWidth="1" width="9.140625"/>
    <col min="5815" max="5815" customWidth="1" width="9.140625"/>
    <col min="5816" max="5816" customWidth="1" width="9.140625"/>
    <col min="5817" max="5817" customWidth="1" width="9.140625"/>
    <col min="5818" max="5818" customWidth="1" width="9.140625"/>
    <col min="5819" max="5819" customWidth="1" width="9.140625"/>
    <col min="5820" max="5820" customWidth="1" width="9.140625"/>
    <col min="5821" max="5821" customWidth="1" width="9.140625"/>
    <col min="5822" max="5822" customWidth="1" width="9.140625"/>
    <col min="5823" max="5823" customWidth="1" width="9.140625"/>
    <col min="5824" max="5824" customWidth="1" width="9.140625"/>
    <col min="5825" max="5825" customWidth="1" width="9.140625"/>
    <col min="5826" max="5826" customWidth="1" width="9.140625"/>
    <col min="5827" max="5827" customWidth="1" width="9.140625"/>
    <col min="5828" max="5828" customWidth="1" width="9.140625"/>
    <col min="5829" max="5829" customWidth="1" width="9.140625"/>
    <col min="5830" max="5830" customWidth="1" width="9.140625"/>
    <col min="5831" max="5831" customWidth="1" width="9.140625"/>
    <col min="5832" max="5832" customWidth="1" width="9.140625"/>
    <col min="5833" max="5833" customWidth="1" width="9.140625"/>
    <col min="5834" max="5834" customWidth="1" width="9.140625"/>
    <col min="5835" max="5835" customWidth="1" width="9.140625"/>
    <col min="5836" max="5836" customWidth="1" width="9.140625"/>
    <col min="5837" max="5837" customWidth="1" width="9.140625"/>
    <col min="5838" max="5838" customWidth="1" width="9.140625"/>
    <col min="5839" max="5839" customWidth="1" width="9.140625"/>
    <col min="5840" max="5840" customWidth="1" width="9.140625"/>
    <col min="5841" max="5841" customWidth="1" width="9.140625"/>
    <col min="5842" max="5842" customWidth="1" width="9.140625"/>
    <col min="5843" max="5843" customWidth="1" width="9.140625"/>
    <col min="5844" max="5844" customWidth="1" width="9.140625"/>
    <col min="5845" max="5845" customWidth="1" width="9.140625"/>
    <col min="5846" max="5846" customWidth="1" width="9.140625"/>
    <col min="5847" max="5847" customWidth="1" width="9.140625"/>
    <col min="5848" max="5848" customWidth="1" width="9.140625"/>
    <col min="5849" max="5849" customWidth="1" width="9.140625"/>
    <col min="5850" max="5850" customWidth="1" width="9.140625"/>
    <col min="5851" max="5851" customWidth="1" width="9.140625"/>
    <col min="5852" max="5852" customWidth="1" width="9.140625"/>
    <col min="5853" max="5853" customWidth="1" width="9.140625"/>
    <col min="5854" max="5854" customWidth="1" width="9.140625"/>
    <col min="5855" max="5855" customWidth="1" width="9.140625"/>
    <col min="5856" max="5856" customWidth="1" width="9.140625"/>
    <col min="5857" max="5857" customWidth="1" width="9.140625"/>
    <col min="5858" max="5858" customWidth="1" width="9.140625"/>
    <col min="5859" max="5859" customWidth="1" width="9.140625"/>
    <col min="5860" max="5860" customWidth="1" width="9.140625"/>
    <col min="5861" max="5861" customWidth="1" width="9.140625"/>
    <col min="5862" max="5862" customWidth="1" width="9.140625"/>
    <col min="5863" max="5863" customWidth="1" width="9.140625"/>
    <col min="5864" max="5864" customWidth="1" width="9.140625"/>
    <col min="5865" max="5865" customWidth="1" width="9.140625"/>
    <col min="5866" max="5866" customWidth="1" width="9.140625"/>
    <col min="5867" max="5867" customWidth="1" width="9.140625"/>
    <col min="5868" max="5868" customWidth="1" width="9.140625"/>
    <col min="5869" max="5869" customWidth="1" width="9.140625"/>
    <col min="5870" max="5870" customWidth="1" width="9.140625"/>
    <col min="5871" max="5871" customWidth="1" width="9.140625"/>
    <col min="5872" max="5872" customWidth="1" width="9.140625"/>
    <col min="5873" max="5873" customWidth="1" width="9.140625"/>
    <col min="5874" max="5874" customWidth="1" width="9.140625"/>
    <col min="5875" max="5875" customWidth="1" width="9.140625"/>
    <col min="5876" max="5876" customWidth="1" width="9.140625"/>
    <col min="5877" max="5877" customWidth="1" width="9.140625"/>
    <col min="5878" max="5878" customWidth="1" width="9.140625"/>
    <col min="5879" max="5879" customWidth="1" width="9.140625"/>
    <col min="5880" max="5880" customWidth="1" width="9.140625"/>
    <col min="5881" max="5881" customWidth="1" width="9.140625"/>
    <col min="5882" max="5882" customWidth="1" width="9.140625"/>
    <col min="5883" max="5883" customWidth="1" width="9.140625"/>
    <col min="5884" max="5884" customWidth="1" width="9.140625"/>
    <col min="5885" max="5885" customWidth="1" width="9.140625"/>
    <col min="5886" max="5886" customWidth="1" width="9.140625"/>
    <col min="5887" max="5887" customWidth="1" width="9.140625"/>
    <col min="5888" max="5888" customWidth="1" width="9.140625"/>
    <col min="5889" max="5889" customWidth="1" width="9.140625"/>
    <col min="5890" max="5890" customWidth="1" width="9.140625"/>
    <col min="5891" max="5891" customWidth="1" width="9.140625"/>
    <col min="5892" max="5892" customWidth="1" width="9.140625"/>
    <col min="5893" max="5893" customWidth="1" width="9.140625"/>
    <col min="5894" max="5894" customWidth="1" width="9.140625"/>
    <col min="5895" max="5895" customWidth="1" width="9.140625"/>
    <col min="5896" max="5896" customWidth="1" width="9.140625"/>
    <col min="5897" max="5897" customWidth="1" width="9.140625"/>
    <col min="5898" max="5898" customWidth="1" width="9.140625"/>
    <col min="5899" max="5899" customWidth="1" width="9.140625"/>
    <col min="5900" max="5900" customWidth="1" width="9.140625"/>
    <col min="5901" max="5901" customWidth="1" width="9.140625"/>
    <col min="5902" max="5902" customWidth="1" width="9.140625"/>
    <col min="5903" max="5903" customWidth="1" width="9.140625"/>
    <col min="5904" max="5904" customWidth="1" width="9.140625"/>
    <col min="5905" max="5905" customWidth="1" width="9.140625"/>
    <col min="5906" max="5906" customWidth="1" width="9.140625"/>
    <col min="5907" max="5907" customWidth="1" width="9.140625"/>
    <col min="5908" max="5908" customWidth="1" width="9.140625"/>
    <col min="5909" max="5909" customWidth="1" width="9.140625"/>
    <col min="5910" max="5910" customWidth="1" width="9.140625"/>
    <col min="5911" max="5911" customWidth="1" width="9.140625"/>
    <col min="5912" max="5912" customWidth="1" width="9.140625"/>
    <col min="5913" max="5913" customWidth="1" width="9.140625"/>
    <col min="5914" max="5914" customWidth="1" width="9.140625"/>
    <col min="5915" max="5915" customWidth="1" width="9.140625"/>
    <col min="5916" max="5916" customWidth="1" width="9.140625"/>
    <col min="5917" max="5917" customWidth="1" width="9.140625"/>
    <col min="5918" max="5918" customWidth="1" width="9.140625"/>
    <col min="5919" max="5919" customWidth="1" width="9.140625"/>
    <col min="5920" max="5920" customWidth="1" width="9.140625"/>
    <col min="5921" max="5921" customWidth="1" width="9.140625"/>
    <col min="5922" max="5922" customWidth="1" width="9.140625"/>
    <col min="5923" max="5923" customWidth="1" width="9.140625"/>
    <col min="5924" max="5924" customWidth="1" width="9.140625"/>
    <col min="5925" max="5925" customWidth="1" width="9.140625"/>
    <col min="5926" max="5926" customWidth="1" width="9.140625"/>
    <col min="5927" max="5927" customWidth="1" width="9.140625"/>
    <col min="5928" max="5928" customWidth="1" width="9.140625"/>
    <col min="5929" max="5929" customWidth="1" width="9.140625"/>
    <col min="5930" max="5930" customWidth="1" width="9.140625"/>
    <col min="5931" max="5931" customWidth="1" width="9.140625"/>
    <col min="5932" max="5932" customWidth="1" width="9.140625"/>
    <col min="5933" max="5933" customWidth="1" width="9.140625"/>
    <col min="5934" max="5934" customWidth="1" width="9.140625"/>
    <col min="5935" max="5935" customWidth="1" width="9.140625"/>
    <col min="5936" max="5936" customWidth="1" width="9.140625"/>
    <col min="5937" max="5937" customWidth="1" width="9.140625"/>
    <col min="5938" max="5938" customWidth="1" width="9.140625"/>
    <col min="5939" max="5939" customWidth="1" width="9.140625"/>
    <col min="5940" max="5940" customWidth="1" width="9.140625"/>
    <col min="5941" max="5941" customWidth="1" width="9.140625"/>
    <col min="5942" max="5942" customWidth="1" width="9.140625"/>
    <col min="5943" max="5943" customWidth="1" width="9.140625"/>
    <col min="5944" max="5944" customWidth="1" width="9.140625"/>
    <col min="5945" max="5945" customWidth="1" width="9.140625"/>
    <col min="5946" max="5946" customWidth="1" width="9.140625"/>
    <col min="5947" max="5947" customWidth="1" width="9.140625"/>
    <col min="5948" max="5948" customWidth="1" width="9.140625"/>
    <col min="5949" max="5949" customWidth="1" width="9.140625"/>
    <col min="5950" max="5950" customWidth="1" width="9.140625"/>
    <col min="5951" max="5951" customWidth="1" width="9.140625"/>
    <col min="5952" max="5952" customWidth="1" width="9.140625"/>
    <col min="5953" max="5953" customWidth="1" width="9.140625"/>
    <col min="5954" max="5954" customWidth="1" width="9.140625"/>
    <col min="5955" max="5955" customWidth="1" width="9.140625"/>
    <col min="5956" max="5956" customWidth="1" width="9.140625"/>
    <col min="5957" max="5957" customWidth="1" width="9.140625"/>
    <col min="5958" max="5958" customWidth="1" width="9.140625"/>
    <col min="5959" max="5959" customWidth="1" width="9.140625"/>
    <col min="5960" max="5960" customWidth="1" width="9.140625"/>
    <col min="5961" max="5961" customWidth="1" width="9.140625"/>
    <col min="5962" max="5962" customWidth="1" width="9.140625"/>
    <col min="5963" max="5963" customWidth="1" width="9.140625"/>
    <col min="5964" max="5964" customWidth="1" width="9.140625"/>
    <col min="5965" max="5965" customWidth="1" width="9.140625"/>
    <col min="5966" max="5966" customWidth="1" width="9.140625"/>
    <col min="5967" max="5967" customWidth="1" width="9.140625"/>
    <col min="5968" max="5968" customWidth="1" width="9.140625"/>
    <col min="5969" max="5969" customWidth="1" width="9.140625"/>
    <col min="5970" max="5970" customWidth="1" width="9.140625"/>
    <col min="5971" max="5971" customWidth="1" width="9.140625"/>
    <col min="5972" max="5972" customWidth="1" width="9.140625"/>
    <col min="5973" max="5973" customWidth="1" width="9.140625"/>
    <col min="5974" max="5974" customWidth="1" width="9.140625"/>
    <col min="5975" max="5975" customWidth="1" width="9.140625"/>
    <col min="5976" max="5976" customWidth="1" width="9.140625"/>
    <col min="5977" max="5977" customWidth="1" width="9.140625"/>
    <col min="5978" max="5978" customWidth="1" width="9.140625"/>
    <col min="5979" max="5979" customWidth="1" width="9.140625"/>
    <col min="5980" max="5980" customWidth="1" width="9.140625"/>
    <col min="5981" max="5981" customWidth="1" width="9.140625"/>
    <col min="5982" max="5982" customWidth="1" width="9.140625"/>
    <col min="5983" max="5983" customWidth="1" width="9.140625"/>
    <col min="5984" max="5984" customWidth="1" width="9.140625"/>
    <col min="5985" max="5985" customWidth="1" width="9.140625"/>
    <col min="5986" max="5986" customWidth="1" width="9.140625"/>
    <col min="5987" max="5987" customWidth="1" width="9.140625"/>
    <col min="5988" max="5988" customWidth="1" width="9.140625"/>
    <col min="5989" max="5989" customWidth="1" width="9.140625"/>
    <col min="5990" max="5990" customWidth="1" width="9.140625"/>
    <col min="5991" max="5991" customWidth="1" width="9.140625"/>
    <col min="5992" max="5992" customWidth="1" width="9.140625"/>
    <col min="5993" max="5993" customWidth="1" width="9.140625"/>
    <col min="5994" max="5994" customWidth="1" width="9.140625"/>
    <col min="5995" max="5995" customWidth="1" width="9.140625"/>
    <col min="5996" max="5996" customWidth="1" width="9.140625"/>
    <col min="5997" max="5997" customWidth="1" width="9.140625"/>
    <col min="5998" max="5998" customWidth="1" width="9.140625"/>
    <col min="5999" max="5999" customWidth="1" width="9.140625"/>
    <col min="6000" max="6000" customWidth="1" width="9.140625"/>
    <col min="6001" max="6001" customWidth="1" width="9.140625"/>
    <col min="6002" max="6002" customWidth="1" width="9.140625"/>
    <col min="6003" max="6003" customWidth="1" width="9.140625"/>
    <col min="6004" max="6004" customWidth="1" width="9.140625"/>
    <col min="6005" max="6005" customWidth="1" width="9.140625"/>
    <col min="6006" max="6006" customWidth="1" width="9.140625"/>
    <col min="6007" max="6007" customWidth="1" width="9.140625"/>
    <col min="6008" max="6008" customWidth="1" width="9.140625"/>
    <col min="6009" max="6009" customWidth="1" width="9.140625"/>
    <col min="6010" max="6010" customWidth="1" width="9.140625"/>
    <col min="6011" max="6011" customWidth="1" width="9.140625"/>
    <col min="6012" max="6012" customWidth="1" width="9.140625"/>
    <col min="6013" max="6013" customWidth="1" width="9.140625"/>
    <col min="6014" max="6014" customWidth="1" width="9.140625"/>
    <col min="6015" max="6015" customWidth="1" width="9.140625"/>
    <col min="6016" max="6016" customWidth="1" width="9.140625"/>
    <col min="6017" max="6017" customWidth="1" width="9.140625"/>
    <col min="6018" max="6018" customWidth="1" width="9.140625"/>
    <col min="6019" max="6019" customWidth="1" width="9.140625"/>
    <col min="6020" max="6020" customWidth="1" width="9.140625"/>
    <col min="6021" max="6021" customWidth="1" width="9.140625"/>
    <col min="6022" max="6022" customWidth="1" width="9.140625"/>
    <col min="6023" max="6023" customWidth="1" width="9.140625"/>
    <col min="6024" max="6024" customWidth="1" width="9.140625"/>
    <col min="6025" max="6025" customWidth="1" width="9.140625"/>
    <col min="6026" max="6026" customWidth="1" width="9.140625"/>
    <col min="6027" max="6027" customWidth="1" width="9.140625"/>
    <col min="6028" max="6028" customWidth="1" width="9.140625"/>
    <col min="6029" max="6029" customWidth="1" width="9.140625"/>
    <col min="6030" max="6030" customWidth="1" width="9.140625"/>
    <col min="6031" max="6031" customWidth="1" width="9.140625"/>
    <col min="6032" max="6032" customWidth="1" width="9.140625"/>
    <col min="6033" max="6033" customWidth="1" width="9.140625"/>
    <col min="6034" max="6034" customWidth="1" width="9.140625"/>
    <col min="6035" max="6035" customWidth="1" width="9.140625"/>
    <col min="6036" max="6036" customWidth="1" width="9.140625"/>
    <col min="6037" max="6037" customWidth="1" width="9.140625"/>
    <col min="6038" max="6038" customWidth="1" width="9.140625"/>
    <col min="6039" max="6039" customWidth="1" width="9.140625"/>
    <col min="6040" max="6040" customWidth="1" width="9.140625"/>
    <col min="6041" max="6041" customWidth="1" width="9.140625"/>
    <col min="6042" max="6042" customWidth="1" width="9.140625"/>
    <col min="6043" max="6043" customWidth="1" width="9.140625"/>
    <col min="6044" max="6044" customWidth="1" width="9.140625"/>
    <col min="6045" max="6045" customWidth="1" width="9.140625"/>
    <col min="6046" max="6046" customWidth="1" width="9.140625"/>
    <col min="6047" max="6047" customWidth="1" width="9.140625"/>
    <col min="6048" max="6048" customWidth="1" width="9.140625"/>
    <col min="6049" max="6049" customWidth="1" width="9.140625"/>
    <col min="6050" max="6050" customWidth="1" width="9.140625"/>
    <col min="6051" max="6051" customWidth="1" width="9.140625"/>
    <col min="6052" max="6052" customWidth="1" width="9.140625"/>
    <col min="6053" max="6053" customWidth="1" width="9.140625"/>
    <col min="6054" max="6054" customWidth="1" width="9.140625"/>
    <col min="6055" max="6055" customWidth="1" width="9.140625"/>
    <col min="6056" max="6056" customWidth="1" width="9.140625"/>
    <col min="6057" max="6057" customWidth="1" width="9.140625"/>
    <col min="6058" max="6058" customWidth="1" width="9.140625"/>
    <col min="6059" max="6059" customWidth="1" width="9.140625"/>
    <col min="6060" max="6060" customWidth="1" width="9.140625"/>
    <col min="6061" max="6061" customWidth="1" width="9.140625"/>
    <col min="6062" max="6062" customWidth="1" width="9.140625"/>
    <col min="6063" max="6063" customWidth="1" width="9.140625"/>
    <col min="6064" max="6064" customWidth="1" width="9.140625"/>
    <col min="6065" max="6065" customWidth="1" width="9.140625"/>
    <col min="6066" max="6066" customWidth="1" width="9.140625"/>
    <col min="6067" max="6067" customWidth="1" width="9.140625"/>
    <col min="6068" max="6068" customWidth="1" width="9.140625"/>
    <col min="6069" max="6069" customWidth="1" width="9.140625"/>
    <col min="6070" max="6070" customWidth="1" width="9.140625"/>
    <col min="6071" max="6071" customWidth="1" width="9.140625"/>
    <col min="6072" max="6072" customWidth="1" width="9.140625"/>
    <col min="6073" max="6073" customWidth="1" width="9.140625"/>
    <col min="6074" max="6074" customWidth="1" width="9.140625"/>
    <col min="6075" max="6075" customWidth="1" width="9.140625"/>
    <col min="6076" max="6076" customWidth="1" width="9.140625"/>
    <col min="6077" max="6077" customWidth="1" width="9.140625"/>
    <col min="6078" max="6078" customWidth="1" width="9.140625"/>
    <col min="6079" max="6079" customWidth="1" width="9.140625"/>
    <col min="6080" max="6080" customWidth="1" width="9.140625"/>
    <col min="6081" max="6081" customWidth="1" width="9.140625"/>
    <col min="6082" max="6082" customWidth="1" width="9.140625"/>
    <col min="6083" max="6083" customWidth="1" width="9.140625"/>
    <col min="6084" max="6084" customWidth="1" width="9.140625"/>
    <col min="6085" max="6085" customWidth="1" width="9.140625"/>
    <col min="6086" max="6086" customWidth="1" width="9.140625"/>
    <col min="6087" max="6087" customWidth="1" width="9.140625"/>
    <col min="6088" max="6088" customWidth="1" width="9.140625"/>
    <col min="6089" max="6089" customWidth="1" width="9.140625"/>
    <col min="6090" max="6090" customWidth="1" width="9.140625"/>
    <col min="6091" max="6091" customWidth="1" width="9.140625"/>
    <col min="6092" max="6092" customWidth="1" width="9.140625"/>
    <col min="6093" max="6093" customWidth="1" width="9.140625"/>
    <col min="6094" max="6094" customWidth="1" width="9.140625"/>
    <col min="6095" max="6095" customWidth="1" width="9.140625"/>
    <col min="6096" max="6096" customWidth="1" width="9.140625"/>
    <col min="6097" max="6097" customWidth="1" width="9.140625"/>
    <col min="6098" max="6098" customWidth="1" width="9.140625"/>
    <col min="6099" max="6099" customWidth="1" width="9.140625"/>
    <col min="6100" max="6100" customWidth="1" width="9.140625"/>
    <col min="6101" max="6101" customWidth="1" width="9.140625"/>
    <col min="6102" max="6102" customWidth="1" width="9.140625"/>
    <col min="6103" max="6103" customWidth="1" width="9.140625"/>
    <col min="6104" max="6104" customWidth="1" width="9.140625"/>
    <col min="6105" max="6105" customWidth="1" width="9.140625"/>
    <col min="6106" max="6106" customWidth="1" width="9.140625"/>
    <col min="6107" max="6107" customWidth="1" width="9.140625"/>
    <col min="6108" max="6108" customWidth="1" width="9.140625"/>
    <col min="6109" max="6109" customWidth="1" width="9.140625"/>
    <col min="6110" max="6110" customWidth="1" width="9.140625"/>
    <col min="6111" max="6111" customWidth="1" width="9.140625"/>
    <col min="6112" max="6112" customWidth="1" width="9.140625"/>
    <col min="6113" max="6113" customWidth="1" width="9.140625"/>
    <col min="6114" max="6114" customWidth="1" width="9.140625"/>
    <col min="6115" max="6115" customWidth="1" width="9.140625"/>
    <col min="6116" max="6116" customWidth="1" width="9.140625"/>
    <col min="6117" max="6117" customWidth="1" width="9.140625"/>
    <col min="6118" max="6118" customWidth="1" width="9.140625"/>
    <col min="6119" max="6119" customWidth="1" width="9.140625"/>
    <col min="6120" max="6120" customWidth="1" width="9.140625"/>
    <col min="6121" max="6121" customWidth="1" width="9.140625"/>
    <col min="6122" max="6122" customWidth="1" width="9.140625"/>
    <col min="6123" max="6123" customWidth="1" width="9.140625"/>
    <col min="6124" max="6124" customWidth="1" width="9.140625"/>
    <col min="6125" max="6125" customWidth="1" width="9.140625"/>
    <col min="6126" max="6126" customWidth="1" width="9.140625"/>
    <col min="6127" max="6127" customWidth="1" width="9.140625"/>
    <col min="6128" max="6128" customWidth="1" width="9.140625"/>
    <col min="6129" max="6129" customWidth="1" width="9.140625"/>
    <col min="6130" max="6130" customWidth="1" width="9.140625"/>
    <col min="6131" max="6131" customWidth="1" width="9.140625"/>
    <col min="6132" max="6132" customWidth="1" width="9.140625"/>
    <col min="6133" max="6133" customWidth="1" width="9.140625"/>
    <col min="6134" max="6134" customWidth="1" width="9.140625"/>
    <col min="6135" max="6135" customWidth="1" width="9.140625"/>
    <col min="6136" max="6136" customWidth="1" width="9.140625"/>
    <col min="6137" max="6137" customWidth="1" width="9.140625"/>
    <col min="6138" max="6138" customWidth="1" width="9.140625"/>
    <col min="6139" max="6139" customWidth="1" width="9.140625"/>
    <col min="6140" max="6140" customWidth="1" width="9.140625"/>
    <col min="6141" max="6141" customWidth="1" width="9.140625"/>
    <col min="6142" max="6142" customWidth="1" width="9.140625"/>
    <col min="6143" max="6143" customWidth="1" width="9.140625"/>
    <col min="6144" max="6144" customWidth="1" width="9.140625"/>
    <col min="6145" max="6145" customWidth="1" width="9.140625"/>
    <col min="6146" max="6146" customWidth="1" width="9.140625"/>
    <col min="6147" max="6147" customWidth="1" width="9.140625"/>
    <col min="6148" max="6148" customWidth="1" width="9.140625"/>
    <col min="6149" max="6149" customWidth="1" width="9.140625"/>
    <col min="6150" max="6150" customWidth="1" width="9.140625"/>
    <col min="6151" max="6151" customWidth="1" width="9.140625"/>
    <col min="6152" max="6152" customWidth="1" width="9.140625"/>
    <col min="6153" max="6153" customWidth="1" width="9.140625"/>
    <col min="6154" max="6154" customWidth="1" width="9.140625"/>
    <col min="6155" max="6155" customWidth="1" width="9.140625"/>
    <col min="6156" max="6156" customWidth="1" width="9.140625"/>
    <col min="6157" max="6157" customWidth="1" width="9.140625"/>
    <col min="6158" max="6158" customWidth="1" width="9.140625"/>
    <col min="6159" max="6159" customWidth="1" width="9.140625"/>
    <col min="6160" max="6160" customWidth="1" width="9.140625"/>
    <col min="6161" max="6161" customWidth="1" width="9.140625"/>
    <col min="6162" max="6162" customWidth="1" width="9.140625"/>
    <col min="6163" max="6163" customWidth="1" width="9.140625"/>
    <col min="6164" max="6164" customWidth="1" width="9.140625"/>
    <col min="6165" max="6165" customWidth="1" width="9.140625"/>
    <col min="6166" max="6166" customWidth="1" width="9.140625"/>
    <col min="6167" max="6167" customWidth="1" width="9.140625"/>
    <col min="6168" max="6168" customWidth="1" width="9.140625"/>
    <col min="6169" max="6169" customWidth="1" width="9.140625"/>
    <col min="6170" max="6170" customWidth="1" width="9.140625"/>
    <col min="6171" max="6171" customWidth="1" width="9.140625"/>
    <col min="6172" max="6172" customWidth="1" width="9.140625"/>
    <col min="6173" max="6173" customWidth="1" width="9.140625"/>
    <col min="6174" max="6174" customWidth="1" width="9.140625"/>
    <col min="6175" max="6175" customWidth="1" width="9.140625"/>
    <col min="6176" max="6176" customWidth="1" width="9.140625"/>
    <col min="6177" max="6177" customWidth="1" width="9.140625"/>
    <col min="6178" max="6178" customWidth="1" width="9.140625"/>
    <col min="6179" max="6179" customWidth="1" width="9.140625"/>
    <col min="6180" max="6180" customWidth="1" width="9.140625"/>
    <col min="6181" max="6181" customWidth="1" width="9.140625"/>
    <col min="6182" max="6182" customWidth="1" width="9.140625"/>
    <col min="6183" max="6183" customWidth="1" width="9.140625"/>
    <col min="6184" max="6184" customWidth="1" width="9.140625"/>
    <col min="6185" max="6185" customWidth="1" width="9.140625"/>
    <col min="6186" max="6186" customWidth="1" width="9.140625"/>
    <col min="6187" max="6187" customWidth="1" width="9.140625"/>
    <col min="6188" max="6188" customWidth="1" width="9.140625"/>
    <col min="6189" max="6189" customWidth="1" width="9.140625"/>
    <col min="6190" max="6190" customWidth="1" width="9.140625"/>
    <col min="6191" max="6191" customWidth="1" width="9.140625"/>
    <col min="6192" max="6192" customWidth="1" width="9.140625"/>
    <col min="6193" max="6193" customWidth="1" width="9.140625"/>
    <col min="6194" max="6194" customWidth="1" width="9.140625"/>
    <col min="6195" max="6195" customWidth="1" width="9.140625"/>
    <col min="6196" max="6196" customWidth="1" width="9.140625"/>
    <col min="6197" max="6197" customWidth="1" width="9.140625"/>
    <col min="6198" max="6198" customWidth="1" width="9.140625"/>
    <col min="6199" max="6199" customWidth="1" width="9.140625"/>
    <col min="6200" max="6200" customWidth="1" width="9.140625"/>
    <col min="6201" max="6201" customWidth="1" width="9.140625"/>
    <col min="6202" max="6202" customWidth="1" width="9.140625"/>
    <col min="6203" max="6203" customWidth="1" width="9.140625"/>
    <col min="6204" max="6204" customWidth="1" width="9.140625"/>
    <col min="6205" max="6205" customWidth="1" width="9.140625"/>
    <col min="6206" max="6206" customWidth="1" width="9.140625"/>
    <col min="6207" max="6207" customWidth="1" width="9.140625"/>
    <col min="6208" max="6208" customWidth="1" width="9.140625"/>
    <col min="6209" max="6209" customWidth="1" width="9.140625"/>
    <col min="6210" max="6210" customWidth="1" width="9.140625"/>
    <col min="6211" max="6211" customWidth="1" width="9.140625"/>
    <col min="6212" max="6212" customWidth="1" width="9.140625"/>
    <col min="6213" max="6213" customWidth="1" width="9.140625"/>
    <col min="6214" max="6214" customWidth="1" width="9.140625"/>
    <col min="6215" max="6215" customWidth="1" width="9.140625"/>
    <col min="6216" max="6216" customWidth="1" width="9.140625"/>
    <col min="6217" max="6217" customWidth="1" width="9.140625"/>
    <col min="6218" max="6218" customWidth="1" width="9.140625"/>
    <col min="6219" max="6219" customWidth="1" width="9.140625"/>
    <col min="6220" max="6220" customWidth="1" width="9.140625"/>
    <col min="6221" max="6221" customWidth="1" width="9.140625"/>
    <col min="6222" max="6222" customWidth="1" width="9.140625"/>
    <col min="6223" max="6223" customWidth="1" width="9.140625"/>
    <col min="6224" max="6224" customWidth="1" width="9.140625"/>
    <col min="6225" max="6225" customWidth="1" width="9.140625"/>
    <col min="6226" max="6226" customWidth="1" width="9.140625"/>
    <col min="6227" max="6227" customWidth="1" width="9.140625"/>
    <col min="6228" max="6228" customWidth="1" width="9.140625"/>
    <col min="6229" max="6229" customWidth="1" width="9.140625"/>
    <col min="6230" max="6230" customWidth="1" width="9.140625"/>
    <col min="6231" max="6231" customWidth="1" width="9.140625"/>
    <col min="6232" max="6232" customWidth="1" width="9.140625"/>
    <col min="6233" max="6233" customWidth="1" width="9.140625"/>
    <col min="6234" max="6234" customWidth="1" width="9.140625"/>
    <col min="6235" max="6235" customWidth="1" width="9.140625"/>
    <col min="6236" max="6236" customWidth="1" width="9.140625"/>
    <col min="6237" max="6237" customWidth="1" width="9.140625"/>
    <col min="6238" max="6238" customWidth="1" width="9.140625"/>
    <col min="6239" max="6239" customWidth="1" width="9.140625"/>
    <col min="6240" max="6240" customWidth="1" width="9.140625"/>
    <col min="6241" max="6241" customWidth="1" width="9.140625"/>
    <col min="6242" max="6242" customWidth="1" width="9.140625"/>
    <col min="6243" max="6243" customWidth="1" width="9.140625"/>
    <col min="6244" max="6244" customWidth="1" width="9.140625"/>
    <col min="6245" max="6245" customWidth="1" width="9.140625"/>
    <col min="6246" max="6246" customWidth="1" width="9.140625"/>
    <col min="6247" max="6247" customWidth="1" width="9.140625"/>
    <col min="6248" max="6248" customWidth="1" width="9.140625"/>
    <col min="6249" max="6249" customWidth="1" width="9.140625"/>
    <col min="6250" max="6250" customWidth="1" width="9.140625"/>
    <col min="6251" max="6251" customWidth="1" width="9.140625"/>
    <col min="6252" max="6252" customWidth="1" width="9.140625"/>
    <col min="6253" max="6253" customWidth="1" width="9.140625"/>
    <col min="6254" max="6254" customWidth="1" width="9.140625"/>
    <col min="6255" max="6255" customWidth="1" width="9.140625"/>
    <col min="6256" max="6256" customWidth="1" width="9.140625"/>
    <col min="6257" max="6257" customWidth="1" width="9.140625"/>
    <col min="6258" max="6258" customWidth="1" width="9.140625"/>
    <col min="6259" max="6259" customWidth="1" width="9.140625"/>
    <col min="6260" max="6260" customWidth="1" width="9.140625"/>
    <col min="6261" max="6261" customWidth="1" width="9.140625"/>
    <col min="6262" max="6262" customWidth="1" width="9.140625"/>
    <col min="6263" max="6263" customWidth="1" width="9.140625"/>
    <col min="6264" max="6264" customWidth="1" width="9.140625"/>
    <col min="6265" max="6265" customWidth="1" width="9.140625"/>
    <col min="6266" max="6266" customWidth="1" width="9.140625"/>
    <col min="6267" max="6267" customWidth="1" width="9.140625"/>
    <col min="6268" max="6268" customWidth="1" width="9.140625"/>
    <col min="6269" max="6269" customWidth="1" width="9.140625"/>
    <col min="6270" max="6270" customWidth="1" width="9.140625"/>
    <col min="6271" max="6271" customWidth="1" width="9.140625"/>
    <col min="6272" max="6272" customWidth="1" width="9.140625"/>
    <col min="6273" max="6273" customWidth="1" width="9.140625"/>
    <col min="6274" max="6274" customWidth="1" width="9.140625"/>
    <col min="6275" max="6275" customWidth="1" width="9.140625"/>
    <col min="6276" max="6276" customWidth="1" width="9.140625"/>
    <col min="6277" max="6277" customWidth="1" width="9.140625"/>
    <col min="6278" max="6278" customWidth="1" width="9.140625"/>
    <col min="6279" max="6279" customWidth="1" width="9.140625"/>
    <col min="6280" max="6280" customWidth="1" width="9.140625"/>
    <col min="6281" max="6281" customWidth="1" width="9.140625"/>
    <col min="6282" max="6282" customWidth="1" width="9.140625"/>
    <col min="6283" max="6283" customWidth="1" width="9.140625"/>
    <col min="6284" max="6284" customWidth="1" width="9.140625"/>
    <col min="6285" max="6285" customWidth="1" width="9.140625"/>
    <col min="6286" max="6286" customWidth="1" width="9.140625"/>
    <col min="6287" max="6287" customWidth="1" width="9.140625"/>
    <col min="6288" max="6288" customWidth="1" width="9.140625"/>
    <col min="6289" max="6289" customWidth="1" width="9.140625"/>
    <col min="6290" max="6290" customWidth="1" width="9.140625"/>
    <col min="6291" max="6291" customWidth="1" width="9.140625"/>
    <col min="6292" max="6292" customWidth="1" width="9.140625"/>
    <col min="6293" max="6293" customWidth="1" width="9.140625"/>
    <col min="6294" max="6294" customWidth="1" width="9.140625"/>
    <col min="6295" max="6295" customWidth="1" width="9.140625"/>
    <col min="6296" max="6296" customWidth="1" width="9.140625"/>
    <col min="6297" max="6297" customWidth="1" width="9.140625"/>
    <col min="6298" max="6298" customWidth="1" width="9.140625"/>
    <col min="6299" max="6299" customWidth="1" width="9.140625"/>
    <col min="6300" max="6300" customWidth="1" width="9.140625"/>
    <col min="6301" max="6301" customWidth="1" width="9.140625"/>
    <col min="6302" max="6302" customWidth="1" width="9.140625"/>
    <col min="6303" max="6303" customWidth="1" width="9.140625"/>
    <col min="6304" max="6304" customWidth="1" width="9.140625"/>
    <col min="6305" max="6305" customWidth="1" width="9.140625"/>
    <col min="6306" max="6306" customWidth="1" width="9.140625"/>
    <col min="6307" max="6307" customWidth="1" width="9.140625"/>
    <col min="6308" max="6308" customWidth="1" width="9.140625"/>
    <col min="6309" max="6309" customWidth="1" width="9.140625"/>
    <col min="6310" max="6310" customWidth="1" width="9.140625"/>
    <col min="6311" max="6311" customWidth="1" width="9.140625"/>
    <col min="6312" max="6312" customWidth="1" width="9.140625"/>
    <col min="6313" max="6313" customWidth="1" width="9.140625"/>
    <col min="6314" max="6314" customWidth="1" width="9.140625"/>
    <col min="6315" max="6315" customWidth="1" width="9.140625"/>
    <col min="6316" max="6316" customWidth="1" width="9.140625"/>
    <col min="6317" max="6317" customWidth="1" width="9.140625"/>
    <col min="6318" max="6318" customWidth="1" width="9.140625"/>
    <col min="6319" max="6319" customWidth="1" width="9.140625"/>
    <col min="6320" max="6320" customWidth="1" width="9.140625"/>
    <col min="6321" max="6321" customWidth="1" width="9.140625"/>
    <col min="6322" max="6322" customWidth="1" width="9.140625"/>
    <col min="6323" max="6323" customWidth="1" width="9.140625"/>
    <col min="6324" max="6324" customWidth="1" width="9.140625"/>
    <col min="6325" max="6325" customWidth="1" width="9.140625"/>
    <col min="6326" max="6326" customWidth="1" width="9.140625"/>
    <col min="6327" max="6327" customWidth="1" width="9.140625"/>
    <col min="6328" max="6328" customWidth="1" width="9.140625"/>
    <col min="6329" max="6329" customWidth="1" width="9.140625"/>
    <col min="6330" max="6330" customWidth="1" width="9.140625"/>
    <col min="6331" max="6331" customWidth="1" width="9.140625"/>
    <col min="6332" max="6332" customWidth="1" width="9.140625"/>
    <col min="6333" max="6333" customWidth="1" width="9.140625"/>
    <col min="6334" max="6334" customWidth="1" width="9.140625"/>
    <col min="6335" max="6335" customWidth="1" width="9.140625"/>
    <col min="6336" max="6336" customWidth="1" width="9.140625"/>
    <col min="6337" max="6337" customWidth="1" width="9.140625"/>
    <col min="6338" max="6338" customWidth="1" width="9.140625"/>
    <col min="6339" max="6339" customWidth="1" width="9.140625"/>
    <col min="6340" max="6340" customWidth="1" width="9.140625"/>
    <col min="6341" max="6341" customWidth="1" width="9.140625"/>
    <col min="6342" max="6342" customWidth="1" width="9.140625"/>
    <col min="6343" max="6343" customWidth="1" width="9.140625"/>
    <col min="6344" max="6344" customWidth="1" width="9.140625"/>
    <col min="6345" max="6345" customWidth="1" width="9.140625"/>
    <col min="6346" max="6346" customWidth="1" width="9.140625"/>
    <col min="6347" max="6347" customWidth="1" width="9.140625"/>
    <col min="6348" max="6348" customWidth="1" width="9.140625"/>
    <col min="6349" max="6349" customWidth="1" width="9.140625"/>
    <col min="6350" max="6350" customWidth="1" width="9.140625"/>
    <col min="6351" max="6351" customWidth="1" width="9.140625"/>
    <col min="6352" max="6352" customWidth="1" width="9.140625"/>
    <col min="6353" max="6353" customWidth="1" width="9.140625"/>
    <col min="6354" max="6354" customWidth="1" width="9.140625"/>
    <col min="6355" max="6355" customWidth="1" width="9.140625"/>
    <col min="6356" max="6356" customWidth="1" width="9.140625"/>
    <col min="6357" max="6357" customWidth="1" width="9.140625"/>
    <col min="6358" max="6358" customWidth="1" width="9.140625"/>
    <col min="6359" max="6359" customWidth="1" width="9.140625"/>
    <col min="6360" max="6360" customWidth="1" width="9.140625"/>
    <col min="6361" max="6361" customWidth="1" width="9.140625"/>
    <col min="6362" max="6362" customWidth="1" width="9.140625"/>
    <col min="6363" max="6363" customWidth="1" width="9.140625"/>
    <col min="6364" max="6364" customWidth="1" width="9.140625"/>
    <col min="6365" max="6365" customWidth="1" width="9.140625"/>
    <col min="6366" max="6366" customWidth="1" width="9.140625"/>
    <col min="6367" max="6367" customWidth="1" width="9.140625"/>
    <col min="6368" max="6368" customWidth="1" width="9.140625"/>
    <col min="6369" max="6369" customWidth="1" width="9.140625"/>
    <col min="6370" max="6370" customWidth="1" width="9.140625"/>
    <col min="6371" max="6371" customWidth="1" width="9.140625"/>
    <col min="6372" max="6372" customWidth="1" width="9.140625"/>
    <col min="6373" max="6373" customWidth="1" width="9.140625"/>
    <col min="6374" max="6374" customWidth="1" width="9.140625"/>
    <col min="6375" max="6375" customWidth="1" width="9.140625"/>
    <col min="6376" max="6376" customWidth="1" width="9.140625"/>
    <col min="6377" max="6377" customWidth="1" width="9.140625"/>
    <col min="6378" max="6378" customWidth="1" width="9.140625"/>
    <col min="6379" max="6379" customWidth="1" width="9.140625"/>
    <col min="6380" max="6380" customWidth="1" width="9.140625"/>
    <col min="6381" max="6381" customWidth="1" width="9.140625"/>
    <col min="6382" max="6382" customWidth="1" width="9.140625"/>
    <col min="6383" max="6383" customWidth="1" width="9.140625"/>
    <col min="6384" max="6384" customWidth="1" width="9.140625"/>
    <col min="6385" max="6385" customWidth="1" width="9.140625"/>
    <col min="6386" max="6386" customWidth="1" width="9.140625"/>
    <col min="6387" max="6387" customWidth="1" width="9.140625"/>
    <col min="6388" max="6388" customWidth="1" width="9.140625"/>
    <col min="6389" max="6389" customWidth="1" width="9.140625"/>
    <col min="6390" max="6390" customWidth="1" width="9.140625"/>
    <col min="6391" max="6391" customWidth="1" width="9.140625"/>
    <col min="6392" max="6392" customWidth="1" width="9.140625"/>
    <col min="6393" max="6393" customWidth="1" width="9.140625"/>
    <col min="6394" max="6394" customWidth="1" width="9.140625"/>
    <col min="6395" max="6395" customWidth="1" width="9.140625"/>
    <col min="6396" max="6396" customWidth="1" width="9.140625"/>
    <col min="6397" max="6397" customWidth="1" width="9.140625"/>
    <col min="6398" max="6398" customWidth="1" width="9.140625"/>
    <col min="6399" max="6399" customWidth="1" width="9.140625"/>
    <col min="6400" max="6400" customWidth="1" width="9.140625"/>
    <col min="6401" max="6401" customWidth="1" width="9.140625"/>
    <col min="6402" max="6402" customWidth="1" width="9.140625"/>
    <col min="6403" max="6403" customWidth="1" width="9.140625"/>
    <col min="6404" max="6404" customWidth="1" width="9.140625"/>
    <col min="6405" max="6405" customWidth="1" width="9.140625"/>
    <col min="6406" max="6406" customWidth="1" width="9.140625"/>
    <col min="6407" max="6407" customWidth="1" width="9.140625"/>
    <col min="6408" max="6408" customWidth="1" width="9.140625"/>
    <col min="6409" max="6409" customWidth="1" width="9.140625"/>
    <col min="6410" max="6410" customWidth="1" width="9.140625"/>
    <col min="6411" max="6411" customWidth="1" width="9.140625"/>
    <col min="6412" max="6412" customWidth="1" width="9.140625"/>
    <col min="6413" max="6413" customWidth="1" width="9.140625"/>
    <col min="6414" max="6414" customWidth="1" width="9.140625"/>
    <col min="6415" max="6415" customWidth="1" width="9.140625"/>
    <col min="6416" max="6416" customWidth="1" width="9.140625"/>
    <col min="6417" max="6417" customWidth="1" width="9.140625"/>
    <col min="6418" max="6418" customWidth="1" width="9.140625"/>
    <col min="6419" max="6419" customWidth="1" width="9.140625"/>
    <col min="6420" max="6420" customWidth="1" width="9.140625"/>
    <col min="6421" max="6421" customWidth="1" width="9.140625"/>
    <col min="6422" max="6422" customWidth="1" width="9.140625"/>
    <col min="6423" max="6423" customWidth="1" width="9.140625"/>
    <col min="6424" max="6424" customWidth="1" width="9.140625"/>
    <col min="6425" max="6425" customWidth="1" width="9.140625"/>
    <col min="6426" max="6426" customWidth="1" width="9.140625"/>
    <col min="6427" max="6427" customWidth="1" width="9.140625"/>
    <col min="6428" max="6428" customWidth="1" width="9.140625"/>
    <col min="6429" max="6429" customWidth="1" width="9.140625"/>
    <col min="6430" max="6430" customWidth="1" width="9.140625"/>
    <col min="6431" max="6431" customWidth="1" width="9.140625"/>
    <col min="6432" max="6432" customWidth="1" width="9.140625"/>
    <col min="6433" max="6433" customWidth="1" width="9.140625"/>
    <col min="6434" max="6434" customWidth="1" width="9.140625"/>
    <col min="6435" max="6435" customWidth="1" width="9.140625"/>
    <col min="6436" max="6436" customWidth="1" width="9.140625"/>
    <col min="6437" max="6437" customWidth="1" width="9.140625"/>
    <col min="6438" max="6438" customWidth="1" width="9.140625"/>
    <col min="6439" max="6439" customWidth="1" width="9.140625"/>
    <col min="6440" max="6440" customWidth="1" width="9.140625"/>
    <col min="6441" max="6441" customWidth="1" width="9.140625"/>
    <col min="6442" max="6442" customWidth="1" width="9.140625"/>
    <col min="6443" max="6443" customWidth="1" width="9.140625"/>
    <col min="6444" max="6444" customWidth="1" width="9.140625"/>
    <col min="6445" max="6445" customWidth="1" width="9.140625"/>
    <col min="6446" max="6446" customWidth="1" width="9.140625"/>
    <col min="6447" max="6447" customWidth="1" width="9.140625"/>
    <col min="6448" max="6448" customWidth="1" width="9.140625"/>
    <col min="6449" max="6449" customWidth="1" width="9.140625"/>
    <col min="6450" max="6450" customWidth="1" width="9.140625"/>
    <col min="6451" max="6451" customWidth="1" width="9.140625"/>
    <col min="6452" max="6452" customWidth="1" width="9.140625"/>
    <col min="6453" max="6453" customWidth="1" width="9.140625"/>
    <col min="6454" max="6454" customWidth="1" width="9.140625"/>
    <col min="6455" max="6455" customWidth="1" width="9.140625"/>
    <col min="6456" max="6456" customWidth="1" width="9.140625"/>
    <col min="6457" max="6457" customWidth="1" width="9.140625"/>
    <col min="6458" max="6458" customWidth="1" width="9.140625"/>
    <col min="6459" max="6459" customWidth="1" width="9.140625"/>
    <col min="6460" max="6460" customWidth="1" width="9.140625"/>
    <col min="6461" max="6461" customWidth="1" width="9.140625"/>
    <col min="6462" max="6462" customWidth="1" width="9.140625"/>
    <col min="6463" max="6463" customWidth="1" width="9.140625"/>
    <col min="6464" max="6464" customWidth="1" width="9.140625"/>
    <col min="6465" max="6465" customWidth="1" width="9.140625"/>
    <col min="6466" max="6466" customWidth="1" width="9.140625"/>
    <col min="6467" max="6467" customWidth="1" width="9.140625"/>
    <col min="6468" max="6468" customWidth="1" width="9.140625"/>
    <col min="6469" max="6469" customWidth="1" width="9.140625"/>
    <col min="6470" max="6470" customWidth="1" width="9.140625"/>
    <col min="6471" max="6471" customWidth="1" width="9.140625"/>
    <col min="6472" max="6472" customWidth="1" width="9.140625"/>
    <col min="6473" max="6473" customWidth="1" width="9.140625"/>
    <col min="6474" max="6474" customWidth="1" width="9.140625"/>
    <col min="6475" max="6475" customWidth="1" width="9.140625"/>
    <col min="6476" max="6476" customWidth="1" width="9.140625"/>
    <col min="6477" max="6477" customWidth="1" width="9.140625"/>
    <col min="6478" max="6478" customWidth="1" width="9.140625"/>
    <col min="6479" max="6479" customWidth="1" width="9.140625"/>
    <col min="6480" max="6480" customWidth="1" width="9.140625"/>
    <col min="6481" max="6481" customWidth="1" width="9.140625"/>
    <col min="6482" max="6482" customWidth="1" width="9.140625"/>
    <col min="6483" max="6483" customWidth="1" width="9.140625"/>
    <col min="6484" max="6484" customWidth="1" width="9.140625"/>
    <col min="6485" max="6485" customWidth="1" width="9.140625"/>
    <col min="6486" max="6486" customWidth="1" width="9.140625"/>
    <col min="6487" max="6487" customWidth="1" width="9.140625"/>
    <col min="6488" max="6488" customWidth="1" width="9.140625"/>
    <col min="6489" max="6489" customWidth="1" width="9.140625"/>
    <col min="6490" max="6490" customWidth="1" width="9.140625"/>
    <col min="6491" max="6491" customWidth="1" width="9.140625"/>
    <col min="6492" max="6492" customWidth="1" width="9.140625"/>
    <col min="6493" max="6493" customWidth="1" width="9.140625"/>
    <col min="6494" max="6494" customWidth="1" width="9.140625"/>
    <col min="6495" max="6495" customWidth="1" width="9.140625"/>
    <col min="6496" max="6496" customWidth="1" width="9.140625"/>
    <col min="6497" max="6497" customWidth="1" width="9.140625"/>
    <col min="6498" max="6498" customWidth="1" width="9.140625"/>
    <col min="6499" max="6499" customWidth="1" width="9.140625"/>
    <col min="6500" max="6500" customWidth="1" width="9.140625"/>
    <col min="6501" max="6501" customWidth="1" width="9.140625"/>
    <col min="6502" max="6502" customWidth="1" width="9.140625"/>
    <col min="6503" max="6503" customWidth="1" width="9.140625"/>
    <col min="6504" max="6504" customWidth="1" width="9.140625"/>
    <col min="6505" max="6505" customWidth="1" width="9.140625"/>
    <col min="6506" max="6506" customWidth="1" width="9.140625"/>
    <col min="6507" max="6507" customWidth="1" width="9.140625"/>
    <col min="6508" max="6508" customWidth="1" width="9.140625"/>
    <col min="6509" max="6509" customWidth="1" width="9.140625"/>
    <col min="6510" max="6510" customWidth="1" width="9.140625"/>
    <col min="6511" max="6511" customWidth="1" width="9.140625"/>
    <col min="6512" max="6512" customWidth="1" width="9.140625"/>
    <col min="6513" max="6513" customWidth="1" width="9.140625"/>
    <col min="6514" max="6514" customWidth="1" width="9.140625"/>
    <col min="6515" max="6515" customWidth="1" width="9.140625"/>
    <col min="6516" max="6516" customWidth="1" width="9.140625"/>
    <col min="6517" max="6517" customWidth="1" width="9.140625"/>
    <col min="6518" max="6518" customWidth="1" width="9.140625"/>
    <col min="6519" max="6519" customWidth="1" width="9.140625"/>
    <col min="6520" max="6520" customWidth="1" width="9.140625"/>
    <col min="6521" max="6521" customWidth="1" width="9.140625"/>
    <col min="6522" max="6522" customWidth="1" width="9.140625"/>
    <col min="6523" max="6523" customWidth="1" width="9.140625"/>
    <col min="6524" max="6524" customWidth="1" width="9.140625"/>
    <col min="6525" max="6525" customWidth="1" width="9.140625"/>
    <col min="6526" max="6526" customWidth="1" width="9.140625"/>
    <col min="6527" max="6527" customWidth="1" width="9.140625"/>
    <col min="6528" max="6528" customWidth="1" width="9.140625"/>
    <col min="6529" max="6529" customWidth="1" width="9.140625"/>
    <col min="6530" max="6530" customWidth="1" width="9.140625"/>
    <col min="6531" max="6531" customWidth="1" width="9.140625"/>
    <col min="6532" max="6532" customWidth="1" width="9.140625"/>
    <col min="6533" max="6533" customWidth="1" width="9.140625"/>
    <col min="6534" max="6534" customWidth="1" width="9.140625"/>
    <col min="6535" max="6535" customWidth="1" width="9.140625"/>
    <col min="6536" max="6536" customWidth="1" width="9.140625"/>
    <col min="6537" max="6537" customWidth="1" width="9.140625"/>
    <col min="6538" max="6538" customWidth="1" width="9.140625"/>
    <col min="6539" max="6539" customWidth="1" width="9.140625"/>
    <col min="6540" max="6540" customWidth="1" width="9.140625"/>
    <col min="6541" max="6541" customWidth="1" width="9.140625"/>
    <col min="6542" max="6542" customWidth="1" width="9.140625"/>
    <col min="6543" max="6543" customWidth="1" width="9.140625"/>
    <col min="6544" max="6544" customWidth="1" width="9.140625"/>
    <col min="6545" max="6545" customWidth="1" width="9.140625"/>
    <col min="6546" max="6546" customWidth="1" width="9.140625"/>
    <col min="6547" max="6547" customWidth="1" width="9.140625"/>
    <col min="6548" max="6548" customWidth="1" width="9.140625"/>
    <col min="6549" max="6549" customWidth="1" width="9.140625"/>
    <col min="6550" max="6550" customWidth="1" width="9.140625"/>
    <col min="6551" max="6551" customWidth="1" width="9.140625"/>
    <col min="6552" max="6552" customWidth="1" width="9.140625"/>
    <col min="6553" max="6553" customWidth="1" width="9.140625"/>
    <col min="6554" max="6554" customWidth="1" width="9.140625"/>
    <col min="6555" max="6555" customWidth="1" width="9.140625"/>
    <col min="6556" max="6556" customWidth="1" width="9.140625"/>
    <col min="6557" max="6557" customWidth="1" width="9.140625"/>
    <col min="6558" max="6558" customWidth="1" width="9.140625"/>
    <col min="6559" max="6559" customWidth="1" width="9.140625"/>
    <col min="6560" max="6560" customWidth="1" width="9.140625"/>
    <col min="6561" max="6561" customWidth="1" width="9.140625"/>
    <col min="6562" max="6562" customWidth="1" width="9.140625"/>
    <col min="6563" max="6563" customWidth="1" width="9.140625"/>
    <col min="6564" max="6564" customWidth="1" width="9.140625"/>
    <col min="6565" max="6565" customWidth="1" width="9.140625"/>
    <col min="6566" max="6566" customWidth="1" width="9.140625"/>
    <col min="6567" max="6567" customWidth="1" width="9.140625"/>
    <col min="6568" max="6568" customWidth="1" width="9.140625"/>
    <col min="6569" max="6569" customWidth="1" width="9.140625"/>
    <col min="6570" max="6570" customWidth="1" width="9.140625"/>
    <col min="6571" max="6571" customWidth="1" width="9.140625"/>
    <col min="6572" max="6572" customWidth="1" width="9.140625"/>
    <col min="6573" max="6573" customWidth="1" width="9.140625"/>
    <col min="6574" max="6574" customWidth="1" width="9.140625"/>
    <col min="6575" max="6575" customWidth="1" width="9.140625"/>
    <col min="6576" max="6576" customWidth="1" width="9.140625"/>
    <col min="6577" max="6577" customWidth="1" width="9.140625"/>
    <col min="6578" max="6578" customWidth="1" width="9.140625"/>
    <col min="6579" max="6579" customWidth="1" width="9.140625"/>
    <col min="6580" max="6580" customWidth="1" width="9.140625"/>
    <col min="6581" max="6581" customWidth="1" width="9.140625"/>
    <col min="6582" max="6582" customWidth="1" width="9.140625"/>
    <col min="6583" max="6583" customWidth="1" width="9.140625"/>
    <col min="6584" max="6584" customWidth="1" width="9.140625"/>
    <col min="6585" max="6585" customWidth="1" width="9.140625"/>
    <col min="6586" max="6586" customWidth="1" width="9.140625"/>
    <col min="6587" max="6587" customWidth="1" width="9.140625"/>
    <col min="6588" max="6588" customWidth="1" width="9.140625"/>
    <col min="6589" max="6589" customWidth="1" width="9.140625"/>
    <col min="6590" max="6590" customWidth="1" width="9.140625"/>
    <col min="6591" max="6591" customWidth="1" width="9.140625"/>
    <col min="6592" max="6592" customWidth="1" width="9.140625"/>
    <col min="6593" max="6593" customWidth="1" width="9.140625"/>
    <col min="6594" max="6594" customWidth="1" width="9.140625"/>
    <col min="6595" max="6595" customWidth="1" width="9.140625"/>
    <col min="6596" max="6596" customWidth="1" width="9.140625"/>
    <col min="6597" max="6597" customWidth="1" width="9.140625"/>
    <col min="6598" max="6598" customWidth="1" width="9.140625"/>
    <col min="6599" max="6599" customWidth="1" width="9.140625"/>
    <col min="6600" max="6600" customWidth="1" width="9.140625"/>
    <col min="6601" max="6601" customWidth="1" width="9.140625"/>
    <col min="6602" max="6602" customWidth="1" width="9.140625"/>
    <col min="6603" max="6603" customWidth="1" width="9.140625"/>
    <col min="6604" max="6604" customWidth="1" width="9.140625"/>
    <col min="6605" max="6605" customWidth="1" width="9.140625"/>
    <col min="6606" max="6606" customWidth="1" width="9.140625"/>
    <col min="6607" max="6607" customWidth="1" width="9.140625"/>
    <col min="6608" max="6608" customWidth="1" width="9.140625"/>
    <col min="6609" max="6609" customWidth="1" width="9.140625"/>
    <col min="6610" max="6610" customWidth="1" width="9.140625"/>
    <col min="6611" max="6611" customWidth="1" width="9.140625"/>
    <col min="6612" max="6612" customWidth="1" width="9.140625"/>
    <col min="6613" max="6613" customWidth="1" width="9.140625"/>
    <col min="6614" max="6614" customWidth="1" width="9.140625"/>
    <col min="6615" max="6615" customWidth="1" width="9.140625"/>
    <col min="6616" max="6616" customWidth="1" width="9.140625"/>
    <col min="6617" max="6617" customWidth="1" width="9.140625"/>
    <col min="6618" max="6618" customWidth="1" width="9.140625"/>
    <col min="6619" max="6619" customWidth="1" width="9.140625"/>
    <col min="6620" max="6620" customWidth="1" width="9.140625"/>
    <col min="6621" max="6621" customWidth="1" width="9.140625"/>
    <col min="6622" max="6622" customWidth="1" width="9.140625"/>
    <col min="6623" max="6623" customWidth="1" width="9.140625"/>
    <col min="6624" max="6624" customWidth="1" width="9.140625"/>
    <col min="6625" max="6625" customWidth="1" width="9.140625"/>
    <col min="6626" max="6626" customWidth="1" width="9.140625"/>
    <col min="6627" max="6627" customWidth="1" width="9.140625"/>
    <col min="6628" max="6628" customWidth="1" width="9.140625"/>
    <col min="6629" max="6629" customWidth="1" width="9.140625"/>
    <col min="6630" max="6630" customWidth="1" width="9.140625"/>
    <col min="6631" max="6631" customWidth="1" width="9.140625"/>
    <col min="6632" max="6632" customWidth="1" width="9.140625"/>
    <col min="6633" max="6633" customWidth="1" width="9.140625"/>
    <col min="6634" max="6634" customWidth="1" width="9.140625"/>
    <col min="6635" max="6635" customWidth="1" width="9.140625"/>
    <col min="6636" max="6636" customWidth="1" width="9.140625"/>
    <col min="6637" max="6637" customWidth="1" width="9.140625"/>
    <col min="6638" max="6638" customWidth="1" width="9.140625"/>
    <col min="6639" max="6639" customWidth="1" width="9.140625"/>
    <col min="6640" max="6640" customWidth="1" width="9.140625"/>
    <col min="6641" max="6641" customWidth="1" width="9.140625"/>
    <col min="6642" max="6642" customWidth="1" width="9.140625"/>
    <col min="6643" max="6643" customWidth="1" width="9.140625"/>
    <col min="6644" max="6644" customWidth="1" width="9.140625"/>
    <col min="6645" max="6645" customWidth="1" width="9.140625"/>
    <col min="6646" max="6646" customWidth="1" width="9.140625"/>
    <col min="6647" max="6647" customWidth="1" width="9.140625"/>
    <col min="6648" max="6648" customWidth="1" width="9.140625"/>
    <col min="6649" max="6649" customWidth="1" width="9.140625"/>
    <col min="6650" max="6650" customWidth="1" width="9.140625"/>
    <col min="6651" max="6651" customWidth="1" width="9.140625"/>
    <col min="6652" max="6652" customWidth="1" width="9.140625"/>
    <col min="6653" max="6653" customWidth="1" width="9.140625"/>
    <col min="6654" max="6654" customWidth="1" width="9.140625"/>
    <col min="6655" max="6655" customWidth="1" width="9.140625"/>
    <col min="6656" max="6656" customWidth="1" width="9.140625"/>
    <col min="6657" max="6657" customWidth="1" width="9.140625"/>
    <col min="6658" max="6658" customWidth="1" width="9.140625"/>
    <col min="6659" max="6659" customWidth="1" width="9.140625"/>
    <col min="6660" max="6660" customWidth="1" width="9.140625"/>
    <col min="6661" max="6661" customWidth="1" width="9.140625"/>
    <col min="6662" max="6662" customWidth="1" width="9.140625"/>
    <col min="6663" max="6663" customWidth="1" width="9.140625"/>
    <col min="6664" max="6664" customWidth="1" width="9.140625"/>
    <col min="6665" max="6665" customWidth="1" width="9.140625"/>
    <col min="6666" max="6666" customWidth="1" width="9.140625"/>
    <col min="6667" max="6667" customWidth="1" width="9.140625"/>
    <col min="6668" max="6668" customWidth="1" width="9.140625"/>
    <col min="6669" max="6669" customWidth="1" width="9.140625"/>
    <col min="6670" max="6670" customWidth="1" width="9.140625"/>
    <col min="6671" max="6671" customWidth="1" width="9.140625"/>
    <col min="6672" max="6672" customWidth="1" width="9.140625"/>
    <col min="6673" max="6673" customWidth="1" width="9.140625"/>
    <col min="6674" max="6674" customWidth="1" width="9.140625"/>
    <col min="6675" max="6675" customWidth="1" width="9.140625"/>
    <col min="6676" max="6676" customWidth="1" width="9.140625"/>
    <col min="6677" max="6677" customWidth="1" width="9.140625"/>
    <col min="6678" max="6678" customWidth="1" width="9.140625"/>
    <col min="6679" max="6679" customWidth="1" width="9.140625"/>
    <col min="6680" max="6680" customWidth="1" width="9.140625"/>
    <col min="6681" max="6681" customWidth="1" width="9.140625"/>
    <col min="6682" max="6682" customWidth="1" width="9.140625"/>
    <col min="6683" max="6683" customWidth="1" width="9.140625"/>
    <col min="6684" max="6684" customWidth="1" width="9.140625"/>
    <col min="6685" max="6685" customWidth="1" width="9.140625"/>
    <col min="6686" max="6686" customWidth="1" width="9.140625"/>
    <col min="6687" max="6687" customWidth="1" width="9.140625"/>
    <col min="6688" max="6688" customWidth="1" width="9.140625"/>
    <col min="6689" max="6689" customWidth="1" width="9.140625"/>
    <col min="6690" max="6690" customWidth="1" width="9.140625"/>
    <col min="6691" max="6691" customWidth="1" width="9.140625"/>
    <col min="6692" max="6692" customWidth="1" width="9.140625"/>
    <col min="6693" max="6693" customWidth="1" width="9.140625"/>
    <col min="6694" max="6694" customWidth="1" width="9.140625"/>
    <col min="6695" max="6695" customWidth="1" width="9.140625"/>
    <col min="6696" max="6696" customWidth="1" width="9.140625"/>
    <col min="6697" max="6697" customWidth="1" width="9.140625"/>
    <col min="6698" max="6698" customWidth="1" width="9.140625"/>
    <col min="6699" max="6699" customWidth="1" width="9.140625"/>
    <col min="6700" max="6700" customWidth="1" width="9.140625"/>
    <col min="6701" max="6701" customWidth="1" width="9.140625"/>
    <col min="6702" max="6702" customWidth="1" width="9.140625"/>
    <col min="6703" max="6703" customWidth="1" width="9.140625"/>
    <col min="6704" max="6704" customWidth="1" width="9.140625"/>
    <col min="6705" max="6705" customWidth="1" width="9.140625"/>
    <col min="6706" max="6706" customWidth="1" width="9.140625"/>
    <col min="6707" max="6707" customWidth="1" width="9.140625"/>
    <col min="6708" max="6708" customWidth="1" width="9.140625"/>
    <col min="6709" max="6709" customWidth="1" width="9.140625"/>
    <col min="6710" max="6710" customWidth="1" width="9.140625"/>
    <col min="6711" max="6711" customWidth="1" width="9.140625"/>
    <col min="6712" max="6712" customWidth="1" width="9.140625"/>
    <col min="6713" max="6713" customWidth="1" width="9.140625"/>
    <col min="6714" max="6714" customWidth="1" width="9.140625"/>
    <col min="6715" max="6715" customWidth="1" width="9.140625"/>
    <col min="6716" max="6716" customWidth="1" width="9.140625"/>
    <col min="6717" max="6717" customWidth="1" width="9.140625"/>
    <col min="6718" max="6718" customWidth="1" width="9.140625"/>
    <col min="6719" max="6719" customWidth="1" width="9.140625"/>
    <col min="6720" max="6720" customWidth="1" width="9.140625"/>
    <col min="6721" max="6721" customWidth="1" width="9.140625"/>
    <col min="6722" max="6722" customWidth="1" width="9.140625"/>
    <col min="6723" max="6723" customWidth="1" width="9.140625"/>
    <col min="6724" max="6724" customWidth="1" width="9.140625"/>
    <col min="6725" max="6725" customWidth="1" width="9.140625"/>
    <col min="6726" max="6726" customWidth="1" width="9.140625"/>
    <col min="6727" max="6727" customWidth="1" width="9.140625"/>
    <col min="6728" max="6728" customWidth="1" width="9.140625"/>
    <col min="6729" max="6729" customWidth="1" width="9.140625"/>
    <col min="6730" max="6730" customWidth="1" width="9.140625"/>
    <col min="6731" max="6731" customWidth="1" width="9.140625"/>
    <col min="6732" max="6732" customWidth="1" width="9.140625"/>
    <col min="6733" max="6733" customWidth="1" width="9.140625"/>
    <col min="6734" max="6734" customWidth="1" width="9.140625"/>
    <col min="6735" max="6735" customWidth="1" width="9.140625"/>
    <col min="6736" max="6736" customWidth="1" width="9.140625"/>
    <col min="6737" max="6737" customWidth="1" width="9.140625"/>
    <col min="6738" max="6738" customWidth="1" width="9.140625"/>
    <col min="6739" max="6739" customWidth="1" width="9.140625"/>
    <col min="6740" max="6740" customWidth="1" width="9.140625"/>
    <col min="6741" max="6741" customWidth="1" width="9.140625"/>
    <col min="6742" max="6742" customWidth="1" width="9.140625"/>
    <col min="6743" max="6743" customWidth="1" width="9.140625"/>
    <col min="6744" max="6744" customWidth="1" width="9.140625"/>
    <col min="6745" max="6745" customWidth="1" width="9.140625"/>
    <col min="6746" max="6746" customWidth="1" width="9.140625"/>
    <col min="6747" max="6747" customWidth="1" width="9.140625"/>
    <col min="6748" max="6748" customWidth="1" width="9.140625"/>
    <col min="6749" max="6749" customWidth="1" width="9.140625"/>
    <col min="6750" max="6750" customWidth="1" width="9.140625"/>
    <col min="6751" max="6751" customWidth="1" width="9.140625"/>
    <col min="6752" max="6752" customWidth="1" width="9.140625"/>
    <col min="6753" max="6753" customWidth="1" width="9.140625"/>
    <col min="6754" max="6754" customWidth="1" width="9.140625"/>
    <col min="6755" max="6755" customWidth="1" width="9.140625"/>
    <col min="6756" max="6756" customWidth="1" width="9.140625"/>
    <col min="6757" max="6757" customWidth="1" width="9.140625"/>
    <col min="6758" max="6758" customWidth="1" width="9.140625"/>
    <col min="6759" max="6759" customWidth="1" width="9.140625"/>
    <col min="6760" max="6760" customWidth="1" width="9.140625"/>
    <col min="6761" max="6761" customWidth="1" width="9.140625"/>
    <col min="6762" max="6762" customWidth="1" width="9.140625"/>
    <col min="6763" max="6763" customWidth="1" width="9.140625"/>
    <col min="6764" max="6764" customWidth="1" width="9.140625"/>
    <col min="6765" max="6765" customWidth="1" width="9.140625"/>
    <col min="6766" max="6766" customWidth="1" width="9.140625"/>
    <col min="6767" max="6767" customWidth="1" width="9.140625"/>
    <col min="6768" max="6768" customWidth="1" width="9.140625"/>
    <col min="6769" max="6769" customWidth="1" width="9.140625"/>
    <col min="6770" max="6770" customWidth="1" width="9.140625"/>
    <col min="6771" max="6771" customWidth="1" width="9.140625"/>
    <col min="6772" max="6772" customWidth="1" width="9.140625"/>
    <col min="6773" max="6773" customWidth="1" width="9.140625"/>
    <col min="6774" max="6774" customWidth="1" width="9.140625"/>
    <col min="6775" max="6775" customWidth="1" width="9.140625"/>
    <col min="6776" max="6776" customWidth="1" width="9.140625"/>
    <col min="6777" max="6777" customWidth="1" width="9.140625"/>
    <col min="6778" max="6778" customWidth="1" width="9.140625"/>
    <col min="6779" max="6779" customWidth="1" width="9.140625"/>
    <col min="6780" max="6780" customWidth="1" width="9.140625"/>
    <col min="6781" max="6781" customWidth="1" width="9.140625"/>
    <col min="6782" max="6782" customWidth="1" width="9.140625"/>
    <col min="6783" max="6783" customWidth="1" width="9.140625"/>
    <col min="6784" max="6784" customWidth="1" width="9.140625"/>
    <col min="6785" max="6785" customWidth="1" width="9.140625"/>
    <col min="6786" max="6786" customWidth="1" width="9.140625"/>
    <col min="6787" max="6787" customWidth="1" width="9.140625"/>
    <col min="6788" max="6788" customWidth="1" width="9.140625"/>
    <col min="6789" max="6789" customWidth="1" width="9.140625"/>
    <col min="6790" max="6790" customWidth="1" width="9.140625"/>
    <col min="6791" max="6791" customWidth="1" width="9.140625"/>
    <col min="6792" max="6792" customWidth="1" width="9.140625"/>
    <col min="6793" max="6793" customWidth="1" width="9.140625"/>
    <col min="6794" max="6794" customWidth="1" width="9.140625"/>
    <col min="6795" max="6795" customWidth="1" width="9.140625"/>
    <col min="6796" max="6796" customWidth="1" width="9.140625"/>
    <col min="6797" max="6797" customWidth="1" width="9.140625"/>
    <col min="6798" max="6798" customWidth="1" width="9.140625"/>
    <col min="6799" max="6799" customWidth="1" width="9.140625"/>
    <col min="6800" max="6800" customWidth="1" width="9.140625"/>
    <col min="6801" max="6801" customWidth="1" width="9.140625"/>
    <col min="6802" max="6802" customWidth="1" width="9.140625"/>
    <col min="6803" max="6803" customWidth="1" width="9.140625"/>
    <col min="6804" max="6804" customWidth="1" width="9.140625"/>
    <col min="6805" max="6805" customWidth="1" width="9.140625"/>
    <col min="6806" max="6806" customWidth="1" width="9.140625"/>
    <col min="6807" max="6807" customWidth="1" width="9.140625"/>
    <col min="6808" max="6808" customWidth="1" width="9.140625"/>
    <col min="6809" max="6809" customWidth="1" width="9.140625"/>
    <col min="6810" max="6810" customWidth="1" width="9.140625"/>
    <col min="6811" max="6811" customWidth="1" width="9.140625"/>
    <col min="6812" max="6812" customWidth="1" width="9.140625"/>
    <col min="6813" max="6813" customWidth="1" width="9.140625"/>
    <col min="6814" max="6814" customWidth="1" width="9.140625"/>
    <col min="6815" max="6815" customWidth="1" width="9.140625"/>
    <col min="6816" max="6816" customWidth="1" width="9.140625"/>
    <col min="6817" max="6817" customWidth="1" width="9.140625"/>
    <col min="6818" max="6818" customWidth="1" width="9.140625"/>
    <col min="6819" max="6819" customWidth="1" width="9.140625"/>
    <col min="6820" max="6820" customWidth="1" width="9.140625"/>
    <col min="6821" max="6821" customWidth="1" width="9.140625"/>
    <col min="6822" max="6822" customWidth="1" width="9.140625"/>
    <col min="6823" max="6823" customWidth="1" width="9.140625"/>
    <col min="6824" max="6824" customWidth="1" width="9.140625"/>
    <col min="6825" max="6825" customWidth="1" width="9.140625"/>
    <col min="6826" max="6826" customWidth="1" width="9.140625"/>
    <col min="6827" max="6827" customWidth="1" width="9.140625"/>
    <col min="6828" max="6828" customWidth="1" width="9.140625"/>
    <col min="6829" max="6829" customWidth="1" width="9.140625"/>
    <col min="6830" max="6830" customWidth="1" width="9.140625"/>
    <col min="6831" max="6831" customWidth="1" width="9.140625"/>
    <col min="6832" max="6832" customWidth="1" width="9.140625"/>
    <col min="6833" max="6833" customWidth="1" width="9.140625"/>
    <col min="6834" max="6834" customWidth="1" width="9.140625"/>
    <col min="6835" max="6835" customWidth="1" width="9.140625"/>
    <col min="6836" max="6836" customWidth="1" width="9.140625"/>
    <col min="6837" max="6837" customWidth="1" width="9.140625"/>
    <col min="6838" max="6838" customWidth="1" width="9.140625"/>
    <col min="6839" max="6839" customWidth="1" width="9.140625"/>
    <col min="6840" max="6840" customWidth="1" width="9.140625"/>
    <col min="6841" max="6841" customWidth="1" width="9.140625"/>
    <col min="6842" max="6842" customWidth="1" width="9.140625"/>
    <col min="6843" max="6843" customWidth="1" width="9.140625"/>
    <col min="6844" max="6844" customWidth="1" width="9.140625"/>
    <col min="6845" max="6845" customWidth="1" width="9.140625"/>
    <col min="6846" max="6846" customWidth="1" width="9.140625"/>
    <col min="6847" max="6847" customWidth="1" width="9.140625"/>
    <col min="6848" max="6848" customWidth="1" width="9.140625"/>
    <col min="6849" max="6849" customWidth="1" width="9.140625"/>
    <col min="6850" max="6850" customWidth="1" width="9.140625"/>
    <col min="6851" max="6851" customWidth="1" width="9.140625"/>
    <col min="6852" max="6852" customWidth="1" width="9.140625"/>
    <col min="6853" max="6853" customWidth="1" width="9.140625"/>
    <col min="6854" max="6854" customWidth="1" width="9.140625"/>
    <col min="6855" max="6855" customWidth="1" width="9.140625"/>
    <col min="6856" max="6856" customWidth="1" width="9.140625"/>
    <col min="6857" max="6857" customWidth="1" width="9.140625"/>
    <col min="6858" max="6858" customWidth="1" width="9.140625"/>
    <col min="6859" max="6859" customWidth="1" width="9.140625"/>
    <col min="6860" max="6860" customWidth="1" width="9.140625"/>
    <col min="6861" max="6861" customWidth="1" width="9.140625"/>
    <col min="6862" max="6862" customWidth="1" width="9.140625"/>
    <col min="6863" max="6863" customWidth="1" width="9.140625"/>
    <col min="6864" max="6864" customWidth="1" width="9.140625"/>
    <col min="6865" max="6865" customWidth="1" width="9.140625"/>
    <col min="6866" max="6866" customWidth="1" width="9.140625"/>
    <col min="6867" max="6867" customWidth="1" width="9.140625"/>
    <col min="6868" max="6868" customWidth="1" width="9.140625"/>
    <col min="6869" max="6869" customWidth="1" width="9.140625"/>
    <col min="6870" max="6870" customWidth="1" width="9.140625"/>
    <col min="6871" max="6871" customWidth="1" width="9.140625"/>
    <col min="6872" max="6872" customWidth="1" width="9.140625"/>
    <col min="6873" max="6873" customWidth="1" width="9.140625"/>
    <col min="6874" max="6874" customWidth="1" width="9.140625"/>
    <col min="6875" max="6875" customWidth="1" width="9.140625"/>
    <col min="6876" max="6876" customWidth="1" width="9.140625"/>
    <col min="6877" max="6877" customWidth="1" width="9.140625"/>
    <col min="6878" max="6878" customWidth="1" width="9.140625"/>
    <col min="6879" max="6879" customWidth="1" width="9.140625"/>
    <col min="6880" max="6880" customWidth="1" width="9.140625"/>
    <col min="6881" max="6881" customWidth="1" width="9.140625"/>
    <col min="6882" max="6882" customWidth="1" width="9.140625"/>
    <col min="6883" max="6883" customWidth="1" width="9.140625"/>
    <col min="6884" max="6884" customWidth="1" width="9.140625"/>
    <col min="6885" max="6885" customWidth="1" width="9.140625"/>
    <col min="6886" max="6886" customWidth="1" width="9.140625"/>
    <col min="6887" max="6887" customWidth="1" width="9.140625"/>
    <col min="6888" max="6888" customWidth="1" width="9.140625"/>
    <col min="6889" max="6889" customWidth="1" width="9.140625"/>
    <col min="6890" max="6890" customWidth="1" width="9.140625"/>
    <col min="6891" max="6891" customWidth="1" width="9.140625"/>
    <col min="6892" max="6892" customWidth="1" width="9.140625"/>
    <col min="6893" max="6893" customWidth="1" width="9.140625"/>
    <col min="6894" max="6894" customWidth="1" width="9.140625"/>
    <col min="6895" max="6895" customWidth="1" width="9.140625"/>
    <col min="6896" max="6896" customWidth="1" width="9.140625"/>
    <col min="6897" max="6897" customWidth="1" width="9.140625"/>
    <col min="6898" max="6898" customWidth="1" width="9.140625"/>
    <col min="6899" max="6899" customWidth="1" width="9.140625"/>
    <col min="6900" max="6900" customWidth="1" width="9.140625"/>
    <col min="6901" max="6901" customWidth="1" width="9.140625"/>
    <col min="6902" max="6902" customWidth="1" width="9.140625"/>
    <col min="6903" max="6903" customWidth="1" width="9.140625"/>
    <col min="6904" max="6904" customWidth="1" width="9.140625"/>
    <col min="6905" max="6905" customWidth="1" width="9.140625"/>
    <col min="6906" max="6906" customWidth="1" width="9.140625"/>
    <col min="6907" max="6907" customWidth="1" width="9.140625"/>
    <col min="6908" max="6908" customWidth="1" width="9.140625"/>
    <col min="6909" max="6909" customWidth="1" width="9.140625"/>
    <col min="6910" max="6910" customWidth="1" width="9.140625"/>
    <col min="6911" max="6911" customWidth="1" width="9.140625"/>
    <col min="6912" max="6912" customWidth="1" width="9.140625"/>
    <col min="6913" max="6913" customWidth="1" width="9.140625"/>
    <col min="6914" max="6914" customWidth="1" width="9.140625"/>
    <col min="6915" max="6915" customWidth="1" width="9.140625"/>
    <col min="6916" max="6916" customWidth="1" width="9.140625"/>
    <col min="6917" max="6917" customWidth="1" width="9.140625"/>
    <col min="6918" max="6918" customWidth="1" width="9.140625"/>
    <col min="6919" max="6919" customWidth="1" width="9.140625"/>
    <col min="6920" max="6920" customWidth="1" width="9.140625"/>
    <col min="6921" max="6921" customWidth="1" width="9.140625"/>
    <col min="6922" max="6922" customWidth="1" width="9.140625"/>
    <col min="6923" max="6923" customWidth="1" width="9.140625"/>
    <col min="6924" max="6924" customWidth="1" width="9.140625"/>
    <col min="6925" max="6925" customWidth="1" width="9.140625"/>
    <col min="6926" max="6926" customWidth="1" width="9.140625"/>
    <col min="6927" max="6927" customWidth="1" width="9.140625"/>
    <col min="6928" max="6928" customWidth="1" width="9.140625"/>
    <col min="6929" max="6929" customWidth="1" width="9.140625"/>
    <col min="6930" max="6930" customWidth="1" width="9.140625"/>
    <col min="6931" max="6931" customWidth="1" width="9.140625"/>
    <col min="6932" max="6932" customWidth="1" width="9.140625"/>
    <col min="6933" max="6933" customWidth="1" width="9.140625"/>
    <col min="6934" max="6934" customWidth="1" width="9.140625"/>
    <col min="6935" max="6935" customWidth="1" width="9.140625"/>
    <col min="6936" max="6936" customWidth="1" width="9.140625"/>
    <col min="6937" max="6937" customWidth="1" width="9.140625"/>
    <col min="6938" max="6938" customWidth="1" width="9.140625"/>
    <col min="6939" max="6939" customWidth="1" width="9.140625"/>
    <col min="6940" max="6940" customWidth="1" width="9.140625"/>
    <col min="6941" max="6941" customWidth="1" width="9.140625"/>
    <col min="6942" max="6942" customWidth="1" width="9.140625"/>
    <col min="6943" max="6943" customWidth="1" width="9.140625"/>
    <col min="6944" max="6944" customWidth="1" width="9.140625"/>
    <col min="6945" max="6945" customWidth="1" width="9.140625"/>
    <col min="6946" max="6946" customWidth="1" width="9.140625"/>
    <col min="6947" max="6947" customWidth="1" width="9.140625"/>
    <col min="6948" max="6948" customWidth="1" width="9.140625"/>
    <col min="6949" max="6949" customWidth="1" width="9.140625"/>
    <col min="6950" max="6950" customWidth="1" width="9.140625"/>
    <col min="6951" max="6951" customWidth="1" width="9.140625"/>
    <col min="6952" max="6952" customWidth="1" width="9.140625"/>
    <col min="6953" max="6953" customWidth="1" width="9.140625"/>
    <col min="6954" max="6954" customWidth="1" width="9.140625"/>
    <col min="6955" max="6955" customWidth="1" width="9.140625"/>
    <col min="6956" max="6956" customWidth="1" width="9.140625"/>
    <col min="6957" max="6957" customWidth="1" width="9.140625"/>
    <col min="6958" max="6958" customWidth="1" width="9.140625"/>
    <col min="6959" max="6959" customWidth="1" width="9.140625"/>
    <col min="6960" max="6960" customWidth="1" width="9.140625"/>
    <col min="6961" max="6961" customWidth="1" width="9.140625"/>
    <col min="6962" max="6962" customWidth="1" width="9.140625"/>
    <col min="6963" max="6963" customWidth="1" width="9.140625"/>
    <col min="6964" max="6964" customWidth="1" width="9.140625"/>
    <col min="6965" max="6965" customWidth="1" width="9.140625"/>
    <col min="6966" max="6966" customWidth="1" width="9.140625"/>
    <col min="6967" max="6967" customWidth="1" width="9.140625"/>
    <col min="6968" max="6968" customWidth="1" width="9.140625"/>
    <col min="6969" max="6969" customWidth="1" width="9.140625"/>
    <col min="6970" max="6970" customWidth="1" width="9.140625"/>
    <col min="6971" max="6971" customWidth="1" width="9.140625"/>
    <col min="6972" max="6972" customWidth="1" width="9.140625"/>
    <col min="6973" max="6973" customWidth="1" width="9.140625"/>
    <col min="6974" max="6974" customWidth="1" width="9.140625"/>
    <col min="6975" max="6975" customWidth="1" width="9.140625"/>
    <col min="6976" max="6976" customWidth="1" width="9.140625"/>
    <col min="6977" max="6977" customWidth="1" width="9.140625"/>
    <col min="6978" max="6978" customWidth="1" width="9.140625"/>
    <col min="6979" max="6979" customWidth="1" width="9.140625"/>
    <col min="6980" max="6980" customWidth="1" width="9.140625"/>
    <col min="6981" max="6981" customWidth="1" width="9.140625"/>
    <col min="6982" max="6982" customWidth="1" width="9.140625"/>
    <col min="6983" max="6983" customWidth="1" width="9.140625"/>
    <col min="6984" max="6984" customWidth="1" width="9.140625"/>
    <col min="6985" max="6985" customWidth="1" width="9.140625"/>
    <col min="6986" max="6986" customWidth="1" width="9.140625"/>
    <col min="6987" max="6987" customWidth="1" width="9.140625"/>
    <col min="6988" max="6988" customWidth="1" width="9.140625"/>
    <col min="6989" max="6989" customWidth="1" width="9.140625"/>
    <col min="6990" max="6990" customWidth="1" width="9.140625"/>
    <col min="6991" max="6991" customWidth="1" width="9.140625"/>
    <col min="6992" max="6992" customWidth="1" width="9.140625"/>
    <col min="6993" max="6993" customWidth="1" width="9.140625"/>
    <col min="6994" max="6994" customWidth="1" width="9.140625"/>
    <col min="6995" max="6995" customWidth="1" width="9.140625"/>
    <col min="6996" max="6996" customWidth="1" width="9.140625"/>
    <col min="6997" max="6997" customWidth="1" width="9.140625"/>
    <col min="6998" max="6998" customWidth="1" width="9.140625"/>
    <col min="6999" max="6999" customWidth="1" width="9.140625"/>
    <col min="7000" max="7000" customWidth="1" width="9.140625"/>
    <col min="7001" max="7001" customWidth="1" width="9.140625"/>
    <col min="7002" max="7002" customWidth="1" width="9.140625"/>
    <col min="7003" max="7003" customWidth="1" width="9.140625"/>
    <col min="7004" max="7004" customWidth="1" width="9.140625"/>
    <col min="7005" max="7005" customWidth="1" width="9.140625"/>
    <col min="7006" max="7006" customWidth="1" width="9.140625"/>
    <col min="7007" max="7007" customWidth="1" width="9.140625"/>
    <col min="7008" max="7008" customWidth="1" width="9.140625"/>
    <col min="7009" max="7009" customWidth="1" width="9.140625"/>
    <col min="7010" max="7010" customWidth="1" width="9.140625"/>
    <col min="7011" max="7011" customWidth="1" width="9.140625"/>
    <col min="7012" max="7012" customWidth="1" width="9.140625"/>
    <col min="7013" max="7013" customWidth="1" width="9.140625"/>
    <col min="7014" max="7014" customWidth="1" width="9.140625"/>
    <col min="7015" max="7015" customWidth="1" width="9.140625"/>
    <col min="7016" max="7016" customWidth="1" width="9.140625"/>
    <col min="7017" max="7017" customWidth="1" width="9.140625"/>
    <col min="7018" max="7018" customWidth="1" width="9.140625"/>
    <col min="7019" max="7019" customWidth="1" width="9.140625"/>
    <col min="7020" max="7020" customWidth="1" width="9.140625"/>
    <col min="7021" max="7021" customWidth="1" width="9.140625"/>
    <col min="7022" max="7022" customWidth="1" width="9.140625"/>
    <col min="7023" max="7023" customWidth="1" width="9.140625"/>
    <col min="7024" max="7024" customWidth="1" width="9.140625"/>
    <col min="7025" max="7025" customWidth="1" width="9.140625"/>
    <col min="7026" max="7026" customWidth="1" width="9.140625"/>
    <col min="7027" max="7027" customWidth="1" width="9.140625"/>
    <col min="7028" max="7028" customWidth="1" width="9.140625"/>
    <col min="7029" max="7029" customWidth="1" width="9.140625"/>
    <col min="7030" max="7030" customWidth="1" width="9.140625"/>
    <col min="7031" max="7031" customWidth="1" width="9.140625"/>
    <col min="7032" max="7032" customWidth="1" width="9.140625"/>
    <col min="7033" max="7033" customWidth="1" width="9.140625"/>
    <col min="7034" max="7034" customWidth="1" width="9.140625"/>
    <col min="7035" max="7035" customWidth="1" width="9.140625"/>
    <col min="7036" max="7036" customWidth="1" width="9.140625"/>
    <col min="7037" max="7037" customWidth="1" width="9.140625"/>
    <col min="7038" max="7038" customWidth="1" width="9.140625"/>
    <col min="7039" max="7039" customWidth="1" width="9.140625"/>
    <col min="7040" max="7040" customWidth="1" width="9.140625"/>
    <col min="7041" max="7041" customWidth="1" width="9.140625"/>
    <col min="7042" max="7042" customWidth="1" width="9.140625"/>
    <col min="7043" max="7043" customWidth="1" width="9.140625"/>
    <col min="7044" max="7044" customWidth="1" width="9.140625"/>
    <col min="7045" max="7045" customWidth="1" width="9.140625"/>
    <col min="7046" max="7046" customWidth="1" width="9.140625"/>
    <col min="7047" max="7047" customWidth="1" width="9.140625"/>
    <col min="7048" max="7048" customWidth="1" width="9.140625"/>
    <col min="7049" max="7049" customWidth="1" width="9.140625"/>
    <col min="7050" max="7050" customWidth="1" width="9.140625"/>
    <col min="7051" max="7051" customWidth="1" width="9.140625"/>
    <col min="7052" max="7052" customWidth="1" width="9.140625"/>
    <col min="7053" max="7053" customWidth="1" width="9.140625"/>
    <col min="7054" max="7054" customWidth="1" width="9.140625"/>
    <col min="7055" max="7055" customWidth="1" width="9.140625"/>
    <col min="7056" max="7056" customWidth="1" width="9.140625"/>
    <col min="7057" max="7057" customWidth="1" width="9.140625"/>
    <col min="7058" max="7058" customWidth="1" width="9.140625"/>
    <col min="7059" max="7059" customWidth="1" width="9.140625"/>
    <col min="7060" max="7060" customWidth="1" width="9.140625"/>
    <col min="7061" max="7061" customWidth="1" width="9.140625"/>
    <col min="7062" max="7062" customWidth="1" width="9.140625"/>
    <col min="7063" max="7063" customWidth="1" width="9.140625"/>
    <col min="7064" max="7064" customWidth="1" width="9.140625"/>
    <col min="7065" max="7065" customWidth="1" width="9.140625"/>
    <col min="7066" max="7066" customWidth="1" width="9.140625"/>
    <col min="7067" max="7067" customWidth="1" width="9.140625"/>
    <col min="7068" max="7068" customWidth="1" width="9.140625"/>
    <col min="7069" max="7069" customWidth="1" width="9.140625"/>
    <col min="7070" max="7070" customWidth="1" width="9.140625"/>
    <col min="7071" max="7071" customWidth="1" width="9.140625"/>
    <col min="7072" max="7072" customWidth="1" width="9.140625"/>
    <col min="7073" max="7073" customWidth="1" width="9.140625"/>
    <col min="7074" max="7074" customWidth="1" width="9.140625"/>
    <col min="7075" max="7075" customWidth="1" width="9.140625"/>
    <col min="7076" max="7076" customWidth="1" width="9.140625"/>
    <col min="7077" max="7077" customWidth="1" width="9.140625"/>
    <col min="7078" max="7078" customWidth="1" width="9.140625"/>
    <col min="7079" max="7079" customWidth="1" width="9.140625"/>
    <col min="7080" max="7080" customWidth="1" width="9.140625"/>
    <col min="7081" max="7081" customWidth="1" width="9.140625"/>
    <col min="7082" max="7082" customWidth="1" width="9.140625"/>
    <col min="7083" max="7083" customWidth="1" width="9.140625"/>
    <col min="7084" max="7084" customWidth="1" width="9.140625"/>
    <col min="7085" max="7085" customWidth="1" width="9.140625"/>
    <col min="7086" max="7086" customWidth="1" width="9.140625"/>
    <col min="7087" max="7087" customWidth="1" width="9.140625"/>
    <col min="7088" max="7088" customWidth="1" width="9.140625"/>
    <col min="7089" max="7089" customWidth="1" width="9.140625"/>
    <col min="7090" max="7090" customWidth="1" width="9.140625"/>
    <col min="7091" max="7091" customWidth="1" width="9.140625"/>
    <col min="7092" max="7092" customWidth="1" width="9.140625"/>
    <col min="7093" max="7093" customWidth="1" width="9.140625"/>
    <col min="7094" max="7094" customWidth="1" width="9.140625"/>
    <col min="7095" max="7095" customWidth="1" width="9.140625"/>
    <col min="7096" max="7096" customWidth="1" width="9.140625"/>
    <col min="7097" max="7097" customWidth="1" width="9.140625"/>
    <col min="7098" max="7098" customWidth="1" width="9.140625"/>
    <col min="7099" max="7099" customWidth="1" width="9.140625"/>
    <col min="7100" max="7100" customWidth="1" width="9.140625"/>
    <col min="7101" max="7101" customWidth="1" width="9.140625"/>
    <col min="7102" max="7102" customWidth="1" width="9.140625"/>
    <col min="7103" max="7103" customWidth="1" width="9.140625"/>
    <col min="7104" max="7104" customWidth="1" width="9.140625"/>
    <col min="7105" max="7105" customWidth="1" width="9.140625"/>
    <col min="7106" max="7106" customWidth="1" width="9.140625"/>
    <col min="7107" max="7107" customWidth="1" width="9.140625"/>
    <col min="7108" max="7108" customWidth="1" width="9.140625"/>
    <col min="7109" max="7109" customWidth="1" width="9.140625"/>
    <col min="7110" max="7110" customWidth="1" width="9.140625"/>
    <col min="7111" max="7111" customWidth="1" width="9.140625"/>
    <col min="7112" max="7112" customWidth="1" width="9.140625"/>
    <col min="7113" max="7113" customWidth="1" width="9.140625"/>
    <col min="7114" max="7114" customWidth="1" width="9.140625"/>
    <col min="7115" max="7115" customWidth="1" width="9.140625"/>
    <col min="7116" max="7116" customWidth="1" width="9.140625"/>
    <col min="7117" max="7117" customWidth="1" width="9.140625"/>
    <col min="7118" max="7118" customWidth="1" width="9.140625"/>
    <col min="7119" max="7119" customWidth="1" width="9.140625"/>
    <col min="7120" max="7120" customWidth="1" width="9.140625"/>
    <col min="7121" max="7121" customWidth="1" width="9.140625"/>
    <col min="7122" max="7122" customWidth="1" width="9.140625"/>
    <col min="7123" max="7123" customWidth="1" width="9.140625"/>
    <col min="7124" max="7124" customWidth="1" width="9.140625"/>
    <col min="7125" max="7125" customWidth="1" width="9.140625"/>
    <col min="7126" max="7126" customWidth="1" width="9.140625"/>
    <col min="7127" max="7127" customWidth="1" width="9.140625"/>
    <col min="7128" max="7128" customWidth="1" width="9.140625"/>
    <col min="7129" max="7129" customWidth="1" width="9.140625"/>
    <col min="7130" max="7130" customWidth="1" width="9.140625"/>
    <col min="7131" max="7131" customWidth="1" width="9.140625"/>
    <col min="7132" max="7132" customWidth="1" width="9.140625"/>
    <col min="7133" max="7133" customWidth="1" width="9.140625"/>
    <col min="7134" max="7134" customWidth="1" width="9.140625"/>
    <col min="7135" max="7135" customWidth="1" width="9.140625"/>
    <col min="7136" max="7136" customWidth="1" width="9.140625"/>
    <col min="7137" max="7137" customWidth="1" width="9.140625"/>
    <col min="7138" max="7138" customWidth="1" width="9.140625"/>
    <col min="7139" max="7139" customWidth="1" width="9.140625"/>
    <col min="7140" max="7140" customWidth="1" width="9.140625"/>
    <col min="7141" max="7141" customWidth="1" width="9.140625"/>
    <col min="7142" max="7142" customWidth="1" width="9.140625"/>
    <col min="7143" max="7143" customWidth="1" width="9.140625"/>
    <col min="7144" max="7144" customWidth="1" width="9.140625"/>
    <col min="7145" max="7145" customWidth="1" width="9.140625"/>
    <col min="7146" max="7146" customWidth="1" width="9.140625"/>
    <col min="7147" max="7147" customWidth="1" width="9.140625"/>
    <col min="7148" max="7148" customWidth="1" width="9.140625"/>
    <col min="7149" max="7149" customWidth="1" width="9.140625"/>
    <col min="7150" max="7150" customWidth="1" width="9.140625"/>
    <col min="7151" max="7151" customWidth="1" width="9.140625"/>
    <col min="7152" max="7152" customWidth="1" width="9.140625"/>
    <col min="7153" max="7153" customWidth="1" width="9.140625"/>
    <col min="7154" max="7154" customWidth="1" width="9.140625"/>
    <col min="7155" max="7155" customWidth="1" width="9.140625"/>
    <col min="7156" max="7156" customWidth="1" width="9.140625"/>
    <col min="7157" max="7157" customWidth="1" width="9.140625"/>
    <col min="7158" max="7158" customWidth="1" width="9.140625"/>
    <col min="7159" max="7159" customWidth="1" width="9.140625"/>
    <col min="7160" max="7160" customWidth="1" width="9.140625"/>
    <col min="7161" max="7161" customWidth="1" width="9.140625"/>
    <col min="7162" max="7162" customWidth="1" width="9.140625"/>
    <col min="7163" max="7163" customWidth="1" width="9.140625"/>
    <col min="7164" max="7164" customWidth="1" width="9.140625"/>
    <col min="7165" max="7165" customWidth="1" width="9.140625"/>
    <col min="7166" max="7166" customWidth="1" width="9.140625"/>
    <col min="7167" max="7167" customWidth="1" width="9.140625"/>
    <col min="7168" max="7168" customWidth="1" width="9.140625"/>
    <col min="7169" max="7169" customWidth="1" width="9.140625"/>
    <col min="7170" max="7170" customWidth="1" width="9.140625"/>
    <col min="7171" max="7171" customWidth="1" width="9.140625"/>
    <col min="7172" max="7172" customWidth="1" width="9.140625"/>
    <col min="7173" max="7173" customWidth="1" width="9.140625"/>
    <col min="7174" max="7174" customWidth="1" width="9.140625"/>
    <col min="7175" max="7175" customWidth="1" width="9.140625"/>
    <col min="7176" max="7176" customWidth="1" width="9.140625"/>
    <col min="7177" max="7177" customWidth="1" width="9.140625"/>
    <col min="7178" max="7178" customWidth="1" width="9.140625"/>
    <col min="7179" max="7179" customWidth="1" width="9.140625"/>
    <col min="7180" max="7180" customWidth="1" width="9.140625"/>
    <col min="7181" max="7181" customWidth="1" width="9.140625"/>
    <col min="7182" max="7182" customWidth="1" width="9.140625"/>
    <col min="7183" max="7183" customWidth="1" width="9.140625"/>
    <col min="7184" max="7184" customWidth="1" width="9.140625"/>
    <col min="7185" max="7185" customWidth="1" width="9.140625"/>
    <col min="7186" max="7186" customWidth="1" width="9.140625"/>
    <col min="7187" max="7187" customWidth="1" width="9.140625"/>
    <col min="7188" max="7188" customWidth="1" width="9.140625"/>
    <col min="7189" max="7189" customWidth="1" width="9.140625"/>
    <col min="7190" max="7190" customWidth="1" width="9.140625"/>
    <col min="7191" max="7191" customWidth="1" width="9.140625"/>
    <col min="7192" max="7192" customWidth="1" width="9.140625"/>
    <col min="7193" max="7193" customWidth="1" width="9.140625"/>
    <col min="7194" max="7194" customWidth="1" width="9.140625"/>
    <col min="7195" max="7195" customWidth="1" width="9.140625"/>
    <col min="7196" max="7196" customWidth="1" width="9.140625"/>
    <col min="7197" max="7197" customWidth="1" width="9.140625"/>
    <col min="7198" max="7198" customWidth="1" width="9.140625"/>
    <col min="7199" max="7199" customWidth="1" width="9.140625"/>
    <col min="7200" max="7200" customWidth="1" width="9.140625"/>
    <col min="7201" max="7201" customWidth="1" width="9.140625"/>
    <col min="7202" max="7202" customWidth="1" width="9.140625"/>
    <col min="7203" max="7203" customWidth="1" width="9.140625"/>
    <col min="7204" max="7204" customWidth="1" width="9.140625"/>
    <col min="7205" max="7205" customWidth="1" width="9.140625"/>
    <col min="7206" max="7206" customWidth="1" width="9.140625"/>
    <col min="7207" max="7207" customWidth="1" width="9.140625"/>
    <col min="7208" max="7208" customWidth="1" width="9.140625"/>
    <col min="7209" max="7209" customWidth="1" width="9.140625"/>
    <col min="7210" max="7210" customWidth="1" width="9.140625"/>
    <col min="7211" max="7211" customWidth="1" width="9.140625"/>
    <col min="7212" max="7212" customWidth="1" width="9.140625"/>
    <col min="7213" max="7213" customWidth="1" width="9.140625"/>
    <col min="7214" max="7214" customWidth="1" width="9.140625"/>
    <col min="7215" max="7215" customWidth="1" width="9.140625"/>
    <col min="7216" max="7216" customWidth="1" width="9.140625"/>
    <col min="7217" max="7217" customWidth="1" width="9.140625"/>
    <col min="7218" max="7218" customWidth="1" width="9.140625"/>
    <col min="7219" max="7219" customWidth="1" width="9.140625"/>
    <col min="7220" max="7220" customWidth="1" width="9.140625"/>
    <col min="7221" max="7221" customWidth="1" width="9.140625"/>
    <col min="7222" max="7222" customWidth="1" width="9.140625"/>
    <col min="7223" max="7223" customWidth="1" width="9.140625"/>
    <col min="7224" max="7224" customWidth="1" width="9.140625"/>
    <col min="7225" max="7225" customWidth="1" width="9.140625"/>
    <col min="7226" max="7226" customWidth="1" width="9.140625"/>
    <col min="7227" max="7227" customWidth="1" width="9.140625"/>
    <col min="7228" max="7228" customWidth="1" width="9.140625"/>
    <col min="7229" max="7229" customWidth="1" width="9.140625"/>
    <col min="7230" max="7230" customWidth="1" width="9.140625"/>
    <col min="7231" max="7231" customWidth="1" width="9.140625"/>
    <col min="7232" max="7232" customWidth="1" width="9.140625"/>
    <col min="7233" max="7233" customWidth="1" width="9.140625"/>
    <col min="7234" max="7234" customWidth="1" width="9.140625"/>
    <col min="7235" max="7235" customWidth="1" width="9.140625"/>
    <col min="7236" max="7236" customWidth="1" width="9.140625"/>
    <col min="7237" max="7237" customWidth="1" width="9.140625"/>
    <col min="7238" max="7238" customWidth="1" width="9.140625"/>
    <col min="7239" max="7239" customWidth="1" width="9.140625"/>
    <col min="7240" max="7240" customWidth="1" width="9.140625"/>
    <col min="7241" max="7241" customWidth="1" width="9.140625"/>
    <col min="7242" max="7242" customWidth="1" width="9.140625"/>
    <col min="7243" max="7243" customWidth="1" width="9.140625"/>
    <col min="7244" max="7244" customWidth="1" width="9.140625"/>
    <col min="7245" max="7245" customWidth="1" width="9.140625"/>
    <col min="7246" max="7246" customWidth="1" width="9.140625"/>
    <col min="7247" max="7247" customWidth="1" width="9.140625"/>
    <col min="7248" max="7248" customWidth="1" width="9.140625"/>
    <col min="7249" max="7249" customWidth="1" width="9.140625"/>
    <col min="7250" max="7250" customWidth="1" width="9.140625"/>
    <col min="7251" max="7251" customWidth="1" width="9.140625"/>
    <col min="7252" max="7252" customWidth="1" width="9.140625"/>
    <col min="7253" max="7253" customWidth="1" width="9.140625"/>
    <col min="7254" max="7254" customWidth="1" width="9.140625"/>
    <col min="7255" max="7255" customWidth="1" width="9.140625"/>
    <col min="7256" max="7256" customWidth="1" width="9.140625"/>
    <col min="7257" max="7257" customWidth="1" width="9.140625"/>
    <col min="7258" max="7258" customWidth="1" width="9.140625"/>
    <col min="7259" max="7259" customWidth="1" width="9.140625"/>
    <col min="7260" max="7260" customWidth="1" width="9.140625"/>
    <col min="7261" max="7261" customWidth="1" width="9.140625"/>
    <col min="7262" max="7262" customWidth="1" width="9.140625"/>
    <col min="7263" max="7263" customWidth="1" width="9.140625"/>
    <col min="7264" max="7264" customWidth="1" width="9.140625"/>
    <col min="7265" max="7265" customWidth="1" width="9.140625"/>
    <col min="7266" max="7266" customWidth="1" width="9.140625"/>
    <col min="7267" max="7267" customWidth="1" width="9.140625"/>
    <col min="7268" max="7268" customWidth="1" width="9.140625"/>
    <col min="7269" max="7269" customWidth="1" width="9.140625"/>
    <col min="7270" max="7270" customWidth="1" width="9.140625"/>
    <col min="7271" max="7271" customWidth="1" width="9.140625"/>
    <col min="7272" max="7272" customWidth="1" width="9.140625"/>
    <col min="7273" max="7273" customWidth="1" width="9.140625"/>
    <col min="7274" max="7274" customWidth="1" width="9.140625"/>
    <col min="7275" max="7275" customWidth="1" width="9.140625"/>
    <col min="7276" max="7276" customWidth="1" width="9.140625"/>
    <col min="7277" max="7277" customWidth="1" width="9.140625"/>
    <col min="7278" max="7278" customWidth="1" width="9.140625"/>
    <col min="7279" max="7279" customWidth="1" width="9.140625"/>
    <col min="7280" max="7280" customWidth="1" width="9.140625"/>
    <col min="7281" max="7281" customWidth="1" width="9.140625"/>
    <col min="7282" max="7282" customWidth="1" width="9.140625"/>
    <col min="7283" max="7283" customWidth="1" width="9.140625"/>
    <col min="7284" max="7284" customWidth="1" width="9.140625"/>
    <col min="7285" max="7285" customWidth="1" width="9.140625"/>
    <col min="7286" max="7286" customWidth="1" width="9.140625"/>
    <col min="7287" max="7287" customWidth="1" width="9.140625"/>
    <col min="7288" max="7288" customWidth="1" width="9.140625"/>
    <col min="7289" max="7289" customWidth="1" width="9.140625"/>
    <col min="7290" max="7290" customWidth="1" width="9.140625"/>
    <col min="7291" max="7291" customWidth="1" width="9.140625"/>
    <col min="7292" max="7292" customWidth="1" width="9.140625"/>
    <col min="7293" max="7293" customWidth="1" width="9.140625"/>
    <col min="7294" max="7294" customWidth="1" width="9.140625"/>
    <col min="7295" max="7295" customWidth="1" width="9.140625"/>
    <col min="7296" max="7296" customWidth="1" width="9.140625"/>
    <col min="7297" max="7297" customWidth="1" width="9.140625"/>
    <col min="7298" max="7298" customWidth="1" width="9.140625"/>
    <col min="7299" max="7299" customWidth="1" width="9.140625"/>
    <col min="7300" max="7300" customWidth="1" width="9.140625"/>
    <col min="7301" max="7301" customWidth="1" width="9.140625"/>
    <col min="7302" max="7302" customWidth="1" width="9.140625"/>
    <col min="7303" max="7303" customWidth="1" width="9.140625"/>
    <col min="7304" max="7304" customWidth="1" width="9.140625"/>
    <col min="7305" max="7305" customWidth="1" width="9.140625"/>
    <col min="7306" max="7306" customWidth="1" width="9.140625"/>
    <col min="7307" max="7307" customWidth="1" width="9.140625"/>
    <col min="7308" max="7308" customWidth="1" width="9.140625"/>
    <col min="7309" max="7309" customWidth="1" width="9.140625"/>
    <col min="7310" max="7310" customWidth="1" width="9.140625"/>
    <col min="7311" max="7311" customWidth="1" width="9.140625"/>
    <col min="7312" max="7312" customWidth="1" width="9.140625"/>
    <col min="7313" max="7313" customWidth="1" width="9.140625"/>
    <col min="7314" max="7314" customWidth="1" width="9.140625"/>
    <col min="7315" max="7315" customWidth="1" width="9.140625"/>
    <col min="7316" max="7316" customWidth="1" width="9.140625"/>
    <col min="7317" max="7317" customWidth="1" width="9.140625"/>
    <col min="7318" max="7318" customWidth="1" width="9.140625"/>
    <col min="7319" max="7319" customWidth="1" width="9.140625"/>
    <col min="7320" max="7320" customWidth="1" width="9.140625"/>
    <col min="7321" max="7321" customWidth="1" width="9.140625"/>
    <col min="7322" max="7322" customWidth="1" width="9.140625"/>
    <col min="7323" max="7323" customWidth="1" width="9.140625"/>
    <col min="7324" max="7324" customWidth="1" width="9.140625"/>
    <col min="7325" max="7325" customWidth="1" width="9.140625"/>
    <col min="7326" max="7326" customWidth="1" width="9.140625"/>
    <col min="7327" max="7327" customWidth="1" width="9.140625"/>
    <col min="7328" max="7328" customWidth="1" width="9.140625"/>
    <col min="7329" max="7329" customWidth="1" width="9.140625"/>
    <col min="7330" max="7330" customWidth="1" width="9.140625"/>
    <col min="7331" max="7331" customWidth="1" width="9.140625"/>
    <col min="7332" max="7332" customWidth="1" width="9.140625"/>
    <col min="7333" max="7333" customWidth="1" width="9.140625"/>
    <col min="7334" max="7334" customWidth="1" width="9.140625"/>
    <col min="7335" max="7335" customWidth="1" width="9.140625"/>
    <col min="7336" max="7336" customWidth="1" width="9.140625"/>
    <col min="7337" max="7337" customWidth="1" width="9.140625"/>
    <col min="7338" max="7338" customWidth="1" width="9.140625"/>
    <col min="7339" max="7339" customWidth="1" width="9.140625"/>
    <col min="7340" max="7340" customWidth="1" width="9.140625"/>
    <col min="7341" max="7341" customWidth="1" width="9.140625"/>
    <col min="7342" max="7342" customWidth="1" width="9.140625"/>
    <col min="7343" max="7343" customWidth="1" width="9.140625"/>
    <col min="7344" max="7344" customWidth="1" width="9.140625"/>
    <col min="7345" max="7345" customWidth="1" width="9.140625"/>
    <col min="7346" max="7346" customWidth="1" width="9.140625"/>
    <col min="7347" max="7347" customWidth="1" width="9.140625"/>
    <col min="7348" max="7348" customWidth="1" width="9.140625"/>
    <col min="7349" max="7349" customWidth="1" width="9.140625"/>
    <col min="7350" max="7350" customWidth="1" width="9.140625"/>
    <col min="7351" max="7351" customWidth="1" width="9.140625"/>
    <col min="7352" max="7352" customWidth="1" width="9.140625"/>
    <col min="7353" max="7353" customWidth="1" width="9.140625"/>
    <col min="7354" max="7354" customWidth="1" width="9.140625"/>
    <col min="7355" max="7355" customWidth="1" width="9.140625"/>
    <col min="7356" max="7356" customWidth="1" width="9.140625"/>
    <col min="7357" max="7357" customWidth="1" width="9.140625"/>
    <col min="7358" max="7358" customWidth="1" width="9.140625"/>
    <col min="7359" max="7359" customWidth="1" width="9.140625"/>
    <col min="7360" max="7360" customWidth="1" width="9.140625"/>
    <col min="7361" max="7361" customWidth="1" width="9.140625"/>
    <col min="7362" max="7362" customWidth="1" width="9.140625"/>
    <col min="7363" max="7363" customWidth="1" width="9.140625"/>
    <col min="7364" max="7364" customWidth="1" width="9.140625"/>
    <col min="7365" max="7365" customWidth="1" width="9.140625"/>
    <col min="7366" max="7366" customWidth="1" width="9.140625"/>
    <col min="7367" max="7367" customWidth="1" width="9.140625"/>
    <col min="7368" max="7368" customWidth="1" width="9.140625"/>
    <col min="7369" max="7369" customWidth="1" width="9.140625"/>
    <col min="7370" max="7370" customWidth="1" width="9.140625"/>
    <col min="7371" max="7371" customWidth="1" width="9.140625"/>
    <col min="7372" max="7372" customWidth="1" width="9.140625"/>
    <col min="7373" max="7373" customWidth="1" width="9.140625"/>
    <col min="7374" max="7374" customWidth="1" width="9.140625"/>
    <col min="7375" max="7375" customWidth="1" width="9.140625"/>
    <col min="7376" max="7376" customWidth="1" width="9.140625"/>
    <col min="7377" max="7377" customWidth="1" width="9.140625"/>
    <col min="7378" max="7378" customWidth="1" width="9.140625"/>
    <col min="7379" max="7379" customWidth="1" width="9.140625"/>
    <col min="7380" max="7380" customWidth="1" width="9.140625"/>
    <col min="7381" max="7381" customWidth="1" width="9.140625"/>
    <col min="7382" max="7382" customWidth="1" width="9.140625"/>
    <col min="7383" max="7383" customWidth="1" width="9.140625"/>
    <col min="7384" max="7384" customWidth="1" width="9.140625"/>
    <col min="7385" max="7385" customWidth="1" width="9.140625"/>
    <col min="7386" max="7386" customWidth="1" width="9.140625"/>
    <col min="7387" max="7387" customWidth="1" width="9.140625"/>
    <col min="7388" max="7388" customWidth="1" width="9.140625"/>
    <col min="7389" max="7389" customWidth="1" width="9.140625"/>
    <col min="7390" max="7390" customWidth="1" width="9.140625"/>
    <col min="7391" max="7391" customWidth="1" width="9.140625"/>
    <col min="7392" max="7392" customWidth="1" width="9.140625"/>
    <col min="7393" max="7393" customWidth="1" width="9.140625"/>
    <col min="7394" max="7394" customWidth="1" width="9.140625"/>
    <col min="7395" max="7395" customWidth="1" width="9.140625"/>
    <col min="7396" max="7396" customWidth="1" width="9.140625"/>
    <col min="7397" max="7397" customWidth="1" width="9.140625"/>
    <col min="7398" max="7398" customWidth="1" width="9.140625"/>
    <col min="7399" max="7399" customWidth="1" width="9.140625"/>
    <col min="7400" max="7400" customWidth="1" width="9.140625"/>
    <col min="7401" max="7401" customWidth="1" width="9.140625"/>
    <col min="7402" max="7402" customWidth="1" width="9.140625"/>
    <col min="7403" max="7403" customWidth="1" width="9.140625"/>
    <col min="7404" max="7404" customWidth="1" width="9.140625"/>
    <col min="7405" max="7405" customWidth="1" width="9.140625"/>
    <col min="7406" max="7406" customWidth="1" width="9.140625"/>
    <col min="7407" max="7407" customWidth="1" width="9.140625"/>
    <col min="7408" max="7408" customWidth="1" width="9.140625"/>
    <col min="7409" max="7409" customWidth="1" width="9.140625"/>
    <col min="7410" max="7410" customWidth="1" width="9.140625"/>
    <col min="7411" max="7411" customWidth="1" width="9.140625"/>
    <col min="7412" max="7412" customWidth="1" width="9.140625"/>
    <col min="7413" max="7413" customWidth="1" width="9.140625"/>
    <col min="7414" max="7414" customWidth="1" width="9.140625"/>
    <col min="7415" max="7415" customWidth="1" width="9.140625"/>
    <col min="7416" max="7416" customWidth="1" width="9.140625"/>
    <col min="7417" max="7417" customWidth="1" width="9.140625"/>
    <col min="7418" max="7418" customWidth="1" width="9.140625"/>
    <col min="7419" max="7419" customWidth="1" width="9.140625"/>
    <col min="7420" max="7420" customWidth="1" width="9.140625"/>
    <col min="7421" max="7421" customWidth="1" width="9.140625"/>
    <col min="7422" max="7422" customWidth="1" width="9.140625"/>
    <col min="7423" max="7423" customWidth="1" width="9.140625"/>
    <col min="7424" max="7424" customWidth="1" width="9.140625"/>
    <col min="7425" max="7425" customWidth="1" width="9.140625"/>
    <col min="7426" max="7426" customWidth="1" width="9.140625"/>
    <col min="7427" max="7427" customWidth="1" width="9.140625"/>
    <col min="7428" max="7428" customWidth="1" width="9.140625"/>
    <col min="7429" max="7429" customWidth="1" width="9.140625"/>
    <col min="7430" max="7430" customWidth="1" width="9.140625"/>
    <col min="7431" max="7431" customWidth="1" width="9.140625"/>
    <col min="7432" max="7432" customWidth="1" width="9.140625"/>
    <col min="7433" max="7433" customWidth="1" width="9.140625"/>
    <col min="7434" max="7434" customWidth="1" width="9.140625"/>
    <col min="7435" max="7435" customWidth="1" width="9.140625"/>
    <col min="7436" max="7436" customWidth="1" width="9.140625"/>
    <col min="7437" max="7437" customWidth="1" width="9.140625"/>
    <col min="7438" max="7438" customWidth="1" width="9.140625"/>
    <col min="7439" max="7439" customWidth="1" width="9.140625"/>
    <col min="7440" max="7440" customWidth="1" width="9.140625"/>
    <col min="7441" max="7441" customWidth="1" width="9.140625"/>
    <col min="7442" max="7442" customWidth="1" width="9.140625"/>
    <col min="7443" max="7443" customWidth="1" width="9.140625"/>
    <col min="7444" max="7444" customWidth="1" width="9.140625"/>
    <col min="7445" max="7445" customWidth="1" width="9.140625"/>
    <col min="7446" max="7446" customWidth="1" width="9.140625"/>
    <col min="7447" max="7447" customWidth="1" width="9.140625"/>
    <col min="7448" max="7448" customWidth="1" width="9.140625"/>
    <col min="7449" max="7449" customWidth="1" width="9.140625"/>
    <col min="7450" max="7450" customWidth="1" width="9.140625"/>
    <col min="7451" max="7451" customWidth="1" width="9.140625"/>
    <col min="7452" max="7452" customWidth="1" width="9.140625"/>
    <col min="7453" max="7453" customWidth="1" width="9.140625"/>
    <col min="7454" max="7454" customWidth="1" width="9.140625"/>
    <col min="7455" max="7455" customWidth="1" width="9.140625"/>
    <col min="7456" max="7456" customWidth="1" width="9.140625"/>
    <col min="7457" max="7457" customWidth="1" width="9.140625"/>
    <col min="7458" max="7458" customWidth="1" width="9.140625"/>
    <col min="7459" max="7459" customWidth="1" width="9.140625"/>
    <col min="7460" max="7460" customWidth="1" width="9.140625"/>
    <col min="7461" max="7461" customWidth="1" width="9.140625"/>
    <col min="7462" max="7462" customWidth="1" width="9.140625"/>
    <col min="7463" max="7463" customWidth="1" width="9.140625"/>
    <col min="7464" max="7464" customWidth="1" width="9.140625"/>
    <col min="7465" max="7465" customWidth="1" width="9.140625"/>
    <col min="7466" max="7466" customWidth="1" width="9.140625"/>
    <col min="7467" max="7467" customWidth="1" width="9.140625"/>
    <col min="7468" max="7468" customWidth="1" width="9.140625"/>
    <col min="7469" max="7469" customWidth="1" width="9.140625"/>
    <col min="7470" max="7470" customWidth="1" width="9.140625"/>
    <col min="7471" max="7471" customWidth="1" width="9.140625"/>
    <col min="7472" max="7472" customWidth="1" width="9.140625"/>
    <col min="7473" max="7473" customWidth="1" width="9.140625"/>
    <col min="7474" max="7474" customWidth="1" width="9.140625"/>
    <col min="7475" max="7475" customWidth="1" width="9.140625"/>
    <col min="7476" max="7476" customWidth="1" width="9.140625"/>
    <col min="7477" max="7477" customWidth="1" width="9.140625"/>
    <col min="7478" max="7478" customWidth="1" width="9.140625"/>
    <col min="7479" max="7479" customWidth="1" width="9.140625"/>
    <col min="7480" max="7480" customWidth="1" width="9.140625"/>
    <col min="7481" max="7481" customWidth="1" width="9.140625"/>
    <col min="7482" max="7482" customWidth="1" width="9.140625"/>
    <col min="7483" max="7483" customWidth="1" width="9.140625"/>
    <col min="7484" max="7484" customWidth="1" width="9.140625"/>
    <col min="7485" max="7485" customWidth="1" width="9.140625"/>
    <col min="7486" max="7486" customWidth="1" width="9.140625"/>
    <col min="7487" max="7487" customWidth="1" width="9.140625"/>
    <col min="7488" max="7488" customWidth="1" width="9.140625"/>
    <col min="7489" max="7489" customWidth="1" width="9.140625"/>
    <col min="7490" max="7490" customWidth="1" width="9.140625"/>
    <col min="7491" max="7491" customWidth="1" width="9.140625"/>
    <col min="7492" max="7492" customWidth="1" width="9.140625"/>
    <col min="7493" max="7493" customWidth="1" width="9.140625"/>
    <col min="7494" max="7494" customWidth="1" width="9.140625"/>
    <col min="7495" max="7495" customWidth="1" width="9.140625"/>
    <col min="7496" max="7496" customWidth="1" width="9.140625"/>
    <col min="7497" max="7497" customWidth="1" width="9.140625"/>
    <col min="7498" max="7498" customWidth="1" width="9.140625"/>
    <col min="7499" max="7499" customWidth="1" width="9.140625"/>
    <col min="7500" max="7500" customWidth="1" width="9.140625"/>
    <col min="7501" max="7501" customWidth="1" width="9.140625"/>
    <col min="7502" max="7502" customWidth="1" width="9.140625"/>
    <col min="7503" max="7503" customWidth="1" width="9.140625"/>
    <col min="7504" max="7504" customWidth="1" width="9.140625"/>
    <col min="7505" max="7505" customWidth="1" width="9.140625"/>
    <col min="7506" max="7506" customWidth="1" width="9.140625"/>
    <col min="7507" max="7507" customWidth="1" width="9.140625"/>
    <col min="7508" max="7508" customWidth="1" width="9.140625"/>
    <col min="7509" max="7509" customWidth="1" width="9.140625"/>
    <col min="7510" max="7510" customWidth="1" width="9.140625"/>
    <col min="7511" max="7511" customWidth="1" width="9.140625"/>
    <col min="7512" max="7512" customWidth="1" width="9.140625"/>
    <col min="7513" max="7513" customWidth="1" width="9.140625"/>
    <col min="7514" max="7514" customWidth="1" width="9.140625"/>
    <col min="7515" max="7515" customWidth="1" width="9.140625"/>
    <col min="7516" max="7516" customWidth="1" width="9.140625"/>
    <col min="7517" max="7517" customWidth="1" width="9.140625"/>
    <col min="7518" max="7518" customWidth="1" width="9.140625"/>
    <col min="7519" max="7519" customWidth="1" width="9.140625"/>
    <col min="7520" max="7520" customWidth="1" width="9.140625"/>
    <col min="7521" max="7521" customWidth="1" width="9.140625"/>
    <col min="7522" max="7522" customWidth="1" width="9.140625"/>
    <col min="7523" max="7523" customWidth="1" width="9.140625"/>
    <col min="7524" max="7524" customWidth="1" width="9.140625"/>
    <col min="7525" max="7525" customWidth="1" width="9.140625"/>
    <col min="7526" max="7526" customWidth="1" width="9.140625"/>
    <col min="7527" max="7527" customWidth="1" width="9.140625"/>
    <col min="7528" max="7528" customWidth="1" width="9.140625"/>
    <col min="7529" max="7529" customWidth="1" width="9.140625"/>
    <col min="7530" max="7530" customWidth="1" width="9.140625"/>
    <col min="7531" max="7531" customWidth="1" width="9.140625"/>
    <col min="7532" max="7532" customWidth="1" width="9.140625"/>
    <col min="7533" max="7533" customWidth="1" width="9.140625"/>
    <col min="7534" max="7534" customWidth="1" width="9.140625"/>
    <col min="7535" max="7535" customWidth="1" width="9.140625"/>
    <col min="7536" max="7536" customWidth="1" width="9.140625"/>
    <col min="7537" max="7537" customWidth="1" width="9.140625"/>
    <col min="7538" max="7538" customWidth="1" width="9.140625"/>
    <col min="7539" max="7539" customWidth="1" width="9.140625"/>
    <col min="7540" max="7540" customWidth="1" width="9.140625"/>
    <col min="7541" max="7541" customWidth="1" width="9.140625"/>
    <col min="7542" max="7542" customWidth="1" width="9.140625"/>
    <col min="7543" max="7543" customWidth="1" width="9.140625"/>
    <col min="7544" max="7544" customWidth="1" width="9.140625"/>
    <col min="7545" max="7545" customWidth="1" width="9.140625"/>
    <col min="7546" max="7546" customWidth="1" width="9.140625"/>
    <col min="7547" max="7547" customWidth="1" width="9.140625"/>
    <col min="7548" max="7548" customWidth="1" width="9.140625"/>
    <col min="7549" max="7549" customWidth="1" width="9.140625"/>
    <col min="7550" max="7550" customWidth="1" width="9.140625"/>
    <col min="7551" max="7551" customWidth="1" width="9.140625"/>
    <col min="7552" max="7552" customWidth="1" width="9.140625"/>
    <col min="7553" max="7553" customWidth="1" width="9.140625"/>
    <col min="7554" max="7554" customWidth="1" width="9.140625"/>
    <col min="7555" max="7555" customWidth="1" width="9.140625"/>
    <col min="7556" max="7556" customWidth="1" width="9.140625"/>
    <col min="7557" max="7557" customWidth="1" width="9.140625"/>
    <col min="7558" max="7558" customWidth="1" width="9.140625"/>
    <col min="7559" max="7559" customWidth="1" width="9.140625"/>
    <col min="7560" max="7560" customWidth="1" width="9.140625"/>
    <col min="7561" max="7561" customWidth="1" width="9.140625"/>
    <col min="7562" max="7562" customWidth="1" width="9.140625"/>
    <col min="7563" max="7563" customWidth="1" width="9.140625"/>
    <col min="7564" max="7564" customWidth="1" width="9.140625"/>
    <col min="7565" max="7565" customWidth="1" width="9.140625"/>
    <col min="7566" max="7566" customWidth="1" width="9.140625"/>
    <col min="7567" max="7567" customWidth="1" width="9.140625"/>
    <col min="7568" max="7568" customWidth="1" width="9.140625"/>
    <col min="7569" max="7569" customWidth="1" width="9.140625"/>
    <col min="7570" max="7570" customWidth="1" width="9.140625"/>
    <col min="7571" max="7571" customWidth="1" width="9.140625"/>
    <col min="7572" max="7572" customWidth="1" width="9.140625"/>
    <col min="7573" max="7573" customWidth="1" width="9.140625"/>
    <col min="7574" max="7574" customWidth="1" width="9.140625"/>
    <col min="7575" max="7575" customWidth="1" width="9.140625"/>
    <col min="7576" max="7576" customWidth="1" width="9.140625"/>
    <col min="7577" max="7577" customWidth="1" width="9.140625"/>
    <col min="7578" max="7578" customWidth="1" width="9.140625"/>
    <col min="7579" max="7579" customWidth="1" width="9.140625"/>
    <col min="7580" max="7580" customWidth="1" width="9.140625"/>
    <col min="7581" max="7581" customWidth="1" width="9.140625"/>
    <col min="7582" max="7582" customWidth="1" width="9.140625"/>
    <col min="7583" max="7583" customWidth="1" width="9.140625"/>
    <col min="7584" max="7584" customWidth="1" width="9.140625"/>
    <col min="7585" max="7585" customWidth="1" width="9.140625"/>
    <col min="7586" max="7586" customWidth="1" width="9.140625"/>
    <col min="7587" max="7587" customWidth="1" width="9.140625"/>
    <col min="7588" max="7588" customWidth="1" width="9.140625"/>
    <col min="7589" max="7589" customWidth="1" width="9.140625"/>
    <col min="7590" max="7590" customWidth="1" width="9.140625"/>
    <col min="7591" max="7591" customWidth="1" width="9.140625"/>
    <col min="7592" max="7592" customWidth="1" width="9.140625"/>
    <col min="7593" max="7593" customWidth="1" width="9.140625"/>
    <col min="7594" max="7594" customWidth="1" width="9.140625"/>
    <col min="7595" max="7595" customWidth="1" width="9.140625"/>
    <col min="7596" max="7596" customWidth="1" width="9.140625"/>
    <col min="7597" max="7597" customWidth="1" width="9.140625"/>
    <col min="7598" max="7598" customWidth="1" width="9.140625"/>
    <col min="7599" max="7599" customWidth="1" width="9.140625"/>
    <col min="7600" max="7600" customWidth="1" width="9.140625"/>
    <col min="7601" max="7601" customWidth="1" width="9.140625"/>
    <col min="7602" max="7602" customWidth="1" width="9.140625"/>
    <col min="7603" max="7603" customWidth="1" width="9.140625"/>
    <col min="7604" max="7604" customWidth="1" width="9.140625"/>
    <col min="7605" max="7605" customWidth="1" width="9.140625"/>
    <col min="7606" max="7606" customWidth="1" width="9.140625"/>
    <col min="7607" max="7607" customWidth="1" width="9.140625"/>
    <col min="7608" max="7608" customWidth="1" width="9.140625"/>
    <col min="7609" max="7609" customWidth="1" width="9.140625"/>
    <col min="7610" max="7610" customWidth="1" width="9.140625"/>
    <col min="7611" max="7611" customWidth="1" width="9.140625"/>
    <col min="7612" max="7612" customWidth="1" width="9.140625"/>
    <col min="7613" max="7613" customWidth="1" width="9.140625"/>
    <col min="7614" max="7614" customWidth="1" width="9.140625"/>
    <col min="7615" max="7615" customWidth="1" width="9.140625"/>
    <col min="7616" max="7616" customWidth="1" width="9.140625"/>
    <col min="7617" max="7617" customWidth="1" width="9.140625"/>
    <col min="7618" max="7618" customWidth="1" width="9.140625"/>
    <col min="7619" max="7619" customWidth="1" width="9.140625"/>
    <col min="7620" max="7620" customWidth="1" width="9.140625"/>
    <col min="7621" max="7621" customWidth="1" width="9.140625"/>
    <col min="7622" max="7622" customWidth="1" width="9.140625"/>
    <col min="7623" max="7623" customWidth="1" width="9.140625"/>
    <col min="7624" max="7624" customWidth="1" width="9.140625"/>
    <col min="7625" max="7625" customWidth="1" width="9.140625"/>
    <col min="7626" max="7626" customWidth="1" width="9.140625"/>
    <col min="7627" max="7627" customWidth="1" width="9.140625"/>
    <col min="7628" max="7628" customWidth="1" width="9.140625"/>
    <col min="7629" max="7629" customWidth="1" width="9.140625"/>
    <col min="7630" max="7630" customWidth="1" width="9.140625"/>
    <col min="7631" max="7631" customWidth="1" width="9.140625"/>
    <col min="7632" max="7632" customWidth="1" width="9.140625"/>
    <col min="7633" max="7633" customWidth="1" width="9.140625"/>
    <col min="7634" max="7634" customWidth="1" width="9.140625"/>
    <col min="7635" max="7635" customWidth="1" width="9.140625"/>
    <col min="7636" max="7636" customWidth="1" width="9.140625"/>
    <col min="7637" max="7637" customWidth="1" width="9.140625"/>
    <col min="7638" max="7638" customWidth="1" width="9.140625"/>
    <col min="7639" max="7639" customWidth="1" width="9.140625"/>
    <col min="7640" max="7640" customWidth="1" width="9.140625"/>
    <col min="7641" max="7641" customWidth="1" width="9.140625"/>
    <col min="7642" max="7642" customWidth="1" width="9.140625"/>
    <col min="7643" max="7643" customWidth="1" width="9.140625"/>
    <col min="7644" max="7644" customWidth="1" width="9.140625"/>
    <col min="7645" max="7645" customWidth="1" width="9.140625"/>
    <col min="7646" max="7646" customWidth="1" width="9.140625"/>
    <col min="7647" max="7647" customWidth="1" width="9.140625"/>
    <col min="7648" max="7648" customWidth="1" width="9.140625"/>
    <col min="7649" max="7649" customWidth="1" width="9.140625"/>
    <col min="7650" max="7650" customWidth="1" width="9.140625"/>
    <col min="7651" max="7651" customWidth="1" width="9.140625"/>
    <col min="7652" max="7652" customWidth="1" width="9.140625"/>
    <col min="7653" max="7653" customWidth="1" width="9.140625"/>
    <col min="7654" max="7654" customWidth="1" width="9.140625"/>
    <col min="7655" max="7655" customWidth="1" width="9.140625"/>
    <col min="7656" max="7656" customWidth="1" width="9.140625"/>
    <col min="7657" max="7657" customWidth="1" width="9.140625"/>
    <col min="7658" max="7658" customWidth="1" width="9.140625"/>
    <col min="7659" max="7659" customWidth="1" width="9.140625"/>
    <col min="7660" max="7660" customWidth="1" width="9.140625"/>
    <col min="7661" max="7661" customWidth="1" width="9.140625"/>
    <col min="7662" max="7662" customWidth="1" width="9.140625"/>
    <col min="7663" max="7663" customWidth="1" width="9.140625"/>
    <col min="7664" max="7664" customWidth="1" width="9.140625"/>
    <col min="7665" max="7665" customWidth="1" width="9.140625"/>
    <col min="7666" max="7666" customWidth="1" width="9.140625"/>
    <col min="7667" max="7667" customWidth="1" width="9.140625"/>
    <col min="7668" max="7668" customWidth="1" width="9.140625"/>
    <col min="7669" max="7669" customWidth="1" width="9.140625"/>
    <col min="7670" max="7670" customWidth="1" width="9.140625"/>
    <col min="7671" max="7671" customWidth="1" width="9.140625"/>
    <col min="7672" max="7672" customWidth="1" width="9.140625"/>
    <col min="7673" max="7673" customWidth="1" width="9.140625"/>
    <col min="7674" max="7674" customWidth="1" width="9.140625"/>
    <col min="7675" max="7675" customWidth="1" width="9.140625"/>
    <col min="7676" max="7676" customWidth="1" width="9.140625"/>
    <col min="7677" max="7677" customWidth="1" width="9.140625"/>
    <col min="7678" max="7678" customWidth="1" width="9.140625"/>
    <col min="7679" max="7679" customWidth="1" width="9.140625"/>
    <col min="7680" max="7680" customWidth="1" width="9.140625"/>
    <col min="7681" max="7681" customWidth="1" width="9.140625"/>
    <col min="7682" max="7682" customWidth="1" width="9.140625"/>
    <col min="7683" max="7683" customWidth="1" width="9.140625"/>
    <col min="7684" max="7684" customWidth="1" width="9.140625"/>
    <col min="7685" max="7685" customWidth="1" width="9.140625"/>
    <col min="7686" max="7686" customWidth="1" width="9.140625"/>
    <col min="7687" max="7687" customWidth="1" width="9.140625"/>
    <col min="7688" max="7688" customWidth="1" width="9.140625"/>
    <col min="7689" max="7689" customWidth="1" width="9.140625"/>
    <col min="7690" max="7690" customWidth="1" width="9.140625"/>
    <col min="7691" max="7691" customWidth="1" width="9.140625"/>
    <col min="7692" max="7692" customWidth="1" width="9.140625"/>
    <col min="7693" max="7693" customWidth="1" width="9.140625"/>
    <col min="7694" max="7694" customWidth="1" width="9.140625"/>
    <col min="7695" max="7695" customWidth="1" width="9.140625"/>
    <col min="7696" max="7696" customWidth="1" width="9.140625"/>
    <col min="7697" max="7697" customWidth="1" width="9.140625"/>
    <col min="7698" max="7698" customWidth="1" width="9.140625"/>
    <col min="7699" max="7699" customWidth="1" width="9.140625"/>
    <col min="7700" max="7700" customWidth="1" width="9.140625"/>
    <col min="7701" max="7701" customWidth="1" width="9.140625"/>
    <col min="7702" max="7702" customWidth="1" width="9.140625"/>
    <col min="7703" max="7703" customWidth="1" width="9.140625"/>
    <col min="7704" max="7704" customWidth="1" width="9.140625"/>
    <col min="7705" max="7705" customWidth="1" width="9.140625"/>
    <col min="7706" max="7706" customWidth="1" width="9.140625"/>
    <col min="7707" max="7707" customWidth="1" width="9.140625"/>
    <col min="7708" max="7708" customWidth="1" width="9.140625"/>
    <col min="7709" max="7709" customWidth="1" width="9.140625"/>
    <col min="7710" max="7710" customWidth="1" width="9.140625"/>
    <col min="7711" max="7711" customWidth="1" width="9.140625"/>
    <col min="7712" max="7712" customWidth="1" width="9.140625"/>
    <col min="7713" max="7713" customWidth="1" width="9.140625"/>
    <col min="7714" max="7714" customWidth="1" width="9.140625"/>
    <col min="7715" max="7715" customWidth="1" width="9.140625"/>
    <col min="7716" max="7716" customWidth="1" width="9.140625"/>
    <col min="7717" max="7717" customWidth="1" width="9.140625"/>
    <col min="7718" max="7718" customWidth="1" width="9.140625"/>
    <col min="7719" max="7719" customWidth="1" width="9.140625"/>
    <col min="7720" max="7720" customWidth="1" width="9.140625"/>
    <col min="7721" max="7721" customWidth="1" width="9.140625"/>
    <col min="7722" max="7722" customWidth="1" width="9.140625"/>
    <col min="7723" max="7723" customWidth="1" width="9.140625"/>
    <col min="7724" max="7724" customWidth="1" width="9.140625"/>
    <col min="7725" max="7725" customWidth="1" width="9.140625"/>
    <col min="7726" max="7726" customWidth="1" width="9.140625"/>
    <col min="7727" max="7727" customWidth="1" width="9.140625"/>
    <col min="7728" max="7728" customWidth="1" width="9.140625"/>
    <col min="7729" max="7729" customWidth="1" width="9.140625"/>
    <col min="7730" max="7730" customWidth="1" width="9.140625"/>
    <col min="7731" max="7731" customWidth="1" width="9.140625"/>
    <col min="7732" max="7732" customWidth="1" width="9.140625"/>
    <col min="7733" max="7733" customWidth="1" width="9.140625"/>
    <col min="7734" max="7734" customWidth="1" width="9.140625"/>
    <col min="7735" max="7735" customWidth="1" width="9.140625"/>
    <col min="7736" max="7736" customWidth="1" width="9.140625"/>
    <col min="7737" max="7737" customWidth="1" width="9.140625"/>
    <col min="7738" max="7738" customWidth="1" width="9.140625"/>
    <col min="7739" max="7739" customWidth="1" width="9.140625"/>
    <col min="7740" max="7740" customWidth="1" width="9.140625"/>
    <col min="7741" max="7741" customWidth="1" width="9.140625"/>
    <col min="7742" max="7742" customWidth="1" width="9.140625"/>
    <col min="7743" max="7743" customWidth="1" width="9.140625"/>
    <col min="7744" max="7744" customWidth="1" width="9.140625"/>
    <col min="7745" max="7745" customWidth="1" width="9.140625"/>
    <col min="7746" max="7746" customWidth="1" width="9.140625"/>
    <col min="7747" max="7747" customWidth="1" width="9.140625"/>
    <col min="7748" max="7748" customWidth="1" width="9.140625"/>
    <col min="7749" max="7749" customWidth="1" width="9.140625"/>
    <col min="7750" max="7750" customWidth="1" width="9.140625"/>
    <col min="7751" max="7751" customWidth="1" width="9.140625"/>
    <col min="7752" max="7752" customWidth="1" width="9.140625"/>
    <col min="7753" max="7753" customWidth="1" width="9.140625"/>
    <col min="7754" max="7754" customWidth="1" width="9.140625"/>
    <col min="7755" max="7755" customWidth="1" width="9.140625"/>
    <col min="7756" max="7756" customWidth="1" width="9.140625"/>
    <col min="7757" max="7757" customWidth="1" width="9.140625"/>
    <col min="7758" max="7758" customWidth="1" width="9.140625"/>
    <col min="7759" max="7759" customWidth="1" width="9.140625"/>
    <col min="7760" max="7760" customWidth="1" width="9.140625"/>
    <col min="7761" max="7761" customWidth="1" width="9.140625"/>
    <col min="7762" max="7762" customWidth="1" width="9.140625"/>
    <col min="7763" max="7763" customWidth="1" width="9.140625"/>
    <col min="7764" max="7764" customWidth="1" width="9.140625"/>
    <col min="7765" max="7765" customWidth="1" width="9.140625"/>
    <col min="7766" max="7766" customWidth="1" width="9.140625"/>
    <col min="7767" max="7767" customWidth="1" width="9.140625"/>
    <col min="7768" max="7768" customWidth="1" width="9.140625"/>
    <col min="7769" max="7769" customWidth="1" width="9.140625"/>
    <col min="7770" max="7770" customWidth="1" width="9.140625"/>
    <col min="7771" max="7771" customWidth="1" width="9.140625"/>
    <col min="7772" max="7772" customWidth="1" width="9.140625"/>
    <col min="7773" max="7773" customWidth="1" width="9.140625"/>
    <col min="7774" max="7774" customWidth="1" width="9.140625"/>
    <col min="7775" max="7775" customWidth="1" width="9.140625"/>
    <col min="7776" max="7776" customWidth="1" width="9.140625"/>
    <col min="7777" max="7777" customWidth="1" width="9.140625"/>
    <col min="7778" max="7778" customWidth="1" width="9.140625"/>
    <col min="7779" max="7779" customWidth="1" width="9.140625"/>
    <col min="7780" max="7780" customWidth="1" width="9.140625"/>
    <col min="7781" max="7781" customWidth="1" width="9.140625"/>
    <col min="7782" max="7782" customWidth="1" width="9.140625"/>
    <col min="7783" max="7783" customWidth="1" width="9.140625"/>
    <col min="7784" max="7784" customWidth="1" width="9.140625"/>
    <col min="7785" max="7785" customWidth="1" width="9.140625"/>
    <col min="7786" max="7786" customWidth="1" width="9.140625"/>
    <col min="7787" max="7787" customWidth="1" width="9.140625"/>
    <col min="7788" max="7788" customWidth="1" width="9.140625"/>
    <col min="7789" max="7789" customWidth="1" width="9.140625"/>
    <col min="7790" max="7790" customWidth="1" width="9.140625"/>
    <col min="7791" max="7791" customWidth="1" width="9.140625"/>
    <col min="7792" max="7792" customWidth="1" width="9.140625"/>
    <col min="7793" max="7793" customWidth="1" width="9.140625"/>
    <col min="7794" max="7794" customWidth="1" width="9.140625"/>
    <col min="7795" max="7795" customWidth="1" width="9.140625"/>
    <col min="7796" max="7796" customWidth="1" width="9.140625"/>
    <col min="7797" max="7797" customWidth="1" width="9.140625"/>
    <col min="7798" max="7798" customWidth="1" width="9.140625"/>
    <col min="7799" max="7799" customWidth="1" width="9.140625"/>
    <col min="7800" max="7800" customWidth="1" width="9.140625"/>
    <col min="7801" max="7801" customWidth="1" width="9.140625"/>
    <col min="7802" max="7802" customWidth="1" width="9.140625"/>
    <col min="7803" max="7803" customWidth="1" width="9.140625"/>
    <col min="7804" max="7804" customWidth="1" width="9.140625"/>
    <col min="7805" max="7805" customWidth="1" width="9.140625"/>
    <col min="7806" max="7806" customWidth="1" width="9.140625"/>
    <col min="7807" max="7807" customWidth="1" width="9.140625"/>
    <col min="7808" max="7808" customWidth="1" width="9.140625"/>
    <col min="7809" max="7809" customWidth="1" width="9.140625"/>
    <col min="7810" max="7810" customWidth="1" width="9.140625"/>
    <col min="7811" max="7811" customWidth="1" width="9.140625"/>
    <col min="7812" max="7812" customWidth="1" width="9.140625"/>
    <col min="7813" max="7813" customWidth="1" width="9.140625"/>
    <col min="7814" max="7814" customWidth="1" width="9.140625"/>
    <col min="7815" max="7815" customWidth="1" width="9.140625"/>
    <col min="7816" max="7816" customWidth="1" width="9.140625"/>
    <col min="7817" max="7817" customWidth="1" width="9.140625"/>
    <col min="7818" max="7818" customWidth="1" width="9.140625"/>
    <col min="7819" max="7819" customWidth="1" width="9.140625"/>
    <col min="7820" max="7820" customWidth="1" width="9.140625"/>
    <col min="7821" max="7821" customWidth="1" width="9.140625"/>
    <col min="7822" max="7822" customWidth="1" width="9.140625"/>
    <col min="7823" max="7823" customWidth="1" width="9.140625"/>
    <col min="7824" max="7824" customWidth="1" width="9.140625"/>
    <col min="7825" max="7825" customWidth="1" width="9.140625"/>
    <col min="7826" max="7826" customWidth="1" width="9.140625"/>
    <col min="7827" max="7827" customWidth="1" width="9.140625"/>
    <col min="7828" max="7828" customWidth="1" width="9.140625"/>
    <col min="7829" max="7829" customWidth="1" width="9.140625"/>
    <col min="7830" max="7830" customWidth="1" width="9.140625"/>
    <col min="7831" max="7831" customWidth="1" width="9.140625"/>
    <col min="7832" max="7832" customWidth="1" width="9.140625"/>
    <col min="7833" max="7833" customWidth="1" width="9.140625"/>
    <col min="7834" max="7834" customWidth="1" width="9.140625"/>
    <col min="7835" max="7835" customWidth="1" width="9.140625"/>
    <col min="7836" max="7836" customWidth="1" width="9.140625"/>
    <col min="7837" max="7837" customWidth="1" width="9.140625"/>
    <col min="7838" max="7838" customWidth="1" width="9.140625"/>
    <col min="7839" max="7839" customWidth="1" width="9.140625"/>
    <col min="7840" max="7840" customWidth="1" width="9.140625"/>
    <col min="7841" max="7841" customWidth="1" width="9.140625"/>
    <col min="7842" max="7842" customWidth="1" width="9.140625"/>
    <col min="7843" max="7843" customWidth="1" width="9.140625"/>
    <col min="7844" max="7844" customWidth="1" width="9.140625"/>
    <col min="7845" max="7845" customWidth="1" width="9.140625"/>
    <col min="7846" max="7846" customWidth="1" width="9.140625"/>
    <col min="7847" max="7847" customWidth="1" width="9.140625"/>
    <col min="7848" max="7848" customWidth="1" width="9.140625"/>
    <col min="7849" max="7849" customWidth="1" width="9.140625"/>
    <col min="7850" max="7850" customWidth="1" width="9.140625"/>
    <col min="7851" max="7851" customWidth="1" width="9.140625"/>
    <col min="7852" max="7852" customWidth="1" width="9.140625"/>
    <col min="7853" max="7853" customWidth="1" width="9.140625"/>
    <col min="7854" max="7854" customWidth="1" width="9.140625"/>
    <col min="7855" max="7855" customWidth="1" width="9.140625"/>
    <col min="7856" max="7856" customWidth="1" width="9.140625"/>
    <col min="7857" max="7857" customWidth="1" width="9.140625"/>
    <col min="7858" max="7858" customWidth="1" width="9.140625"/>
    <col min="7859" max="7859" customWidth="1" width="9.140625"/>
    <col min="7860" max="7860" customWidth="1" width="9.140625"/>
    <col min="7861" max="7861" customWidth="1" width="9.140625"/>
    <col min="7862" max="7862" customWidth="1" width="9.140625"/>
    <col min="7863" max="7863" customWidth="1" width="9.140625"/>
    <col min="7864" max="7864" customWidth="1" width="9.140625"/>
    <col min="7865" max="7865" customWidth="1" width="9.140625"/>
    <col min="7866" max="7866" customWidth="1" width="9.140625"/>
    <col min="7867" max="7867" customWidth="1" width="9.140625"/>
    <col min="7868" max="7868" customWidth="1" width="9.140625"/>
    <col min="7869" max="7869" customWidth="1" width="9.140625"/>
    <col min="7870" max="7870" customWidth="1" width="9.140625"/>
    <col min="7871" max="7871" customWidth="1" width="9.140625"/>
    <col min="7872" max="7872" customWidth="1" width="9.140625"/>
    <col min="7873" max="7873" customWidth="1" width="9.140625"/>
    <col min="7874" max="7874" customWidth="1" width="9.140625"/>
    <col min="7875" max="7875" customWidth="1" width="9.140625"/>
    <col min="7876" max="7876" customWidth="1" width="9.140625"/>
    <col min="7877" max="7877" customWidth="1" width="9.140625"/>
    <col min="7878" max="7878" customWidth="1" width="9.140625"/>
    <col min="7879" max="7879" customWidth="1" width="9.140625"/>
    <col min="7880" max="7880" customWidth="1" width="9.140625"/>
    <col min="7881" max="7881" customWidth="1" width="9.140625"/>
    <col min="7882" max="7882" customWidth="1" width="9.140625"/>
    <col min="7883" max="7883" customWidth="1" width="9.140625"/>
    <col min="7884" max="7884" customWidth="1" width="9.140625"/>
    <col min="7885" max="7885" customWidth="1" width="9.140625"/>
    <col min="7886" max="7886" customWidth="1" width="9.140625"/>
    <col min="7887" max="7887" customWidth="1" width="9.140625"/>
    <col min="7888" max="7888" customWidth="1" width="9.140625"/>
    <col min="7889" max="7889" customWidth="1" width="9.140625"/>
    <col min="7890" max="7890" customWidth="1" width="9.140625"/>
    <col min="7891" max="7891" customWidth="1" width="9.140625"/>
    <col min="7892" max="7892" customWidth="1" width="9.140625"/>
    <col min="7893" max="7893" customWidth="1" width="9.140625"/>
    <col min="7894" max="7894" customWidth="1" width="9.140625"/>
    <col min="7895" max="7895" customWidth="1" width="9.140625"/>
    <col min="7896" max="7896" customWidth="1" width="9.140625"/>
    <col min="7897" max="7897" customWidth="1" width="9.140625"/>
    <col min="7898" max="7898" customWidth="1" width="9.140625"/>
    <col min="7899" max="7899" customWidth="1" width="9.140625"/>
    <col min="7900" max="7900" customWidth="1" width="9.140625"/>
    <col min="7901" max="7901" customWidth="1" width="9.140625"/>
    <col min="7902" max="7902" customWidth="1" width="9.140625"/>
    <col min="7903" max="7903" customWidth="1" width="9.140625"/>
    <col min="7904" max="7904" customWidth="1" width="9.140625"/>
    <col min="7905" max="7905" customWidth="1" width="9.140625"/>
    <col min="7906" max="7906" customWidth="1" width="9.140625"/>
    <col min="7907" max="7907" customWidth="1" width="9.140625"/>
    <col min="7908" max="7908" customWidth="1" width="9.140625"/>
    <col min="7909" max="7909" customWidth="1" width="9.140625"/>
    <col min="7910" max="7910" customWidth="1" width="9.140625"/>
    <col min="7911" max="7911" customWidth="1" width="9.140625"/>
    <col min="7912" max="7912" customWidth="1" width="9.140625"/>
    <col min="7913" max="7913" customWidth="1" width="9.140625"/>
    <col min="7914" max="7914" customWidth="1" width="9.140625"/>
    <col min="7915" max="7915" customWidth="1" width="9.140625"/>
    <col min="7916" max="7916" customWidth="1" width="9.140625"/>
    <col min="7917" max="7917" customWidth="1" width="9.140625"/>
    <col min="7918" max="7918" customWidth="1" width="9.140625"/>
    <col min="7919" max="7919" customWidth="1" width="9.140625"/>
    <col min="7920" max="7920" customWidth="1" width="9.140625"/>
    <col min="7921" max="7921" customWidth="1" width="9.140625"/>
    <col min="7922" max="7922" customWidth="1" width="9.140625"/>
    <col min="7923" max="7923" customWidth="1" width="9.140625"/>
    <col min="7924" max="7924" customWidth="1" width="9.140625"/>
    <col min="7925" max="7925" customWidth="1" width="9.140625"/>
    <col min="7926" max="7926" customWidth="1" width="9.140625"/>
    <col min="7927" max="7927" customWidth="1" width="9.140625"/>
    <col min="7928" max="7928" customWidth="1" width="9.140625"/>
    <col min="7929" max="7929" customWidth="1" width="9.140625"/>
    <col min="7930" max="7930" customWidth="1" width="9.140625"/>
    <col min="7931" max="7931" customWidth="1" width="9.140625"/>
    <col min="7932" max="7932" customWidth="1" width="9.140625"/>
    <col min="7933" max="7933" customWidth="1" width="9.140625"/>
    <col min="7934" max="7934" customWidth="1" width="9.140625"/>
    <col min="7935" max="7935" customWidth="1" width="9.140625"/>
    <col min="7936" max="7936" customWidth="1" width="9.140625"/>
    <col min="7937" max="7937" customWidth="1" width="9.140625"/>
    <col min="7938" max="7938" customWidth="1" width="9.140625"/>
    <col min="7939" max="7939" customWidth="1" width="9.140625"/>
    <col min="7940" max="7940" customWidth="1" width="9.140625"/>
    <col min="7941" max="7941" customWidth="1" width="9.140625"/>
    <col min="7942" max="7942" customWidth="1" width="9.140625"/>
    <col min="7943" max="7943" customWidth="1" width="9.140625"/>
    <col min="7944" max="7944" customWidth="1" width="9.140625"/>
    <col min="7945" max="7945" customWidth="1" width="9.140625"/>
    <col min="7946" max="7946" customWidth="1" width="9.140625"/>
    <col min="7947" max="7947" customWidth="1" width="9.140625"/>
    <col min="7948" max="7948" customWidth="1" width="9.140625"/>
    <col min="7949" max="7949" customWidth="1" width="9.140625"/>
    <col min="7950" max="7950" customWidth="1" width="9.140625"/>
    <col min="7951" max="7951" customWidth="1" width="9.140625"/>
    <col min="7952" max="7952" customWidth="1" width="9.140625"/>
    <col min="7953" max="7953" customWidth="1" width="9.140625"/>
    <col min="7954" max="7954" customWidth="1" width="9.140625"/>
    <col min="7955" max="7955" customWidth="1" width="9.140625"/>
    <col min="7956" max="7956" customWidth="1" width="9.140625"/>
    <col min="7957" max="7957" customWidth="1" width="9.140625"/>
    <col min="7958" max="7958" customWidth="1" width="9.140625"/>
    <col min="7959" max="7959" customWidth="1" width="9.140625"/>
    <col min="7960" max="7960" customWidth="1" width="9.140625"/>
    <col min="7961" max="7961" customWidth="1" width="9.140625"/>
    <col min="7962" max="7962" customWidth="1" width="9.140625"/>
    <col min="7963" max="7963" customWidth="1" width="9.140625"/>
    <col min="7964" max="7964" customWidth="1" width="9.140625"/>
    <col min="7965" max="7965" customWidth="1" width="9.140625"/>
    <col min="7966" max="7966" customWidth="1" width="9.140625"/>
    <col min="7967" max="7967" customWidth="1" width="9.140625"/>
    <col min="7968" max="7968" customWidth="1" width="9.140625"/>
    <col min="7969" max="7969" customWidth="1" width="9.140625"/>
    <col min="7970" max="7970" customWidth="1" width="9.140625"/>
    <col min="7971" max="7971" customWidth="1" width="9.140625"/>
    <col min="7972" max="7972" customWidth="1" width="9.140625"/>
    <col min="7973" max="7973" customWidth="1" width="9.140625"/>
    <col min="7974" max="7974" customWidth="1" width="9.140625"/>
    <col min="7975" max="7975" customWidth="1" width="9.140625"/>
    <col min="7976" max="7976" customWidth="1" width="9.140625"/>
    <col min="7977" max="7977" customWidth="1" width="9.140625"/>
    <col min="7978" max="7978" customWidth="1" width="9.140625"/>
    <col min="7979" max="7979" customWidth="1" width="9.140625"/>
    <col min="7980" max="7980" customWidth="1" width="9.140625"/>
    <col min="7981" max="7981" customWidth="1" width="9.140625"/>
    <col min="7982" max="7982" customWidth="1" width="9.140625"/>
    <col min="7983" max="7983" customWidth="1" width="9.140625"/>
    <col min="7984" max="7984" customWidth="1" width="9.140625"/>
    <col min="7985" max="7985" customWidth="1" width="9.140625"/>
    <col min="7986" max="7986" customWidth="1" width="9.140625"/>
    <col min="7987" max="7987" customWidth="1" width="9.140625"/>
    <col min="7988" max="7988" customWidth="1" width="9.140625"/>
    <col min="7989" max="7989" customWidth="1" width="9.140625"/>
    <col min="7990" max="7990" customWidth="1" width="9.140625"/>
    <col min="7991" max="7991" customWidth="1" width="9.140625"/>
    <col min="7992" max="7992" customWidth="1" width="9.140625"/>
    <col min="7993" max="7993" customWidth="1" width="9.140625"/>
    <col min="7994" max="7994" customWidth="1" width="9.140625"/>
    <col min="7995" max="7995" customWidth="1" width="9.140625"/>
    <col min="7996" max="7996" customWidth="1" width="9.140625"/>
    <col min="7997" max="7997" customWidth="1" width="9.140625"/>
    <col min="7998" max="7998" customWidth="1" width="9.140625"/>
    <col min="7999" max="7999" customWidth="1" width="9.140625"/>
    <col min="8000" max="8000" customWidth="1" width="9.140625"/>
    <col min="8001" max="8001" customWidth="1" width="9.140625"/>
    <col min="8002" max="8002" customWidth="1" width="9.140625"/>
    <col min="8003" max="8003" customWidth="1" width="9.140625"/>
    <col min="8004" max="8004" customWidth="1" width="9.140625"/>
    <col min="8005" max="8005" customWidth="1" width="9.140625"/>
    <col min="8006" max="8006" customWidth="1" width="9.140625"/>
    <col min="8007" max="8007" customWidth="1" width="9.140625"/>
    <col min="8008" max="8008" customWidth="1" width="9.140625"/>
    <col min="8009" max="8009" customWidth="1" width="9.140625"/>
    <col min="8010" max="8010" customWidth="1" width="9.140625"/>
    <col min="8011" max="8011" customWidth="1" width="9.140625"/>
    <col min="8012" max="8012" customWidth="1" width="9.140625"/>
    <col min="8013" max="8013" customWidth="1" width="9.140625"/>
    <col min="8014" max="8014" customWidth="1" width="9.140625"/>
    <col min="8015" max="8015" customWidth="1" width="9.140625"/>
    <col min="8016" max="8016" customWidth="1" width="9.140625"/>
    <col min="8017" max="8017" customWidth="1" width="9.140625"/>
    <col min="8018" max="8018" customWidth="1" width="9.140625"/>
    <col min="8019" max="8019" customWidth="1" width="9.140625"/>
    <col min="8020" max="8020" customWidth="1" width="9.140625"/>
    <col min="8021" max="8021" customWidth="1" width="9.140625"/>
    <col min="8022" max="8022" customWidth="1" width="9.140625"/>
    <col min="8023" max="8023" customWidth="1" width="9.140625"/>
    <col min="8024" max="8024" customWidth="1" width="9.140625"/>
    <col min="8025" max="8025" customWidth="1" width="9.140625"/>
    <col min="8026" max="8026" customWidth="1" width="9.140625"/>
    <col min="8027" max="8027" customWidth="1" width="9.140625"/>
    <col min="8028" max="8028" customWidth="1" width="9.140625"/>
    <col min="8029" max="8029" customWidth="1" width="9.140625"/>
    <col min="8030" max="8030" customWidth="1" width="9.140625"/>
    <col min="8031" max="8031" customWidth="1" width="9.140625"/>
    <col min="8032" max="8032" customWidth="1" width="9.140625"/>
    <col min="8033" max="8033" customWidth="1" width="9.140625"/>
    <col min="8034" max="8034" customWidth="1" width="9.140625"/>
    <col min="8035" max="8035" customWidth="1" width="9.140625"/>
    <col min="8036" max="8036" customWidth="1" width="9.140625"/>
    <col min="8037" max="8037" customWidth="1" width="9.140625"/>
    <col min="8038" max="8038" customWidth="1" width="9.140625"/>
    <col min="8039" max="8039" customWidth="1" width="9.140625"/>
    <col min="8040" max="8040" customWidth="1" width="9.140625"/>
    <col min="8041" max="8041" customWidth="1" width="9.140625"/>
    <col min="8042" max="8042" customWidth="1" width="9.140625"/>
    <col min="8043" max="8043" customWidth="1" width="9.140625"/>
    <col min="8044" max="8044" customWidth="1" width="9.140625"/>
    <col min="8045" max="8045" customWidth="1" width="9.140625"/>
    <col min="8046" max="8046" customWidth="1" width="9.140625"/>
    <col min="8047" max="8047" customWidth="1" width="9.140625"/>
    <col min="8048" max="8048" customWidth="1" width="9.140625"/>
    <col min="8049" max="8049" customWidth="1" width="9.140625"/>
    <col min="8050" max="8050" customWidth="1" width="9.140625"/>
    <col min="8051" max="8051" customWidth="1" width="9.140625"/>
    <col min="8052" max="8052" customWidth="1" width="9.140625"/>
    <col min="8053" max="8053" customWidth="1" width="9.140625"/>
    <col min="8054" max="8054" customWidth="1" width="9.140625"/>
    <col min="8055" max="8055" customWidth="1" width="9.140625"/>
    <col min="8056" max="8056" customWidth="1" width="9.140625"/>
    <col min="8057" max="8057" customWidth="1" width="9.140625"/>
    <col min="8058" max="8058" customWidth="1" width="9.140625"/>
    <col min="8059" max="8059" customWidth="1" width="9.140625"/>
    <col min="8060" max="8060" customWidth="1" width="9.140625"/>
    <col min="8061" max="8061" customWidth="1" width="9.140625"/>
    <col min="8062" max="8062" customWidth="1" width="9.140625"/>
    <col min="8063" max="8063" customWidth="1" width="9.140625"/>
    <col min="8064" max="8064" customWidth="1" width="9.140625"/>
    <col min="8065" max="8065" customWidth="1" width="9.140625"/>
    <col min="8066" max="8066" customWidth="1" width="9.140625"/>
    <col min="8067" max="8067" customWidth="1" width="9.140625"/>
    <col min="8068" max="8068" customWidth="1" width="9.140625"/>
    <col min="8069" max="8069" customWidth="1" width="9.140625"/>
    <col min="8070" max="8070" customWidth="1" width="9.140625"/>
    <col min="8071" max="8071" customWidth="1" width="9.140625"/>
    <col min="8072" max="8072" customWidth="1" width="9.140625"/>
    <col min="8073" max="8073" customWidth="1" width="9.140625"/>
    <col min="8074" max="8074" customWidth="1" width="9.140625"/>
    <col min="8075" max="8075" customWidth="1" width="9.140625"/>
    <col min="8076" max="8076" customWidth="1" width="9.140625"/>
    <col min="8077" max="8077" customWidth="1" width="9.140625"/>
    <col min="8078" max="8078" customWidth="1" width="9.140625"/>
    <col min="8079" max="8079" customWidth="1" width="9.140625"/>
    <col min="8080" max="8080" customWidth="1" width="9.140625"/>
    <col min="8081" max="8081" customWidth="1" width="9.140625"/>
    <col min="8082" max="8082" customWidth="1" width="9.140625"/>
    <col min="8083" max="8083" customWidth="1" width="9.140625"/>
    <col min="8084" max="8084" customWidth="1" width="9.140625"/>
    <col min="8085" max="8085" customWidth="1" width="9.140625"/>
    <col min="8086" max="8086" customWidth="1" width="9.140625"/>
    <col min="8087" max="8087" customWidth="1" width="9.140625"/>
    <col min="8088" max="8088" customWidth="1" width="9.140625"/>
    <col min="8089" max="8089" customWidth="1" width="9.140625"/>
    <col min="8090" max="8090" customWidth="1" width="9.140625"/>
    <col min="8091" max="8091" customWidth="1" width="9.140625"/>
    <col min="8092" max="8092" customWidth="1" width="9.140625"/>
    <col min="8093" max="8093" customWidth="1" width="9.140625"/>
    <col min="8094" max="8094" customWidth="1" width="9.140625"/>
    <col min="8095" max="8095" customWidth="1" width="9.140625"/>
    <col min="8096" max="8096" customWidth="1" width="9.140625"/>
    <col min="8097" max="8097" customWidth="1" width="9.140625"/>
    <col min="8098" max="8098" customWidth="1" width="9.140625"/>
    <col min="8099" max="8099" customWidth="1" width="9.140625"/>
    <col min="8100" max="8100" customWidth="1" width="9.140625"/>
    <col min="8101" max="8101" customWidth="1" width="9.140625"/>
    <col min="8102" max="8102" customWidth="1" width="9.140625"/>
    <col min="8103" max="8103" customWidth="1" width="9.140625"/>
    <col min="8104" max="8104" customWidth="1" width="9.140625"/>
    <col min="8105" max="8105" customWidth="1" width="9.140625"/>
    <col min="8106" max="8106" customWidth="1" width="9.140625"/>
    <col min="8107" max="8107" customWidth="1" width="9.140625"/>
    <col min="8108" max="8108" customWidth="1" width="9.140625"/>
    <col min="8109" max="8109" customWidth="1" width="9.140625"/>
    <col min="8110" max="8110" customWidth="1" width="9.140625"/>
    <col min="8111" max="8111" customWidth="1" width="9.140625"/>
    <col min="8112" max="8112" customWidth="1" width="9.140625"/>
    <col min="8113" max="8113" customWidth="1" width="9.140625"/>
    <col min="8114" max="8114" customWidth="1" width="9.140625"/>
    <col min="8115" max="8115" customWidth="1" width="9.140625"/>
    <col min="8116" max="8116" customWidth="1" width="9.140625"/>
    <col min="8117" max="8117" customWidth="1" width="9.140625"/>
    <col min="8118" max="8118" customWidth="1" width="9.140625"/>
    <col min="8119" max="8119" customWidth="1" width="9.140625"/>
    <col min="8120" max="8120" customWidth="1" width="9.140625"/>
    <col min="8121" max="8121" customWidth="1" width="9.140625"/>
    <col min="8122" max="8122" customWidth="1" width="9.140625"/>
    <col min="8123" max="8123" customWidth="1" width="9.140625"/>
    <col min="8124" max="8124" customWidth="1" width="9.140625"/>
    <col min="8125" max="8125" customWidth="1" width="9.140625"/>
    <col min="8126" max="8126" customWidth="1" width="9.140625"/>
    <col min="8127" max="8127" customWidth="1" width="9.140625"/>
    <col min="8128" max="8128" customWidth="1" width="9.140625"/>
    <col min="8129" max="8129" customWidth="1" width="9.140625"/>
    <col min="8130" max="8130" customWidth="1" width="9.140625"/>
    <col min="8131" max="8131" customWidth="1" width="9.140625"/>
    <col min="8132" max="8132" customWidth="1" width="9.140625"/>
    <col min="8133" max="8133" customWidth="1" width="9.140625"/>
    <col min="8134" max="8134" customWidth="1" width="9.140625"/>
    <col min="8135" max="8135" customWidth="1" width="9.140625"/>
    <col min="8136" max="8136" customWidth="1" width="9.140625"/>
    <col min="8137" max="8137" customWidth="1" width="9.140625"/>
    <col min="8138" max="8138" customWidth="1" width="9.140625"/>
    <col min="8139" max="8139" customWidth="1" width="9.140625"/>
    <col min="8140" max="8140" customWidth="1" width="9.140625"/>
    <col min="8141" max="8141" customWidth="1" width="9.140625"/>
    <col min="8142" max="8142" customWidth="1" width="9.140625"/>
    <col min="8143" max="8143" customWidth="1" width="9.140625"/>
    <col min="8144" max="8144" customWidth="1" width="9.140625"/>
    <col min="8145" max="8145" customWidth="1" width="9.140625"/>
    <col min="8146" max="8146" customWidth="1" width="9.140625"/>
    <col min="8147" max="8147" customWidth="1" width="9.140625"/>
    <col min="8148" max="8148" customWidth="1" width="9.140625"/>
    <col min="8149" max="8149" customWidth="1" width="9.140625"/>
    <col min="8150" max="8150" customWidth="1" width="9.140625"/>
    <col min="8151" max="8151" customWidth="1" width="9.140625"/>
    <col min="8152" max="8152" customWidth="1" width="9.140625"/>
    <col min="8153" max="8153" customWidth="1" width="9.140625"/>
    <col min="8154" max="8154" customWidth="1" width="9.140625"/>
    <col min="8155" max="8155" customWidth="1" width="9.140625"/>
    <col min="8156" max="8156" customWidth="1" width="9.140625"/>
    <col min="8157" max="8157" customWidth="1" width="9.140625"/>
    <col min="8158" max="8158" customWidth="1" width="9.140625"/>
    <col min="8159" max="8159" customWidth="1" width="9.140625"/>
    <col min="8160" max="8160" customWidth="1" width="9.140625"/>
    <col min="8161" max="8161" customWidth="1" width="9.140625"/>
    <col min="8162" max="8162" customWidth="1" width="9.140625"/>
    <col min="8163" max="8163" customWidth="1" width="9.140625"/>
    <col min="8164" max="8164" customWidth="1" width="9.140625"/>
    <col min="8165" max="8165" customWidth="1" width="9.140625"/>
    <col min="8166" max="8166" customWidth="1" width="9.140625"/>
    <col min="8167" max="8167" customWidth="1" width="9.140625"/>
    <col min="8168" max="8168" customWidth="1" width="9.140625"/>
    <col min="8169" max="8169" customWidth="1" width="9.140625"/>
    <col min="8170" max="8170" customWidth="1" width="9.140625"/>
    <col min="8171" max="8171" customWidth="1" width="9.140625"/>
    <col min="8172" max="8172" customWidth="1" width="9.140625"/>
    <col min="8173" max="8173" customWidth="1" width="9.140625"/>
    <col min="8174" max="8174" customWidth="1" width="9.140625"/>
    <col min="8175" max="8175" customWidth="1" width="9.140625"/>
    <col min="8176" max="8176" customWidth="1" width="9.140625"/>
    <col min="8177" max="8177" customWidth="1" width="9.140625"/>
    <col min="8178" max="8178" customWidth="1" width="9.140625"/>
    <col min="8179" max="8179" customWidth="1" width="9.140625"/>
    <col min="8180" max="8180" customWidth="1" width="9.140625"/>
    <col min="8181" max="8181" customWidth="1" width="9.140625"/>
    <col min="8182" max="8182" customWidth="1" width="9.140625"/>
    <col min="8183" max="8183" customWidth="1" width="9.140625"/>
    <col min="8184" max="8184" customWidth="1" width="9.140625"/>
    <col min="8185" max="8185" customWidth="1" width="9.140625"/>
    <col min="8186" max="8186" customWidth="1" width="9.140625"/>
    <col min="8187" max="8187" customWidth="1" width="9.140625"/>
    <col min="8188" max="8188" customWidth="1" width="9.140625"/>
    <col min="8189" max="8189" customWidth="1" width="9.140625"/>
    <col min="8190" max="8190" customWidth="1" width="9.140625"/>
    <col min="8191" max="8191" customWidth="1" width="9.140625"/>
    <col min="8192" max="8192" customWidth="1" width="9.140625"/>
    <col min="8193" max="8193" customWidth="1" width="9.140625"/>
    <col min="8194" max="8194" customWidth="1" width="9.140625"/>
    <col min="8195" max="8195" customWidth="1" width="9.140625"/>
    <col min="8196" max="8196" customWidth="1" width="9.140625"/>
    <col min="8197" max="8197" customWidth="1" width="9.140625"/>
    <col min="8198" max="8198" customWidth="1" width="9.140625"/>
    <col min="8199" max="8199" customWidth="1" width="9.140625"/>
    <col min="8200" max="8200" customWidth="1" width="9.140625"/>
    <col min="8201" max="8201" customWidth="1" width="9.140625"/>
    <col min="8202" max="8202" customWidth="1" width="9.140625"/>
    <col min="8203" max="8203" customWidth="1" width="9.140625"/>
    <col min="8204" max="8204" customWidth="1" width="9.140625"/>
    <col min="8205" max="8205" customWidth="1" width="9.140625"/>
    <col min="8206" max="8206" customWidth="1" width="9.140625"/>
    <col min="8207" max="8207" customWidth="1" width="9.140625"/>
    <col min="8208" max="8208" customWidth="1" width="9.140625"/>
    <col min="8209" max="8209" customWidth="1" width="9.140625"/>
    <col min="8210" max="8210" customWidth="1" width="9.140625"/>
    <col min="8211" max="8211" customWidth="1" width="9.140625"/>
    <col min="8212" max="8212" customWidth="1" width="9.140625"/>
    <col min="8213" max="8213" customWidth="1" width="9.140625"/>
    <col min="8214" max="8214" customWidth="1" width="9.140625"/>
    <col min="8215" max="8215" customWidth="1" width="9.140625"/>
    <col min="8216" max="8216" customWidth="1" width="9.140625"/>
    <col min="8217" max="8217" customWidth="1" width="9.140625"/>
    <col min="8218" max="8218" customWidth="1" width="9.140625"/>
    <col min="8219" max="8219" customWidth="1" width="9.140625"/>
    <col min="8220" max="8220" customWidth="1" width="9.140625"/>
    <col min="8221" max="8221" customWidth="1" width="9.140625"/>
    <col min="8222" max="8222" customWidth="1" width="9.140625"/>
    <col min="8223" max="8223" customWidth="1" width="9.140625"/>
    <col min="8224" max="8224" customWidth="1" width="9.140625"/>
    <col min="8225" max="8225" customWidth="1" width="9.140625"/>
    <col min="8226" max="8226" customWidth="1" width="9.140625"/>
    <col min="8227" max="8227" customWidth="1" width="9.140625"/>
    <col min="8228" max="8228" customWidth="1" width="9.140625"/>
    <col min="8229" max="8229" customWidth="1" width="9.140625"/>
    <col min="8230" max="8230" customWidth="1" width="9.140625"/>
    <col min="8231" max="8231" customWidth="1" width="9.140625"/>
    <col min="8232" max="8232" customWidth="1" width="9.140625"/>
    <col min="8233" max="8233" customWidth="1" width="9.140625"/>
    <col min="8234" max="8234" customWidth="1" width="9.140625"/>
    <col min="8235" max="8235" customWidth="1" width="9.140625"/>
    <col min="8236" max="8236" customWidth="1" width="9.140625"/>
    <col min="8237" max="8237" customWidth="1" width="9.140625"/>
    <col min="8238" max="8238" customWidth="1" width="9.140625"/>
    <col min="8239" max="8239" customWidth="1" width="9.140625"/>
    <col min="8240" max="8240" customWidth="1" width="9.140625"/>
    <col min="8241" max="8241" customWidth="1" width="9.140625"/>
    <col min="8242" max="8242" customWidth="1" width="9.140625"/>
    <col min="8243" max="8243" customWidth="1" width="9.140625"/>
    <col min="8244" max="8244" customWidth="1" width="9.140625"/>
    <col min="8245" max="8245" customWidth="1" width="9.140625"/>
    <col min="8246" max="8246" customWidth="1" width="9.140625"/>
    <col min="8247" max="8247" customWidth="1" width="9.140625"/>
    <col min="8248" max="8248" customWidth="1" width="9.140625"/>
    <col min="8249" max="8249" customWidth="1" width="9.140625"/>
    <col min="8250" max="8250" customWidth="1" width="9.140625"/>
    <col min="8251" max="8251" customWidth="1" width="9.140625"/>
    <col min="8252" max="8252" customWidth="1" width="9.140625"/>
    <col min="8253" max="8253" customWidth="1" width="9.140625"/>
    <col min="8254" max="8254" customWidth="1" width="9.140625"/>
    <col min="8255" max="8255" customWidth="1" width="9.140625"/>
    <col min="8256" max="8256" customWidth="1" width="9.140625"/>
    <col min="8257" max="8257" customWidth="1" width="9.140625"/>
    <col min="8258" max="8258" customWidth="1" width="9.140625"/>
    <col min="8259" max="8259" customWidth="1" width="9.140625"/>
    <col min="8260" max="8260" customWidth="1" width="9.140625"/>
    <col min="8261" max="8261" customWidth="1" width="9.140625"/>
    <col min="8262" max="8262" customWidth="1" width="9.140625"/>
    <col min="8263" max="8263" customWidth="1" width="9.140625"/>
    <col min="8264" max="8264" customWidth="1" width="9.140625"/>
    <col min="8265" max="8265" customWidth="1" width="9.140625"/>
    <col min="8266" max="8266" customWidth="1" width="9.140625"/>
    <col min="8267" max="8267" customWidth="1" width="9.140625"/>
    <col min="8268" max="8268" customWidth="1" width="9.140625"/>
    <col min="8269" max="8269" customWidth="1" width="9.140625"/>
    <col min="8270" max="8270" customWidth="1" width="9.140625"/>
    <col min="8271" max="8271" customWidth="1" width="9.140625"/>
    <col min="8272" max="8272" customWidth="1" width="9.140625"/>
    <col min="8273" max="8273" customWidth="1" width="9.140625"/>
    <col min="8274" max="8274" customWidth="1" width="9.140625"/>
    <col min="8275" max="8275" customWidth="1" width="9.140625"/>
    <col min="8276" max="8276" customWidth="1" width="9.140625"/>
    <col min="8277" max="8277" customWidth="1" width="9.140625"/>
    <col min="8278" max="8278" customWidth="1" width="9.140625"/>
    <col min="8279" max="8279" customWidth="1" width="9.140625"/>
    <col min="8280" max="8280" customWidth="1" width="9.140625"/>
    <col min="8281" max="8281" customWidth="1" width="9.140625"/>
    <col min="8282" max="8282" customWidth="1" width="9.140625"/>
    <col min="8283" max="8283" customWidth="1" width="9.140625"/>
    <col min="8284" max="8284" customWidth="1" width="9.140625"/>
    <col min="8285" max="8285" customWidth="1" width="9.140625"/>
    <col min="8286" max="8286" customWidth="1" width="9.140625"/>
    <col min="8287" max="8287" customWidth="1" width="9.140625"/>
    <col min="8288" max="8288" customWidth="1" width="9.140625"/>
    <col min="8289" max="8289" customWidth="1" width="9.140625"/>
    <col min="8290" max="8290" customWidth="1" width="9.140625"/>
    <col min="8291" max="8291" customWidth="1" width="9.140625"/>
    <col min="8292" max="8292" customWidth="1" width="9.140625"/>
    <col min="8293" max="8293" customWidth="1" width="9.140625"/>
    <col min="8294" max="8294" customWidth="1" width="9.140625"/>
    <col min="8295" max="8295" customWidth="1" width="9.140625"/>
    <col min="8296" max="8296" customWidth="1" width="9.140625"/>
    <col min="8297" max="8297" customWidth="1" width="9.140625"/>
    <col min="8298" max="8298" customWidth="1" width="9.140625"/>
    <col min="8299" max="8299" customWidth="1" width="9.140625"/>
    <col min="8300" max="8300" customWidth="1" width="9.140625"/>
    <col min="8301" max="8301" customWidth="1" width="9.140625"/>
    <col min="8302" max="8302" customWidth="1" width="9.140625"/>
    <col min="8303" max="8303" customWidth="1" width="9.140625"/>
    <col min="8304" max="8304" customWidth="1" width="9.140625"/>
    <col min="8305" max="8305" customWidth="1" width="9.140625"/>
    <col min="8306" max="8306" customWidth="1" width="9.140625"/>
    <col min="8307" max="8307" customWidth="1" width="9.140625"/>
    <col min="8308" max="8308" customWidth="1" width="9.140625"/>
    <col min="8309" max="8309" customWidth="1" width="9.140625"/>
    <col min="8310" max="8310" customWidth="1" width="9.140625"/>
    <col min="8311" max="8311" customWidth="1" width="9.140625"/>
    <col min="8312" max="8312" customWidth="1" width="9.140625"/>
    <col min="8313" max="8313" customWidth="1" width="9.140625"/>
    <col min="8314" max="8314" customWidth="1" width="9.140625"/>
    <col min="8315" max="8315" customWidth="1" width="9.140625"/>
    <col min="8316" max="8316" customWidth="1" width="9.140625"/>
    <col min="8317" max="8317" customWidth="1" width="9.140625"/>
    <col min="8318" max="8318" customWidth="1" width="9.140625"/>
    <col min="8319" max="8319" customWidth="1" width="9.140625"/>
    <col min="8320" max="8320" customWidth="1" width="9.140625"/>
    <col min="8321" max="8321" customWidth="1" width="9.140625"/>
    <col min="8322" max="8322" customWidth="1" width="9.140625"/>
    <col min="8323" max="8323" customWidth="1" width="9.140625"/>
    <col min="8324" max="8324" customWidth="1" width="9.140625"/>
    <col min="8325" max="8325" customWidth="1" width="9.140625"/>
    <col min="8326" max="8326" customWidth="1" width="9.140625"/>
    <col min="8327" max="8327" customWidth="1" width="9.140625"/>
    <col min="8328" max="8328" customWidth="1" width="9.140625"/>
    <col min="8329" max="8329" customWidth="1" width="9.140625"/>
    <col min="8330" max="8330" customWidth="1" width="9.140625"/>
    <col min="8331" max="8331" customWidth="1" width="9.140625"/>
    <col min="8332" max="8332" customWidth="1" width="9.140625"/>
    <col min="8333" max="8333" customWidth="1" width="9.140625"/>
    <col min="8334" max="8334" customWidth="1" width="9.140625"/>
    <col min="8335" max="8335" customWidth="1" width="9.140625"/>
    <col min="8336" max="8336" customWidth="1" width="9.140625"/>
    <col min="8337" max="8337" customWidth="1" width="9.140625"/>
    <col min="8338" max="8338" customWidth="1" width="9.140625"/>
    <col min="8339" max="8339" customWidth="1" width="9.140625"/>
    <col min="8340" max="8340" customWidth="1" width="9.140625"/>
    <col min="8341" max="8341" customWidth="1" width="9.140625"/>
    <col min="8342" max="8342" customWidth="1" width="9.140625"/>
    <col min="8343" max="8343" customWidth="1" width="9.140625"/>
    <col min="8344" max="8344" customWidth="1" width="9.140625"/>
    <col min="8345" max="8345" customWidth="1" width="9.140625"/>
    <col min="8346" max="8346" customWidth="1" width="9.140625"/>
    <col min="8347" max="8347" customWidth="1" width="9.140625"/>
    <col min="8348" max="8348" customWidth="1" width="9.140625"/>
    <col min="8349" max="8349" customWidth="1" width="9.140625"/>
    <col min="8350" max="8350" customWidth="1" width="9.140625"/>
    <col min="8351" max="8351" customWidth="1" width="9.140625"/>
    <col min="8352" max="8352" customWidth="1" width="9.140625"/>
    <col min="8353" max="8353" customWidth="1" width="9.140625"/>
    <col min="8354" max="8354" customWidth="1" width="9.140625"/>
    <col min="8355" max="8355" customWidth="1" width="9.140625"/>
    <col min="8356" max="8356" customWidth="1" width="9.140625"/>
    <col min="8357" max="8357" customWidth="1" width="9.140625"/>
    <col min="8358" max="8358" customWidth="1" width="9.140625"/>
    <col min="8359" max="8359" customWidth="1" width="9.140625"/>
    <col min="8360" max="8360" customWidth="1" width="9.140625"/>
    <col min="8361" max="8361" customWidth="1" width="9.140625"/>
    <col min="8362" max="8362" customWidth="1" width="9.140625"/>
    <col min="8363" max="8363" customWidth="1" width="9.140625"/>
    <col min="8364" max="8364" customWidth="1" width="9.140625"/>
    <col min="8365" max="8365" customWidth="1" width="9.140625"/>
    <col min="8366" max="8366" customWidth="1" width="9.140625"/>
    <col min="8367" max="8367" customWidth="1" width="9.140625"/>
    <col min="8368" max="8368" customWidth="1" width="9.140625"/>
    <col min="8369" max="8369" customWidth="1" width="9.140625"/>
    <col min="8370" max="8370" customWidth="1" width="9.140625"/>
    <col min="8371" max="8371" customWidth="1" width="9.140625"/>
    <col min="8372" max="8372" customWidth="1" width="9.140625"/>
    <col min="8373" max="8373" customWidth="1" width="9.140625"/>
    <col min="8374" max="8374" customWidth="1" width="9.140625"/>
    <col min="8375" max="8375" customWidth="1" width="9.140625"/>
    <col min="8376" max="8376" customWidth="1" width="9.140625"/>
    <col min="8377" max="8377" customWidth="1" width="9.140625"/>
    <col min="8378" max="8378" customWidth="1" width="9.140625"/>
    <col min="8379" max="8379" customWidth="1" width="9.140625"/>
    <col min="8380" max="8380" customWidth="1" width="9.140625"/>
    <col min="8381" max="8381" customWidth="1" width="9.140625"/>
    <col min="8382" max="8382" customWidth="1" width="9.140625"/>
    <col min="8383" max="8383" customWidth="1" width="9.140625"/>
    <col min="8384" max="8384" customWidth="1" width="9.140625"/>
    <col min="8385" max="8385" customWidth="1" width="9.140625"/>
    <col min="8386" max="8386" customWidth="1" width="9.140625"/>
    <col min="8387" max="8387" customWidth="1" width="9.140625"/>
    <col min="8388" max="8388" customWidth="1" width="9.140625"/>
    <col min="8389" max="8389" customWidth="1" width="9.140625"/>
    <col min="8390" max="8390" customWidth="1" width="9.140625"/>
    <col min="8391" max="8391" customWidth="1" width="9.140625"/>
    <col min="8392" max="8392" customWidth="1" width="9.140625"/>
    <col min="8393" max="8393" customWidth="1" width="9.140625"/>
    <col min="8394" max="8394" customWidth="1" width="9.140625"/>
    <col min="8395" max="8395" customWidth="1" width="9.140625"/>
    <col min="8396" max="8396" customWidth="1" width="9.140625"/>
    <col min="8397" max="8397" customWidth="1" width="9.140625"/>
    <col min="8398" max="8398" customWidth="1" width="9.140625"/>
    <col min="8399" max="8399" customWidth="1" width="9.140625"/>
    <col min="8400" max="8400" customWidth="1" width="9.140625"/>
    <col min="8401" max="8401" customWidth="1" width="9.140625"/>
    <col min="8402" max="8402" customWidth="1" width="9.140625"/>
    <col min="8403" max="8403" customWidth="1" width="9.140625"/>
    <col min="8404" max="8404" customWidth="1" width="9.140625"/>
    <col min="8405" max="8405" customWidth="1" width="9.140625"/>
    <col min="8406" max="8406" customWidth="1" width="9.140625"/>
    <col min="8407" max="8407" customWidth="1" width="9.140625"/>
    <col min="8408" max="8408" customWidth="1" width="9.140625"/>
    <col min="8409" max="8409" customWidth="1" width="9.140625"/>
    <col min="8410" max="8410" customWidth="1" width="9.140625"/>
    <col min="8411" max="8411" customWidth="1" width="9.140625"/>
    <col min="8412" max="8412" customWidth="1" width="9.140625"/>
    <col min="8413" max="8413" customWidth="1" width="9.140625"/>
    <col min="8414" max="8414" customWidth="1" width="9.140625"/>
    <col min="8415" max="8415" customWidth="1" width="9.140625"/>
    <col min="8416" max="8416" customWidth="1" width="9.140625"/>
    <col min="8417" max="8417" customWidth="1" width="9.140625"/>
    <col min="8418" max="8418" customWidth="1" width="9.140625"/>
    <col min="8419" max="8419" customWidth="1" width="9.140625"/>
    <col min="8420" max="8420" customWidth="1" width="9.140625"/>
    <col min="8421" max="8421" customWidth="1" width="9.140625"/>
    <col min="8422" max="8422" customWidth="1" width="9.140625"/>
    <col min="8423" max="8423" customWidth="1" width="9.140625"/>
    <col min="8424" max="8424" customWidth="1" width="9.140625"/>
    <col min="8425" max="8425" customWidth="1" width="9.140625"/>
    <col min="8426" max="8426" customWidth="1" width="9.140625"/>
    <col min="8427" max="8427" customWidth="1" width="9.140625"/>
    <col min="8428" max="8428" customWidth="1" width="9.140625"/>
    <col min="8429" max="8429" customWidth="1" width="9.140625"/>
    <col min="8430" max="8430" customWidth="1" width="9.140625"/>
    <col min="8431" max="8431" customWidth="1" width="9.140625"/>
    <col min="8432" max="8432" customWidth="1" width="9.140625"/>
    <col min="8433" max="8433" customWidth="1" width="9.140625"/>
    <col min="8434" max="8434" customWidth="1" width="9.140625"/>
    <col min="8435" max="8435" customWidth="1" width="9.140625"/>
    <col min="8436" max="8436" customWidth="1" width="9.140625"/>
    <col min="8437" max="8437" customWidth="1" width="9.140625"/>
    <col min="8438" max="8438" customWidth="1" width="9.140625"/>
    <col min="8439" max="8439" customWidth="1" width="9.140625"/>
    <col min="8440" max="8440" customWidth="1" width="9.140625"/>
    <col min="8441" max="8441" customWidth="1" width="9.140625"/>
    <col min="8442" max="8442" customWidth="1" width="9.140625"/>
    <col min="8443" max="8443" customWidth="1" width="9.140625"/>
    <col min="8444" max="8444" customWidth="1" width="9.140625"/>
    <col min="8445" max="8445" customWidth="1" width="9.140625"/>
    <col min="8446" max="8446" customWidth="1" width="9.140625"/>
    <col min="8447" max="8447" customWidth="1" width="9.140625"/>
    <col min="8448" max="8448" customWidth="1" width="9.140625"/>
    <col min="8449" max="8449" customWidth="1" width="9.140625"/>
    <col min="8450" max="8450" customWidth="1" width="9.140625"/>
    <col min="8451" max="8451" customWidth="1" width="9.140625"/>
    <col min="8452" max="8452" customWidth="1" width="9.140625"/>
    <col min="8453" max="8453" customWidth="1" width="9.140625"/>
    <col min="8454" max="8454" customWidth="1" width="9.140625"/>
    <col min="8455" max="8455" customWidth="1" width="9.140625"/>
    <col min="8456" max="8456" customWidth="1" width="9.140625"/>
    <col min="8457" max="8457" customWidth="1" width="9.140625"/>
    <col min="8458" max="8458" customWidth="1" width="9.140625"/>
    <col min="8459" max="8459" customWidth="1" width="9.140625"/>
    <col min="8460" max="8460" customWidth="1" width="9.140625"/>
    <col min="8461" max="8461" customWidth="1" width="9.140625"/>
    <col min="8462" max="8462" customWidth="1" width="9.140625"/>
    <col min="8463" max="8463" customWidth="1" width="9.140625"/>
    <col min="8464" max="8464" customWidth="1" width="9.140625"/>
    <col min="8465" max="8465" customWidth="1" width="9.140625"/>
    <col min="8466" max="8466" customWidth="1" width="9.140625"/>
    <col min="8467" max="8467" customWidth="1" width="9.140625"/>
    <col min="8468" max="8468" customWidth="1" width="9.140625"/>
    <col min="8469" max="8469" customWidth="1" width="9.140625"/>
    <col min="8470" max="8470" customWidth="1" width="9.140625"/>
    <col min="8471" max="8471" customWidth="1" width="9.140625"/>
    <col min="8472" max="8472" customWidth="1" width="9.140625"/>
    <col min="8473" max="8473" customWidth="1" width="9.140625"/>
    <col min="8474" max="8474" customWidth="1" width="9.140625"/>
    <col min="8475" max="8475" customWidth="1" width="9.140625"/>
    <col min="8476" max="8476" customWidth="1" width="9.140625"/>
    <col min="8477" max="8477" customWidth="1" width="9.140625"/>
    <col min="8478" max="8478" customWidth="1" width="9.140625"/>
    <col min="8479" max="8479" customWidth="1" width="9.140625"/>
    <col min="8480" max="8480" customWidth="1" width="9.140625"/>
    <col min="8481" max="8481" customWidth="1" width="9.140625"/>
    <col min="8482" max="8482" customWidth="1" width="9.140625"/>
    <col min="8483" max="8483" customWidth="1" width="9.140625"/>
    <col min="8484" max="8484" customWidth="1" width="9.140625"/>
    <col min="8485" max="8485" customWidth="1" width="9.140625"/>
    <col min="8486" max="8486" customWidth="1" width="9.140625"/>
    <col min="8487" max="8487" customWidth="1" width="9.140625"/>
    <col min="8488" max="8488" customWidth="1" width="9.140625"/>
    <col min="8489" max="8489" customWidth="1" width="9.140625"/>
    <col min="8490" max="8490" customWidth="1" width="9.140625"/>
    <col min="8491" max="8491" customWidth="1" width="9.140625"/>
    <col min="8492" max="8492" customWidth="1" width="9.140625"/>
    <col min="8493" max="8493" customWidth="1" width="9.140625"/>
    <col min="8494" max="8494" customWidth="1" width="9.140625"/>
    <col min="8495" max="8495" customWidth="1" width="9.140625"/>
    <col min="8496" max="8496" customWidth="1" width="9.140625"/>
    <col min="8497" max="8497" customWidth="1" width="9.140625"/>
    <col min="8498" max="8498" customWidth="1" width="9.140625"/>
    <col min="8499" max="8499" customWidth="1" width="9.140625"/>
    <col min="8500" max="8500" customWidth="1" width="9.140625"/>
    <col min="8501" max="8501" customWidth="1" width="9.140625"/>
    <col min="8502" max="8502" customWidth="1" width="9.140625"/>
    <col min="8503" max="8503" customWidth="1" width="9.140625"/>
    <col min="8504" max="8504" customWidth="1" width="9.140625"/>
    <col min="8505" max="8505" customWidth="1" width="9.140625"/>
    <col min="8506" max="8506" customWidth="1" width="9.140625"/>
    <col min="8507" max="8507" customWidth="1" width="9.140625"/>
    <col min="8508" max="8508" customWidth="1" width="9.140625"/>
    <col min="8509" max="8509" customWidth="1" width="9.140625"/>
    <col min="8510" max="8510" customWidth="1" width="9.140625"/>
    <col min="8511" max="8511" customWidth="1" width="9.140625"/>
    <col min="8512" max="8512" customWidth="1" width="9.140625"/>
    <col min="8513" max="8513" customWidth="1" width="9.140625"/>
    <col min="8514" max="8514" customWidth="1" width="9.140625"/>
    <col min="8515" max="8515" customWidth="1" width="9.140625"/>
    <col min="8516" max="8516" customWidth="1" width="9.140625"/>
    <col min="8517" max="8517" customWidth="1" width="9.140625"/>
    <col min="8518" max="8518" customWidth="1" width="9.140625"/>
    <col min="8519" max="8519" customWidth="1" width="9.140625"/>
    <col min="8520" max="8520" customWidth="1" width="9.140625"/>
    <col min="8521" max="8521" customWidth="1" width="9.140625"/>
    <col min="8522" max="8522" customWidth="1" width="9.140625"/>
    <col min="8523" max="8523" customWidth="1" width="9.140625"/>
    <col min="8524" max="8524" customWidth="1" width="9.140625"/>
    <col min="8525" max="8525" customWidth="1" width="9.140625"/>
    <col min="8526" max="8526" customWidth="1" width="9.140625"/>
    <col min="8527" max="8527" customWidth="1" width="9.140625"/>
    <col min="8528" max="8528" customWidth="1" width="9.140625"/>
    <col min="8529" max="8529" customWidth="1" width="9.140625"/>
    <col min="8530" max="8530" customWidth="1" width="9.140625"/>
    <col min="8531" max="8531" customWidth="1" width="9.140625"/>
    <col min="8532" max="8532" customWidth="1" width="9.140625"/>
    <col min="8533" max="8533" customWidth="1" width="9.140625"/>
    <col min="8534" max="8534" customWidth="1" width="9.140625"/>
    <col min="8535" max="8535" customWidth="1" width="9.140625"/>
    <col min="8536" max="8536" customWidth="1" width="9.140625"/>
    <col min="8537" max="8537" customWidth="1" width="9.140625"/>
    <col min="8538" max="8538" customWidth="1" width="9.140625"/>
    <col min="8539" max="8539" customWidth="1" width="9.140625"/>
    <col min="8540" max="8540" customWidth="1" width="9.140625"/>
    <col min="8541" max="8541" customWidth="1" width="9.140625"/>
    <col min="8542" max="8542" customWidth="1" width="9.140625"/>
    <col min="8543" max="8543" customWidth="1" width="9.140625"/>
    <col min="8544" max="8544" customWidth="1" width="9.140625"/>
    <col min="8545" max="8545" customWidth="1" width="9.140625"/>
    <col min="8546" max="8546" customWidth="1" width="9.140625"/>
    <col min="8547" max="8547" customWidth="1" width="9.140625"/>
    <col min="8548" max="8548" customWidth="1" width="9.140625"/>
    <col min="8549" max="8549" customWidth="1" width="9.140625"/>
    <col min="8550" max="8550" customWidth="1" width="9.140625"/>
    <col min="8551" max="8551" customWidth="1" width="9.140625"/>
    <col min="8552" max="8552" customWidth="1" width="9.140625"/>
    <col min="8553" max="8553" customWidth="1" width="9.140625"/>
    <col min="8554" max="8554" customWidth="1" width="9.140625"/>
    <col min="8555" max="8555" customWidth="1" width="9.140625"/>
    <col min="8556" max="8556" customWidth="1" width="9.140625"/>
    <col min="8557" max="8557" customWidth="1" width="9.140625"/>
    <col min="8558" max="8558" customWidth="1" width="9.140625"/>
    <col min="8559" max="8559" customWidth="1" width="9.140625"/>
    <col min="8560" max="8560" customWidth="1" width="9.140625"/>
    <col min="8561" max="8561" customWidth="1" width="9.140625"/>
    <col min="8562" max="8562" customWidth="1" width="9.140625"/>
    <col min="8563" max="8563" customWidth="1" width="9.140625"/>
    <col min="8564" max="8564" customWidth="1" width="9.140625"/>
    <col min="8565" max="8565" customWidth="1" width="9.140625"/>
    <col min="8566" max="8566" customWidth="1" width="9.140625"/>
    <col min="8567" max="8567" customWidth="1" width="9.140625"/>
    <col min="8568" max="8568" customWidth="1" width="9.140625"/>
    <col min="8569" max="8569" customWidth="1" width="9.140625"/>
    <col min="8570" max="8570" customWidth="1" width="9.140625"/>
    <col min="8571" max="8571" customWidth="1" width="9.140625"/>
    <col min="8572" max="8572" customWidth="1" width="9.140625"/>
    <col min="8573" max="8573" customWidth="1" width="9.140625"/>
    <col min="8574" max="8574" customWidth="1" width="9.140625"/>
    <col min="8575" max="8575" customWidth="1" width="9.140625"/>
    <col min="8576" max="8576" customWidth="1" width="9.140625"/>
    <col min="8577" max="8577" customWidth="1" width="9.140625"/>
    <col min="8578" max="8578" customWidth="1" width="9.140625"/>
    <col min="8579" max="8579" customWidth="1" width="9.140625"/>
    <col min="8580" max="8580" customWidth="1" width="9.140625"/>
    <col min="8581" max="8581" customWidth="1" width="9.140625"/>
    <col min="8582" max="8582" customWidth="1" width="9.140625"/>
    <col min="8583" max="8583" customWidth="1" width="9.140625"/>
    <col min="8584" max="8584" customWidth="1" width="9.140625"/>
    <col min="8585" max="8585" customWidth="1" width="9.140625"/>
    <col min="8586" max="8586" customWidth="1" width="9.140625"/>
    <col min="8587" max="8587" customWidth="1" width="9.140625"/>
    <col min="8588" max="8588" customWidth="1" width="9.140625"/>
    <col min="8589" max="8589" customWidth="1" width="9.140625"/>
    <col min="8590" max="8590" customWidth="1" width="9.140625"/>
    <col min="8591" max="8591" customWidth="1" width="9.140625"/>
    <col min="8592" max="8592" customWidth="1" width="9.140625"/>
    <col min="8593" max="8593" customWidth="1" width="9.140625"/>
    <col min="8594" max="8594" customWidth="1" width="9.140625"/>
    <col min="8595" max="8595" customWidth="1" width="9.140625"/>
    <col min="8596" max="8596" customWidth="1" width="9.140625"/>
    <col min="8597" max="8597" customWidth="1" width="9.140625"/>
    <col min="8598" max="8598" customWidth="1" width="9.140625"/>
    <col min="8599" max="8599" customWidth="1" width="9.140625"/>
    <col min="8600" max="8600" customWidth="1" width="9.140625"/>
    <col min="8601" max="8601" customWidth="1" width="9.140625"/>
    <col min="8602" max="8602" customWidth="1" width="9.140625"/>
    <col min="8603" max="8603" customWidth="1" width="9.140625"/>
    <col min="8604" max="8604" customWidth="1" width="9.140625"/>
    <col min="8605" max="8605" customWidth="1" width="9.140625"/>
    <col min="8606" max="8606" customWidth="1" width="9.140625"/>
    <col min="8607" max="8607" customWidth="1" width="9.140625"/>
    <col min="8608" max="8608" customWidth="1" width="9.140625"/>
    <col min="8609" max="8609" customWidth="1" width="9.140625"/>
    <col min="8610" max="8610" customWidth="1" width="9.140625"/>
    <col min="8611" max="8611" customWidth="1" width="9.140625"/>
    <col min="8612" max="8612" customWidth="1" width="9.140625"/>
    <col min="8613" max="8613" customWidth="1" width="9.140625"/>
    <col min="8614" max="8614" customWidth="1" width="9.140625"/>
    <col min="8615" max="8615" customWidth="1" width="9.140625"/>
    <col min="8616" max="8616" customWidth="1" width="9.140625"/>
    <col min="8617" max="8617" customWidth="1" width="9.140625"/>
    <col min="8618" max="8618" customWidth="1" width="9.140625"/>
    <col min="8619" max="8619" customWidth="1" width="9.140625"/>
    <col min="8620" max="8620" customWidth="1" width="9.140625"/>
    <col min="8621" max="8621" customWidth="1" width="9.140625"/>
    <col min="8622" max="8622" customWidth="1" width="9.140625"/>
    <col min="8623" max="8623" customWidth="1" width="9.140625"/>
    <col min="8624" max="8624" customWidth="1" width="9.140625"/>
    <col min="8625" max="8625" customWidth="1" width="9.140625"/>
    <col min="8626" max="8626" customWidth="1" width="9.140625"/>
    <col min="8627" max="8627" customWidth="1" width="9.140625"/>
    <col min="8628" max="8628" customWidth="1" width="9.140625"/>
    <col min="8629" max="8629" customWidth="1" width="9.140625"/>
    <col min="8630" max="8630" customWidth="1" width="9.140625"/>
    <col min="8631" max="8631" customWidth="1" width="9.140625"/>
    <col min="8632" max="8632" customWidth="1" width="9.140625"/>
    <col min="8633" max="8633" customWidth="1" width="9.140625"/>
    <col min="8634" max="8634" customWidth="1" width="9.140625"/>
    <col min="8635" max="8635" customWidth="1" width="9.140625"/>
    <col min="8636" max="8636" customWidth="1" width="9.140625"/>
    <col min="8637" max="8637" customWidth="1" width="9.140625"/>
    <col min="8638" max="8638" customWidth="1" width="9.140625"/>
    <col min="8639" max="8639" customWidth="1" width="9.140625"/>
    <col min="8640" max="8640" customWidth="1" width="9.140625"/>
    <col min="8641" max="8641" customWidth="1" width="9.140625"/>
    <col min="8642" max="8642" customWidth="1" width="9.140625"/>
    <col min="8643" max="8643" customWidth="1" width="9.140625"/>
    <col min="8644" max="8644" customWidth="1" width="9.140625"/>
    <col min="8645" max="8645" customWidth="1" width="9.140625"/>
    <col min="8646" max="8646" customWidth="1" width="9.140625"/>
    <col min="8647" max="8647" customWidth="1" width="9.140625"/>
    <col min="8648" max="8648" customWidth="1" width="9.140625"/>
    <col min="8649" max="8649" customWidth="1" width="9.140625"/>
    <col min="8650" max="8650" customWidth="1" width="9.140625"/>
    <col min="8651" max="8651" customWidth="1" width="9.140625"/>
    <col min="8652" max="8652" customWidth="1" width="9.140625"/>
    <col min="8653" max="8653" customWidth="1" width="9.140625"/>
    <col min="8654" max="8654" customWidth="1" width="9.140625"/>
    <col min="8655" max="8655" customWidth="1" width="9.140625"/>
    <col min="8656" max="8656" customWidth="1" width="9.140625"/>
    <col min="8657" max="8657" customWidth="1" width="9.140625"/>
    <col min="8658" max="8658" customWidth="1" width="9.140625"/>
    <col min="8659" max="8659" customWidth="1" width="9.140625"/>
    <col min="8660" max="8660" customWidth="1" width="9.140625"/>
    <col min="8661" max="8661" customWidth="1" width="9.140625"/>
    <col min="8662" max="8662" customWidth="1" width="9.140625"/>
    <col min="8663" max="8663" customWidth="1" width="9.140625"/>
    <col min="8664" max="8664" customWidth="1" width="9.140625"/>
    <col min="8665" max="8665" customWidth="1" width="9.140625"/>
    <col min="8666" max="8666" customWidth="1" width="9.140625"/>
    <col min="8667" max="8667" customWidth="1" width="9.140625"/>
    <col min="8668" max="8668" customWidth="1" width="9.140625"/>
    <col min="8669" max="8669" customWidth="1" width="9.140625"/>
    <col min="8670" max="8670" customWidth="1" width="9.140625"/>
    <col min="8671" max="8671" customWidth="1" width="9.140625"/>
    <col min="8672" max="8672" customWidth="1" width="9.140625"/>
    <col min="8673" max="8673" customWidth="1" width="9.140625"/>
    <col min="8674" max="8674" customWidth="1" width="9.140625"/>
    <col min="8675" max="8675" customWidth="1" width="9.140625"/>
    <col min="8676" max="8676" customWidth="1" width="9.140625"/>
    <col min="8677" max="8677" customWidth="1" width="9.140625"/>
    <col min="8678" max="8678" customWidth="1" width="9.140625"/>
    <col min="8679" max="8679" customWidth="1" width="9.140625"/>
    <col min="8680" max="8680" customWidth="1" width="9.140625"/>
    <col min="8681" max="8681" customWidth="1" width="9.140625"/>
    <col min="8682" max="8682" customWidth="1" width="9.140625"/>
    <col min="8683" max="8683" customWidth="1" width="9.140625"/>
    <col min="8684" max="8684" customWidth="1" width="9.140625"/>
    <col min="8685" max="8685" customWidth="1" width="9.140625"/>
    <col min="8686" max="8686" customWidth="1" width="9.140625"/>
    <col min="8687" max="8687" customWidth="1" width="9.140625"/>
    <col min="8688" max="8688" customWidth="1" width="9.140625"/>
    <col min="8689" max="8689" customWidth="1" width="9.140625"/>
    <col min="8690" max="8690" customWidth="1" width="9.140625"/>
    <col min="8691" max="8691" customWidth="1" width="9.140625"/>
    <col min="8692" max="8692" customWidth="1" width="9.140625"/>
    <col min="8693" max="8693" customWidth="1" width="9.140625"/>
    <col min="8694" max="8694" customWidth="1" width="9.140625"/>
    <col min="8695" max="8695" customWidth="1" width="9.140625"/>
    <col min="8696" max="8696" customWidth="1" width="9.140625"/>
    <col min="8697" max="8697" customWidth="1" width="9.140625"/>
    <col min="8698" max="8698" customWidth="1" width="9.140625"/>
    <col min="8699" max="8699" customWidth="1" width="9.140625"/>
    <col min="8700" max="8700" customWidth="1" width="9.140625"/>
    <col min="8701" max="8701" customWidth="1" width="9.140625"/>
    <col min="8702" max="8702" customWidth="1" width="9.140625"/>
    <col min="8703" max="8703" customWidth="1" width="9.140625"/>
    <col min="8704" max="8704" customWidth="1" width="9.140625"/>
    <col min="8705" max="8705" customWidth="1" width="9.140625"/>
    <col min="8706" max="8706" customWidth="1" width="9.140625"/>
    <col min="8707" max="8707" customWidth="1" width="9.140625"/>
    <col min="8708" max="8708" customWidth="1" width="9.140625"/>
    <col min="8709" max="8709" customWidth="1" width="9.140625"/>
    <col min="8710" max="8710" customWidth="1" width="9.140625"/>
    <col min="8711" max="8711" customWidth="1" width="9.140625"/>
    <col min="8712" max="8712" customWidth="1" width="9.140625"/>
    <col min="8713" max="8713" customWidth="1" width="9.140625"/>
    <col min="8714" max="8714" customWidth="1" width="9.140625"/>
    <col min="8715" max="8715" customWidth="1" width="9.140625"/>
    <col min="8716" max="8716" customWidth="1" width="9.140625"/>
    <col min="8717" max="8717" customWidth="1" width="9.140625"/>
    <col min="8718" max="8718" customWidth="1" width="9.140625"/>
    <col min="8719" max="8719" customWidth="1" width="9.140625"/>
    <col min="8720" max="8720" customWidth="1" width="9.140625"/>
    <col min="8721" max="8721" customWidth="1" width="9.140625"/>
    <col min="8722" max="8722" customWidth="1" width="9.140625"/>
    <col min="8723" max="8723" customWidth="1" width="9.140625"/>
    <col min="8724" max="8724" customWidth="1" width="9.140625"/>
    <col min="8725" max="8725" customWidth="1" width="9.140625"/>
    <col min="8726" max="8726" customWidth="1" width="9.140625"/>
    <col min="8727" max="8727" customWidth="1" width="9.140625"/>
    <col min="8728" max="8728" customWidth="1" width="9.140625"/>
    <col min="8729" max="8729" customWidth="1" width="9.140625"/>
    <col min="8730" max="8730" customWidth="1" width="9.140625"/>
    <col min="8731" max="8731" customWidth="1" width="9.140625"/>
    <col min="8732" max="8732" customWidth="1" width="9.140625"/>
    <col min="8733" max="8733" customWidth="1" width="9.140625"/>
    <col min="8734" max="8734" customWidth="1" width="9.140625"/>
    <col min="8735" max="8735" customWidth="1" width="9.140625"/>
    <col min="8736" max="8736" customWidth="1" width="9.140625"/>
    <col min="8737" max="8737" customWidth="1" width="9.140625"/>
    <col min="8738" max="8738" customWidth="1" width="9.140625"/>
    <col min="8739" max="8739" customWidth="1" width="9.140625"/>
    <col min="8740" max="8740" customWidth="1" width="9.140625"/>
    <col min="8741" max="8741" customWidth="1" width="9.140625"/>
    <col min="8742" max="8742" customWidth="1" width="9.140625"/>
    <col min="8743" max="8743" customWidth="1" width="9.140625"/>
    <col min="8744" max="8744" customWidth="1" width="9.140625"/>
    <col min="8745" max="8745" customWidth="1" width="9.140625"/>
    <col min="8746" max="8746" customWidth="1" width="9.140625"/>
    <col min="8747" max="8747" customWidth="1" width="9.140625"/>
    <col min="8748" max="8748" customWidth="1" width="9.140625"/>
    <col min="8749" max="8749" customWidth="1" width="9.140625"/>
    <col min="8750" max="8750" customWidth="1" width="9.140625"/>
    <col min="8751" max="8751" customWidth="1" width="9.140625"/>
    <col min="8752" max="8752" customWidth="1" width="9.140625"/>
    <col min="8753" max="8753" customWidth="1" width="9.140625"/>
    <col min="8754" max="8754" customWidth="1" width="9.140625"/>
    <col min="8755" max="8755" customWidth="1" width="9.140625"/>
    <col min="8756" max="8756" customWidth="1" width="9.140625"/>
    <col min="8757" max="8757" customWidth="1" width="9.140625"/>
    <col min="8758" max="8758" customWidth="1" width="9.140625"/>
    <col min="8759" max="8759" customWidth="1" width="9.140625"/>
    <col min="8760" max="8760" customWidth="1" width="9.140625"/>
    <col min="8761" max="8761" customWidth="1" width="9.140625"/>
    <col min="8762" max="8762" customWidth="1" width="9.140625"/>
    <col min="8763" max="8763" customWidth="1" width="9.140625"/>
    <col min="8764" max="8764" customWidth="1" width="9.140625"/>
    <col min="8765" max="8765" customWidth="1" width="9.140625"/>
    <col min="8766" max="8766" customWidth="1" width="9.140625"/>
    <col min="8767" max="8767" customWidth="1" width="9.140625"/>
    <col min="8768" max="8768" customWidth="1" width="9.140625"/>
    <col min="8769" max="8769" customWidth="1" width="9.140625"/>
    <col min="8770" max="8770" customWidth="1" width="9.140625"/>
    <col min="8771" max="8771" customWidth="1" width="9.140625"/>
    <col min="8772" max="8772" customWidth="1" width="9.140625"/>
    <col min="8773" max="8773" customWidth="1" width="9.140625"/>
    <col min="8774" max="8774" customWidth="1" width="9.140625"/>
    <col min="8775" max="8775" customWidth="1" width="9.140625"/>
    <col min="8776" max="8776" customWidth="1" width="9.140625"/>
    <col min="8777" max="8777" customWidth="1" width="9.140625"/>
    <col min="8778" max="8778" customWidth="1" width="9.140625"/>
    <col min="8779" max="8779" customWidth="1" width="9.140625"/>
    <col min="8780" max="8780" customWidth="1" width="9.140625"/>
    <col min="8781" max="8781" customWidth="1" width="9.140625"/>
    <col min="8782" max="8782" customWidth="1" width="9.140625"/>
    <col min="8783" max="8783" customWidth="1" width="9.140625"/>
    <col min="8784" max="8784" customWidth="1" width="9.140625"/>
    <col min="8785" max="8785" customWidth="1" width="9.140625"/>
    <col min="8786" max="8786" customWidth="1" width="9.140625"/>
    <col min="8787" max="8787" customWidth="1" width="9.140625"/>
    <col min="8788" max="8788" customWidth="1" width="9.140625"/>
    <col min="8789" max="8789" customWidth="1" width="9.140625"/>
    <col min="8790" max="8790" customWidth="1" width="9.140625"/>
    <col min="8791" max="8791" customWidth="1" width="9.140625"/>
    <col min="8792" max="8792" customWidth="1" width="9.140625"/>
    <col min="8793" max="8793" customWidth="1" width="9.140625"/>
    <col min="8794" max="8794" customWidth="1" width="9.140625"/>
    <col min="8795" max="8795" customWidth="1" width="9.140625"/>
    <col min="8796" max="8796" customWidth="1" width="9.140625"/>
    <col min="8797" max="8797" customWidth="1" width="9.140625"/>
    <col min="8798" max="8798" customWidth="1" width="9.140625"/>
    <col min="8799" max="8799" customWidth="1" width="9.140625"/>
    <col min="8800" max="8800" customWidth="1" width="9.140625"/>
    <col min="8801" max="8801" customWidth="1" width="9.140625"/>
    <col min="8802" max="8802" customWidth="1" width="9.140625"/>
    <col min="8803" max="8803" customWidth="1" width="9.140625"/>
    <col min="8804" max="8804" customWidth="1" width="9.140625"/>
    <col min="8805" max="8805" customWidth="1" width="9.140625"/>
    <col min="8806" max="8806" customWidth="1" width="9.140625"/>
    <col min="8807" max="8807" customWidth="1" width="9.140625"/>
    <col min="8808" max="8808" customWidth="1" width="9.140625"/>
    <col min="8809" max="8809" customWidth="1" width="9.140625"/>
    <col min="8810" max="8810" customWidth="1" width="9.140625"/>
    <col min="8811" max="8811" customWidth="1" width="9.140625"/>
    <col min="8812" max="8812" customWidth="1" width="9.140625"/>
    <col min="8813" max="8813" customWidth="1" width="9.140625"/>
    <col min="8814" max="8814" customWidth="1" width="9.140625"/>
    <col min="8815" max="8815" customWidth="1" width="9.140625"/>
    <col min="8816" max="8816" customWidth="1" width="9.140625"/>
    <col min="8817" max="8817" customWidth="1" width="9.140625"/>
    <col min="8818" max="8818" customWidth="1" width="9.140625"/>
    <col min="8819" max="8819" customWidth="1" width="9.140625"/>
    <col min="8820" max="8820" customWidth="1" width="9.140625"/>
    <col min="8821" max="8821" customWidth="1" width="9.140625"/>
    <col min="8822" max="8822" customWidth="1" width="9.140625"/>
    <col min="8823" max="8823" customWidth="1" width="9.140625"/>
    <col min="8824" max="8824" customWidth="1" width="9.140625"/>
    <col min="8825" max="8825" customWidth="1" width="9.140625"/>
    <col min="8826" max="8826" customWidth="1" width="9.140625"/>
    <col min="8827" max="8827" customWidth="1" width="9.140625"/>
    <col min="8828" max="8828" customWidth="1" width="9.140625"/>
    <col min="8829" max="8829" customWidth="1" width="9.140625"/>
    <col min="8830" max="8830" customWidth="1" width="9.140625"/>
    <col min="8831" max="8831" customWidth="1" width="9.140625"/>
    <col min="8832" max="8832" customWidth="1" width="9.140625"/>
    <col min="8833" max="8833" customWidth="1" width="9.140625"/>
    <col min="8834" max="8834" customWidth="1" width="9.140625"/>
    <col min="8835" max="8835" customWidth="1" width="9.140625"/>
    <col min="8836" max="8836" customWidth="1" width="9.140625"/>
    <col min="8837" max="8837" customWidth="1" width="9.140625"/>
    <col min="8838" max="8838" customWidth="1" width="9.140625"/>
    <col min="8839" max="8839" customWidth="1" width="9.140625"/>
    <col min="8840" max="8840" customWidth="1" width="9.140625"/>
    <col min="8841" max="8841" customWidth="1" width="9.140625"/>
    <col min="8842" max="8842" customWidth="1" width="9.140625"/>
    <col min="8843" max="8843" customWidth="1" width="9.140625"/>
    <col min="8844" max="8844" customWidth="1" width="9.140625"/>
    <col min="8845" max="8845" customWidth="1" width="9.140625"/>
    <col min="8846" max="8846" customWidth="1" width="9.140625"/>
    <col min="8847" max="8847" customWidth="1" width="9.140625"/>
    <col min="8848" max="8848" customWidth="1" width="9.140625"/>
    <col min="8849" max="8849" customWidth="1" width="9.140625"/>
    <col min="8850" max="8850" customWidth="1" width="9.140625"/>
    <col min="8851" max="8851" customWidth="1" width="9.140625"/>
    <col min="8852" max="8852" customWidth="1" width="9.140625"/>
    <col min="8853" max="8853" customWidth="1" width="9.140625"/>
    <col min="8854" max="8854" customWidth="1" width="9.140625"/>
    <col min="8855" max="8855" customWidth="1" width="9.140625"/>
    <col min="8856" max="8856" customWidth="1" width="9.140625"/>
    <col min="8857" max="8857" customWidth="1" width="9.140625"/>
    <col min="8858" max="8858" customWidth="1" width="9.140625"/>
    <col min="8859" max="8859" customWidth="1" width="9.140625"/>
    <col min="8860" max="8860" customWidth="1" width="9.140625"/>
    <col min="8861" max="8861" customWidth="1" width="9.140625"/>
    <col min="8862" max="8862" customWidth="1" width="9.140625"/>
    <col min="8863" max="8863" customWidth="1" width="9.140625"/>
    <col min="8864" max="8864" customWidth="1" width="9.140625"/>
    <col min="8865" max="8865" customWidth="1" width="9.140625"/>
    <col min="8866" max="8866" customWidth="1" width="9.140625"/>
    <col min="8867" max="8867" customWidth="1" width="9.140625"/>
    <col min="8868" max="8868" customWidth="1" width="9.140625"/>
    <col min="8869" max="8869" customWidth="1" width="9.140625"/>
    <col min="8870" max="8870" customWidth="1" width="9.140625"/>
    <col min="8871" max="8871" customWidth="1" width="9.140625"/>
    <col min="8872" max="8872" customWidth="1" width="9.140625"/>
    <col min="8873" max="8873" customWidth="1" width="9.140625"/>
    <col min="8874" max="8874" customWidth="1" width="9.140625"/>
    <col min="8875" max="8875" customWidth="1" width="9.140625"/>
    <col min="8876" max="8876" customWidth="1" width="9.140625"/>
    <col min="8877" max="8877" customWidth="1" width="9.140625"/>
    <col min="8878" max="8878" customWidth="1" width="9.140625"/>
    <col min="8879" max="8879" customWidth="1" width="9.140625"/>
    <col min="8880" max="8880" customWidth="1" width="9.140625"/>
    <col min="8881" max="8881" customWidth="1" width="9.140625"/>
    <col min="8882" max="8882" customWidth="1" width="9.140625"/>
    <col min="8883" max="8883" customWidth="1" width="9.140625"/>
    <col min="8884" max="8884" customWidth="1" width="9.140625"/>
    <col min="8885" max="8885" customWidth="1" width="9.140625"/>
    <col min="8886" max="8886" customWidth="1" width="9.140625"/>
    <col min="8887" max="8887" customWidth="1" width="9.140625"/>
    <col min="8888" max="8888" customWidth="1" width="9.140625"/>
    <col min="8889" max="8889" customWidth="1" width="9.140625"/>
    <col min="8890" max="8890" customWidth="1" width="9.140625"/>
    <col min="8891" max="8891" customWidth="1" width="9.140625"/>
    <col min="8892" max="8892" customWidth="1" width="9.140625"/>
    <col min="8893" max="8893" customWidth="1" width="9.140625"/>
    <col min="8894" max="8894" customWidth="1" width="9.140625"/>
    <col min="8895" max="8895" customWidth="1" width="9.140625"/>
    <col min="8896" max="8896" customWidth="1" width="9.140625"/>
    <col min="8897" max="8897" customWidth="1" width="9.140625"/>
    <col min="8898" max="8898" customWidth="1" width="9.140625"/>
    <col min="8899" max="8899" customWidth="1" width="9.140625"/>
    <col min="8900" max="8900" customWidth="1" width="9.140625"/>
    <col min="8901" max="8901" customWidth="1" width="9.140625"/>
    <col min="8902" max="8902" customWidth="1" width="9.140625"/>
    <col min="8903" max="8903" customWidth="1" width="9.140625"/>
    <col min="8904" max="8904" customWidth="1" width="9.140625"/>
    <col min="8905" max="8905" customWidth="1" width="9.140625"/>
    <col min="8906" max="8906" customWidth="1" width="9.140625"/>
    <col min="8907" max="8907" customWidth="1" width="9.140625"/>
    <col min="8908" max="8908" customWidth="1" width="9.140625"/>
    <col min="8909" max="8909" customWidth="1" width="9.140625"/>
    <col min="8910" max="8910" customWidth="1" width="9.140625"/>
    <col min="8911" max="8911" customWidth="1" width="9.140625"/>
    <col min="8912" max="8912" customWidth="1" width="9.140625"/>
    <col min="8913" max="8913" customWidth="1" width="9.140625"/>
    <col min="8914" max="8914" customWidth="1" width="9.140625"/>
    <col min="8915" max="8915" customWidth="1" width="9.140625"/>
    <col min="8916" max="8916" customWidth="1" width="9.140625"/>
    <col min="8917" max="8917" customWidth="1" width="9.140625"/>
    <col min="8918" max="8918" customWidth="1" width="9.140625"/>
    <col min="8919" max="8919" customWidth="1" width="9.140625"/>
    <col min="8920" max="8920" customWidth="1" width="9.140625"/>
    <col min="8921" max="8921" customWidth="1" width="9.140625"/>
    <col min="8922" max="8922" customWidth="1" width="9.140625"/>
    <col min="8923" max="8923" customWidth="1" width="9.140625"/>
    <col min="8924" max="8924" customWidth="1" width="9.140625"/>
    <col min="8925" max="8925" customWidth="1" width="9.140625"/>
    <col min="8926" max="8926" customWidth="1" width="9.140625"/>
    <col min="8927" max="8927" customWidth="1" width="9.140625"/>
    <col min="8928" max="8928" customWidth="1" width="9.140625"/>
    <col min="8929" max="8929" customWidth="1" width="9.140625"/>
    <col min="8930" max="8930" customWidth="1" width="9.140625"/>
    <col min="8931" max="8931" customWidth="1" width="9.140625"/>
    <col min="8932" max="8932" customWidth="1" width="9.140625"/>
    <col min="8933" max="8933" customWidth="1" width="9.140625"/>
    <col min="8934" max="8934" customWidth="1" width="9.140625"/>
    <col min="8935" max="8935" customWidth="1" width="9.140625"/>
    <col min="8936" max="8936" customWidth="1" width="9.140625"/>
    <col min="8937" max="8937" customWidth="1" width="9.140625"/>
    <col min="8938" max="8938" customWidth="1" width="9.140625"/>
    <col min="8939" max="8939" customWidth="1" width="9.140625"/>
    <col min="8940" max="8940" customWidth="1" width="9.140625"/>
    <col min="8941" max="8941" customWidth="1" width="9.140625"/>
    <col min="8942" max="8942" customWidth="1" width="9.140625"/>
    <col min="8943" max="8943" customWidth="1" width="9.140625"/>
    <col min="8944" max="8944" customWidth="1" width="9.140625"/>
    <col min="8945" max="8945" customWidth="1" width="9.140625"/>
    <col min="8946" max="8946" customWidth="1" width="9.140625"/>
    <col min="8947" max="8947" customWidth="1" width="9.140625"/>
    <col min="8948" max="8948" customWidth="1" width="9.140625"/>
    <col min="8949" max="8949" customWidth="1" width="9.140625"/>
    <col min="8950" max="8950" customWidth="1" width="9.140625"/>
    <col min="8951" max="8951" customWidth="1" width="9.140625"/>
    <col min="8952" max="8952" customWidth="1" width="9.140625"/>
    <col min="8953" max="8953" customWidth="1" width="9.140625"/>
    <col min="8954" max="8954" customWidth="1" width="9.140625"/>
    <col min="8955" max="8955" customWidth="1" width="9.140625"/>
    <col min="8956" max="8956" customWidth="1" width="9.140625"/>
    <col min="8957" max="8957" customWidth="1" width="9.140625"/>
    <col min="8958" max="8958" customWidth="1" width="9.140625"/>
    <col min="8959" max="8959" customWidth="1" width="9.140625"/>
    <col min="8960" max="8960" customWidth="1" width="9.140625"/>
    <col min="8961" max="8961" customWidth="1" width="9.140625"/>
    <col min="8962" max="8962" customWidth="1" width="9.140625"/>
    <col min="8963" max="8963" customWidth="1" width="9.140625"/>
    <col min="8964" max="8964" customWidth="1" width="9.140625"/>
    <col min="8965" max="8965" customWidth="1" width="9.140625"/>
    <col min="8966" max="8966" customWidth="1" width="9.140625"/>
    <col min="8967" max="8967" customWidth="1" width="9.140625"/>
    <col min="8968" max="8968" customWidth="1" width="9.140625"/>
    <col min="8969" max="8969" customWidth="1" width="9.140625"/>
    <col min="8970" max="8970" customWidth="1" width="9.140625"/>
    <col min="8971" max="8971" customWidth="1" width="9.140625"/>
    <col min="8972" max="8972" customWidth="1" width="9.140625"/>
    <col min="8973" max="8973" customWidth="1" width="9.140625"/>
    <col min="8974" max="8974" customWidth="1" width="9.140625"/>
    <col min="8975" max="8975" customWidth="1" width="9.140625"/>
    <col min="8976" max="8976" customWidth="1" width="9.140625"/>
    <col min="8977" max="8977" customWidth="1" width="9.140625"/>
    <col min="8978" max="8978" customWidth="1" width="9.140625"/>
    <col min="8979" max="8979" customWidth="1" width="9.140625"/>
    <col min="8980" max="8980" customWidth="1" width="9.140625"/>
    <col min="8981" max="8981" customWidth="1" width="9.140625"/>
    <col min="8982" max="8982" customWidth="1" width="9.140625"/>
    <col min="8983" max="8983" customWidth="1" width="9.140625"/>
    <col min="8984" max="8984" customWidth="1" width="9.140625"/>
    <col min="8985" max="8985" customWidth="1" width="9.140625"/>
    <col min="8986" max="8986" customWidth="1" width="9.140625"/>
    <col min="8987" max="8987" customWidth="1" width="9.140625"/>
    <col min="8988" max="8988" customWidth="1" width="9.140625"/>
    <col min="8989" max="8989" customWidth="1" width="9.140625"/>
    <col min="8990" max="8990" customWidth="1" width="9.140625"/>
    <col min="8991" max="8991" customWidth="1" width="9.140625"/>
    <col min="8992" max="8992" customWidth="1" width="9.140625"/>
    <col min="8993" max="8993" customWidth="1" width="9.140625"/>
    <col min="8994" max="8994" customWidth="1" width="9.140625"/>
    <col min="8995" max="8995" customWidth="1" width="9.140625"/>
    <col min="8996" max="8996" customWidth="1" width="9.140625"/>
    <col min="8997" max="8997" customWidth="1" width="9.140625"/>
    <col min="8998" max="8998" customWidth="1" width="9.140625"/>
    <col min="8999" max="8999" customWidth="1" width="9.140625"/>
    <col min="9000" max="9000" customWidth="1" width="9.140625"/>
    <col min="9001" max="9001" customWidth="1" width="9.140625"/>
    <col min="9002" max="9002" customWidth="1" width="9.140625"/>
    <col min="9003" max="9003" customWidth="1" width="9.140625"/>
    <col min="9004" max="9004" customWidth="1" width="9.140625"/>
    <col min="9005" max="9005" customWidth="1" width="9.140625"/>
    <col min="9006" max="9006" customWidth="1" width="9.140625"/>
    <col min="9007" max="9007" customWidth="1" width="9.140625"/>
    <col min="9008" max="9008" customWidth="1" width="9.140625"/>
    <col min="9009" max="9009" customWidth="1" width="9.140625"/>
    <col min="9010" max="9010" customWidth="1" width="9.140625"/>
    <col min="9011" max="9011" customWidth="1" width="9.140625"/>
    <col min="9012" max="9012" customWidth="1" width="9.140625"/>
    <col min="9013" max="9013" customWidth="1" width="9.140625"/>
    <col min="9014" max="9014" customWidth="1" width="9.140625"/>
    <col min="9015" max="9015" customWidth="1" width="9.140625"/>
    <col min="9016" max="9016" customWidth="1" width="9.140625"/>
    <col min="9017" max="9017" customWidth="1" width="9.140625"/>
    <col min="9018" max="9018" customWidth="1" width="9.140625"/>
    <col min="9019" max="9019" customWidth="1" width="9.140625"/>
    <col min="9020" max="9020" customWidth="1" width="9.140625"/>
    <col min="9021" max="9021" customWidth="1" width="9.140625"/>
    <col min="9022" max="9022" customWidth="1" width="9.140625"/>
    <col min="9023" max="9023" customWidth="1" width="9.140625"/>
    <col min="9024" max="9024" customWidth="1" width="9.140625"/>
    <col min="9025" max="9025" customWidth="1" width="9.140625"/>
    <col min="9026" max="9026" customWidth="1" width="9.140625"/>
    <col min="9027" max="9027" customWidth="1" width="9.140625"/>
    <col min="9028" max="9028" customWidth="1" width="9.140625"/>
    <col min="9029" max="9029" customWidth="1" width="9.140625"/>
    <col min="9030" max="9030" customWidth="1" width="9.140625"/>
    <col min="9031" max="9031" customWidth="1" width="9.140625"/>
    <col min="9032" max="9032" customWidth="1" width="9.140625"/>
    <col min="9033" max="9033" customWidth="1" width="9.140625"/>
    <col min="9034" max="9034" customWidth="1" width="9.140625"/>
    <col min="9035" max="9035" customWidth="1" width="9.140625"/>
    <col min="9036" max="9036" customWidth="1" width="9.140625"/>
    <col min="9037" max="9037" customWidth="1" width="9.140625"/>
    <col min="9038" max="9038" customWidth="1" width="9.140625"/>
    <col min="9039" max="9039" customWidth="1" width="9.140625"/>
    <col min="9040" max="9040" customWidth="1" width="9.140625"/>
    <col min="9041" max="9041" customWidth="1" width="9.140625"/>
    <col min="9042" max="9042" customWidth="1" width="9.140625"/>
    <col min="9043" max="9043" customWidth="1" width="9.140625"/>
    <col min="9044" max="9044" customWidth="1" width="9.140625"/>
    <col min="9045" max="9045" customWidth="1" width="9.140625"/>
    <col min="9046" max="9046" customWidth="1" width="9.140625"/>
    <col min="9047" max="9047" customWidth="1" width="9.140625"/>
    <col min="9048" max="9048" customWidth="1" width="9.140625"/>
    <col min="9049" max="9049" customWidth="1" width="9.140625"/>
    <col min="9050" max="9050" customWidth="1" width="9.140625"/>
    <col min="9051" max="9051" customWidth="1" width="9.140625"/>
    <col min="9052" max="9052" customWidth="1" width="9.140625"/>
    <col min="9053" max="9053" customWidth="1" width="9.140625"/>
    <col min="9054" max="9054" customWidth="1" width="9.140625"/>
    <col min="9055" max="9055" customWidth="1" width="9.140625"/>
    <col min="9056" max="9056" customWidth="1" width="9.140625"/>
    <col min="9057" max="9057" customWidth="1" width="9.140625"/>
    <col min="9058" max="9058" customWidth="1" width="9.140625"/>
    <col min="9059" max="9059" customWidth="1" width="9.140625"/>
    <col min="9060" max="9060" customWidth="1" width="9.140625"/>
    <col min="9061" max="9061" customWidth="1" width="9.140625"/>
    <col min="9062" max="9062" customWidth="1" width="9.140625"/>
    <col min="9063" max="9063" customWidth="1" width="9.140625"/>
    <col min="9064" max="9064" customWidth="1" width="9.140625"/>
    <col min="9065" max="9065" customWidth="1" width="9.140625"/>
    <col min="9066" max="9066" customWidth="1" width="9.140625"/>
    <col min="9067" max="9067" customWidth="1" width="9.140625"/>
    <col min="9068" max="9068" customWidth="1" width="9.140625"/>
    <col min="9069" max="9069" customWidth="1" width="9.140625"/>
    <col min="9070" max="9070" customWidth="1" width="9.140625"/>
    <col min="9071" max="9071" customWidth="1" width="9.140625"/>
    <col min="9072" max="9072" customWidth="1" width="9.140625"/>
    <col min="9073" max="9073" customWidth="1" width="9.140625"/>
    <col min="9074" max="9074" customWidth="1" width="9.140625"/>
    <col min="9075" max="9075" customWidth="1" width="9.140625"/>
    <col min="9076" max="9076" customWidth="1" width="9.140625"/>
    <col min="9077" max="9077" customWidth="1" width="9.140625"/>
    <col min="9078" max="9078" customWidth="1" width="9.140625"/>
    <col min="9079" max="9079" customWidth="1" width="9.140625"/>
    <col min="9080" max="9080" customWidth="1" width="9.140625"/>
    <col min="9081" max="9081" customWidth="1" width="9.140625"/>
    <col min="9082" max="9082" customWidth="1" width="9.140625"/>
    <col min="9083" max="9083" customWidth="1" width="9.140625"/>
    <col min="9084" max="9084" customWidth="1" width="9.140625"/>
    <col min="9085" max="9085" customWidth="1" width="9.140625"/>
    <col min="9086" max="9086" customWidth="1" width="9.140625"/>
    <col min="9087" max="9087" customWidth="1" width="9.140625"/>
    <col min="9088" max="9088" customWidth="1" width="9.140625"/>
    <col min="9089" max="9089" customWidth="1" width="9.140625"/>
    <col min="9090" max="9090" customWidth="1" width="9.140625"/>
    <col min="9091" max="9091" customWidth="1" width="9.140625"/>
    <col min="9092" max="9092" customWidth="1" width="9.140625"/>
    <col min="9093" max="9093" customWidth="1" width="9.140625"/>
    <col min="9094" max="9094" customWidth="1" width="9.140625"/>
    <col min="9095" max="9095" customWidth="1" width="9.140625"/>
    <col min="9096" max="9096" customWidth="1" width="9.140625"/>
    <col min="9097" max="9097" customWidth="1" width="9.140625"/>
    <col min="9098" max="9098" customWidth="1" width="9.140625"/>
    <col min="9099" max="9099" customWidth="1" width="9.140625"/>
    <col min="9100" max="9100" customWidth="1" width="9.140625"/>
    <col min="9101" max="9101" customWidth="1" width="9.140625"/>
    <col min="9102" max="9102" customWidth="1" width="9.140625"/>
    <col min="9103" max="9103" customWidth="1" width="9.140625"/>
    <col min="9104" max="9104" customWidth="1" width="9.140625"/>
    <col min="9105" max="9105" customWidth="1" width="9.140625"/>
    <col min="9106" max="9106" customWidth="1" width="9.140625"/>
    <col min="9107" max="9107" customWidth="1" width="9.140625"/>
    <col min="9108" max="9108" customWidth="1" width="9.140625"/>
    <col min="9109" max="9109" customWidth="1" width="9.140625"/>
    <col min="9110" max="9110" customWidth="1" width="9.140625"/>
    <col min="9111" max="9111" customWidth="1" width="9.140625"/>
    <col min="9112" max="9112" customWidth="1" width="9.140625"/>
    <col min="9113" max="9113" customWidth="1" width="9.140625"/>
    <col min="9114" max="9114" customWidth="1" width="9.140625"/>
    <col min="9115" max="9115" customWidth="1" width="9.140625"/>
    <col min="9116" max="9116" customWidth="1" width="9.140625"/>
    <col min="9117" max="9117" customWidth="1" width="9.140625"/>
    <col min="9118" max="9118" customWidth="1" width="9.140625"/>
    <col min="9119" max="9119" customWidth="1" width="9.140625"/>
    <col min="9120" max="9120" customWidth="1" width="9.140625"/>
    <col min="9121" max="9121" customWidth="1" width="9.140625"/>
    <col min="9122" max="9122" customWidth="1" width="9.140625"/>
    <col min="9123" max="9123" customWidth="1" width="9.140625"/>
    <col min="9124" max="9124" customWidth="1" width="9.140625"/>
    <col min="9125" max="9125" customWidth="1" width="9.140625"/>
    <col min="9126" max="9126" customWidth="1" width="9.140625"/>
    <col min="9127" max="9127" customWidth="1" width="9.140625"/>
    <col min="9128" max="9128" customWidth="1" width="9.140625"/>
    <col min="9129" max="9129" customWidth="1" width="9.140625"/>
    <col min="9130" max="9130" customWidth="1" width="9.140625"/>
    <col min="9131" max="9131" customWidth="1" width="9.140625"/>
    <col min="9132" max="9132" customWidth="1" width="9.140625"/>
    <col min="9133" max="9133" customWidth="1" width="9.140625"/>
    <col min="9134" max="9134" customWidth="1" width="9.140625"/>
    <col min="9135" max="9135" customWidth="1" width="9.140625"/>
    <col min="9136" max="9136" customWidth="1" width="9.140625"/>
    <col min="9137" max="9137" customWidth="1" width="9.140625"/>
    <col min="9138" max="9138" customWidth="1" width="9.140625"/>
    <col min="9139" max="9139" customWidth="1" width="9.140625"/>
    <col min="9140" max="9140" customWidth="1" width="9.140625"/>
    <col min="9141" max="9141" customWidth="1" width="9.140625"/>
    <col min="9142" max="9142" customWidth="1" width="9.140625"/>
    <col min="9143" max="9143" customWidth="1" width="9.140625"/>
    <col min="9144" max="9144" customWidth="1" width="9.140625"/>
    <col min="9145" max="9145" customWidth="1" width="9.140625"/>
    <col min="9146" max="9146" customWidth="1" width="9.140625"/>
    <col min="9147" max="9147" customWidth="1" width="9.140625"/>
    <col min="9148" max="9148" customWidth="1" width="9.140625"/>
    <col min="9149" max="9149" customWidth="1" width="9.140625"/>
    <col min="9150" max="9150" customWidth="1" width="9.140625"/>
    <col min="9151" max="9151" customWidth="1" width="9.140625"/>
    <col min="9152" max="9152" customWidth="1" width="9.140625"/>
    <col min="9153" max="9153" customWidth="1" width="9.140625"/>
    <col min="9154" max="9154" customWidth="1" width="9.140625"/>
    <col min="9155" max="9155" customWidth="1" width="9.140625"/>
    <col min="9156" max="9156" customWidth="1" width="9.140625"/>
    <col min="9157" max="9157" customWidth="1" width="9.140625"/>
    <col min="9158" max="9158" customWidth="1" width="9.140625"/>
    <col min="9159" max="9159" customWidth="1" width="9.140625"/>
    <col min="9160" max="9160" customWidth="1" width="9.140625"/>
    <col min="9161" max="9161" customWidth="1" width="9.140625"/>
    <col min="9162" max="9162" customWidth="1" width="9.140625"/>
    <col min="9163" max="9163" customWidth="1" width="9.140625"/>
    <col min="9164" max="9164" customWidth="1" width="9.140625"/>
    <col min="9165" max="9165" customWidth="1" width="9.140625"/>
    <col min="9166" max="9166" customWidth="1" width="9.140625"/>
    <col min="9167" max="9167" customWidth="1" width="9.140625"/>
    <col min="9168" max="9168" customWidth="1" width="9.140625"/>
    <col min="9169" max="9169" customWidth="1" width="9.140625"/>
    <col min="9170" max="9170" customWidth="1" width="9.140625"/>
    <col min="9171" max="9171" customWidth="1" width="9.140625"/>
    <col min="9172" max="9172" customWidth="1" width="9.140625"/>
    <col min="9173" max="9173" customWidth="1" width="9.140625"/>
    <col min="9174" max="9174" customWidth="1" width="9.140625"/>
    <col min="9175" max="9175" customWidth="1" width="9.140625"/>
    <col min="9176" max="9176" customWidth="1" width="9.140625"/>
    <col min="9177" max="9177" customWidth="1" width="9.140625"/>
    <col min="9178" max="9178" customWidth="1" width="9.140625"/>
    <col min="9179" max="9179" customWidth="1" width="9.140625"/>
    <col min="9180" max="9180" customWidth="1" width="9.140625"/>
    <col min="9181" max="9181" customWidth="1" width="9.140625"/>
    <col min="9182" max="9182" customWidth="1" width="9.140625"/>
    <col min="9183" max="9183" customWidth="1" width="9.140625"/>
    <col min="9184" max="9184" customWidth="1" width="9.140625"/>
    <col min="9185" max="9185" customWidth="1" width="9.140625"/>
    <col min="9186" max="9186" customWidth="1" width="9.140625"/>
    <col min="9187" max="9187" customWidth="1" width="9.140625"/>
    <col min="9188" max="9188" customWidth="1" width="9.140625"/>
    <col min="9189" max="9189" customWidth="1" width="9.140625"/>
    <col min="9190" max="9190" customWidth="1" width="9.140625"/>
    <col min="9191" max="9191" customWidth="1" width="9.140625"/>
    <col min="9192" max="9192" customWidth="1" width="9.140625"/>
    <col min="9193" max="9193" customWidth="1" width="9.140625"/>
    <col min="9194" max="9194" customWidth="1" width="9.140625"/>
    <col min="9195" max="9195" customWidth="1" width="9.140625"/>
    <col min="9196" max="9196" customWidth="1" width="9.140625"/>
    <col min="9197" max="9197" customWidth="1" width="9.140625"/>
    <col min="9198" max="9198" customWidth="1" width="9.140625"/>
    <col min="9199" max="9199" customWidth="1" width="9.140625"/>
    <col min="9200" max="9200" customWidth="1" width="9.140625"/>
    <col min="9201" max="9201" customWidth="1" width="9.140625"/>
    <col min="9202" max="9202" customWidth="1" width="9.140625"/>
    <col min="9203" max="9203" customWidth="1" width="9.140625"/>
    <col min="9204" max="9204" customWidth="1" width="9.140625"/>
    <col min="9205" max="9205" customWidth="1" width="9.140625"/>
    <col min="9206" max="9206" customWidth="1" width="9.140625"/>
    <col min="9207" max="9207" customWidth="1" width="9.140625"/>
    <col min="9208" max="9208" customWidth="1" width="9.140625"/>
    <col min="9209" max="9209" customWidth="1" width="9.140625"/>
    <col min="9210" max="9210" customWidth="1" width="9.140625"/>
    <col min="9211" max="9211" customWidth="1" width="9.140625"/>
    <col min="9212" max="9212" customWidth="1" width="9.140625"/>
    <col min="9213" max="9213" customWidth="1" width="9.140625"/>
    <col min="9214" max="9214" customWidth="1" width="9.140625"/>
    <col min="9215" max="9215" customWidth="1" width="9.140625"/>
    <col min="9216" max="9216" customWidth="1" width="9.140625"/>
    <col min="9217" max="9217" customWidth="1" width="9.140625"/>
    <col min="9218" max="9218" customWidth="1" width="9.140625"/>
    <col min="9219" max="9219" customWidth="1" width="9.140625"/>
    <col min="9220" max="9220" customWidth="1" width="9.140625"/>
    <col min="9221" max="9221" customWidth="1" width="9.140625"/>
    <col min="9222" max="9222" customWidth="1" width="9.140625"/>
    <col min="9223" max="9223" customWidth="1" width="9.140625"/>
    <col min="9224" max="9224" customWidth="1" width="9.140625"/>
    <col min="9225" max="9225" customWidth="1" width="9.140625"/>
    <col min="9226" max="9226" customWidth="1" width="9.140625"/>
    <col min="9227" max="9227" customWidth="1" width="9.140625"/>
    <col min="9228" max="9228" customWidth="1" width="9.140625"/>
    <col min="9229" max="9229" customWidth="1" width="9.140625"/>
    <col min="9230" max="9230" customWidth="1" width="9.140625"/>
    <col min="9231" max="9231" customWidth="1" width="9.140625"/>
    <col min="9232" max="9232" customWidth="1" width="9.140625"/>
    <col min="9233" max="9233" customWidth="1" width="9.140625"/>
    <col min="9234" max="9234" customWidth="1" width="9.140625"/>
    <col min="9235" max="9235" customWidth="1" width="9.140625"/>
    <col min="9236" max="9236" customWidth="1" width="9.140625"/>
    <col min="9237" max="9237" customWidth="1" width="9.140625"/>
    <col min="9238" max="9238" customWidth="1" width="9.140625"/>
    <col min="9239" max="9239" customWidth="1" width="9.140625"/>
    <col min="9240" max="9240" customWidth="1" width="9.140625"/>
    <col min="9241" max="9241" customWidth="1" width="9.140625"/>
    <col min="9242" max="9242" customWidth="1" width="9.140625"/>
    <col min="9243" max="9243" customWidth="1" width="9.140625"/>
    <col min="9244" max="9244" customWidth="1" width="9.140625"/>
    <col min="9245" max="9245" customWidth="1" width="9.140625"/>
    <col min="9246" max="9246" customWidth="1" width="9.140625"/>
    <col min="9247" max="9247" customWidth="1" width="9.140625"/>
    <col min="9248" max="9248" customWidth="1" width="9.140625"/>
    <col min="9249" max="9249" customWidth="1" width="9.140625"/>
    <col min="9250" max="9250" customWidth="1" width="9.140625"/>
    <col min="9251" max="9251" customWidth="1" width="9.140625"/>
    <col min="9252" max="9252" customWidth="1" width="9.140625"/>
    <col min="9253" max="9253" customWidth="1" width="9.140625"/>
    <col min="9254" max="9254" customWidth="1" width="9.140625"/>
    <col min="9255" max="9255" customWidth="1" width="9.140625"/>
    <col min="9256" max="9256" customWidth="1" width="9.140625"/>
    <col min="9257" max="9257" customWidth="1" width="9.140625"/>
    <col min="9258" max="9258" customWidth="1" width="9.140625"/>
    <col min="9259" max="9259" customWidth="1" width="9.140625"/>
    <col min="9260" max="9260" customWidth="1" width="9.140625"/>
    <col min="9261" max="9261" customWidth="1" width="9.140625"/>
    <col min="9262" max="9262" customWidth="1" width="9.140625"/>
    <col min="9263" max="9263" customWidth="1" width="9.140625"/>
    <col min="9264" max="9264" customWidth="1" width="9.140625"/>
    <col min="9265" max="9265" customWidth="1" width="9.140625"/>
    <col min="9266" max="9266" customWidth="1" width="9.140625"/>
    <col min="9267" max="9267" customWidth="1" width="9.140625"/>
    <col min="9268" max="9268" customWidth="1" width="9.140625"/>
    <col min="9269" max="9269" customWidth="1" width="9.140625"/>
    <col min="9270" max="9270" customWidth="1" width="9.140625"/>
    <col min="9271" max="9271" customWidth="1" width="9.140625"/>
    <col min="9272" max="9272" customWidth="1" width="9.140625"/>
    <col min="9273" max="9273" customWidth="1" width="9.140625"/>
    <col min="9274" max="9274" customWidth="1" width="9.140625"/>
    <col min="9275" max="9275" customWidth="1" width="9.140625"/>
    <col min="9276" max="9276" customWidth="1" width="9.140625"/>
    <col min="9277" max="9277" customWidth="1" width="9.140625"/>
    <col min="9278" max="9278" customWidth="1" width="9.140625"/>
    <col min="9279" max="9279" customWidth="1" width="9.140625"/>
    <col min="9280" max="9280" customWidth="1" width="9.140625"/>
    <col min="9281" max="9281" customWidth="1" width="9.140625"/>
    <col min="9282" max="9282" customWidth="1" width="9.140625"/>
    <col min="9283" max="9283" customWidth="1" width="9.140625"/>
    <col min="9284" max="9284" customWidth="1" width="9.140625"/>
    <col min="9285" max="9285" customWidth="1" width="9.140625"/>
    <col min="9286" max="9286" customWidth="1" width="9.140625"/>
    <col min="9287" max="9287" customWidth="1" width="9.140625"/>
    <col min="9288" max="9288" customWidth="1" width="9.140625"/>
    <col min="9289" max="9289" customWidth="1" width="9.140625"/>
    <col min="9290" max="9290" customWidth="1" width="9.140625"/>
    <col min="9291" max="9291" customWidth="1" width="9.140625"/>
    <col min="9292" max="9292" customWidth="1" width="9.140625"/>
    <col min="9293" max="9293" customWidth="1" width="9.140625"/>
    <col min="9294" max="9294" customWidth="1" width="9.140625"/>
    <col min="9295" max="9295" customWidth="1" width="9.140625"/>
    <col min="9296" max="9296" customWidth="1" width="9.140625"/>
    <col min="9297" max="9297" customWidth="1" width="9.140625"/>
    <col min="9298" max="9298" customWidth="1" width="9.140625"/>
    <col min="9299" max="9299" customWidth="1" width="9.140625"/>
    <col min="9300" max="9300" customWidth="1" width="9.140625"/>
    <col min="9301" max="9301" customWidth="1" width="9.140625"/>
    <col min="9302" max="9302" customWidth="1" width="9.140625"/>
    <col min="9303" max="9303" customWidth="1" width="9.140625"/>
    <col min="9304" max="9304" customWidth="1" width="9.140625"/>
    <col min="9305" max="9305" customWidth="1" width="9.140625"/>
    <col min="9306" max="9306" customWidth="1" width="9.140625"/>
    <col min="9307" max="9307" customWidth="1" width="9.140625"/>
    <col min="9308" max="9308" customWidth="1" width="9.140625"/>
    <col min="9309" max="9309" customWidth="1" width="9.140625"/>
    <col min="9310" max="9310" customWidth="1" width="9.140625"/>
    <col min="9311" max="9311" customWidth="1" width="9.140625"/>
    <col min="9312" max="9312" customWidth="1" width="9.140625"/>
    <col min="9313" max="9313" customWidth="1" width="9.140625"/>
    <col min="9314" max="9314" customWidth="1" width="9.140625"/>
    <col min="9315" max="9315" customWidth="1" width="9.140625"/>
    <col min="9316" max="9316" customWidth="1" width="9.140625"/>
    <col min="9317" max="9317" customWidth="1" width="9.140625"/>
    <col min="9318" max="9318" customWidth="1" width="9.140625"/>
    <col min="9319" max="9319" customWidth="1" width="9.140625"/>
    <col min="9320" max="9320" customWidth="1" width="9.140625"/>
    <col min="9321" max="9321" customWidth="1" width="9.140625"/>
    <col min="9322" max="9322" customWidth="1" width="9.140625"/>
    <col min="9323" max="9323" customWidth="1" width="9.140625"/>
    <col min="9324" max="9324" customWidth="1" width="9.140625"/>
    <col min="9325" max="9325" customWidth="1" width="9.140625"/>
    <col min="9326" max="9326" customWidth="1" width="9.140625"/>
    <col min="9327" max="9327" customWidth="1" width="9.140625"/>
    <col min="9328" max="9328" customWidth="1" width="9.140625"/>
    <col min="9329" max="9329" customWidth="1" width="9.140625"/>
    <col min="9330" max="9330" customWidth="1" width="9.140625"/>
    <col min="9331" max="9331" customWidth="1" width="9.140625"/>
    <col min="9332" max="9332" customWidth="1" width="9.140625"/>
    <col min="9333" max="9333" customWidth="1" width="9.140625"/>
    <col min="9334" max="9334" customWidth="1" width="9.140625"/>
    <col min="9335" max="9335" customWidth="1" width="9.140625"/>
    <col min="9336" max="9336" customWidth="1" width="9.140625"/>
    <col min="9337" max="9337" customWidth="1" width="9.140625"/>
    <col min="9338" max="9338" customWidth="1" width="9.140625"/>
    <col min="9339" max="9339" customWidth="1" width="9.140625"/>
    <col min="9340" max="9340" customWidth="1" width="9.140625"/>
    <col min="9341" max="9341" customWidth="1" width="9.140625"/>
    <col min="9342" max="9342" customWidth="1" width="9.140625"/>
    <col min="9343" max="9343" customWidth="1" width="9.140625"/>
    <col min="9344" max="9344" customWidth="1" width="9.140625"/>
    <col min="9345" max="9345" customWidth="1" width="9.140625"/>
    <col min="9346" max="9346" customWidth="1" width="9.140625"/>
    <col min="9347" max="9347" customWidth="1" width="9.140625"/>
    <col min="9348" max="9348" customWidth="1" width="9.140625"/>
    <col min="9349" max="9349" customWidth="1" width="9.140625"/>
    <col min="9350" max="9350" customWidth="1" width="9.140625"/>
    <col min="9351" max="9351" customWidth="1" width="9.140625"/>
    <col min="9352" max="9352" customWidth="1" width="9.140625"/>
    <col min="9353" max="9353" customWidth="1" width="9.140625"/>
    <col min="9354" max="9354" customWidth="1" width="9.140625"/>
    <col min="9355" max="9355" customWidth="1" width="9.140625"/>
    <col min="9356" max="9356" customWidth="1" width="9.140625"/>
    <col min="9357" max="9357" customWidth="1" width="9.140625"/>
    <col min="9358" max="9358" customWidth="1" width="9.140625"/>
    <col min="9359" max="9359" customWidth="1" width="9.140625"/>
    <col min="9360" max="9360" customWidth="1" width="9.140625"/>
    <col min="9361" max="9361" customWidth="1" width="9.140625"/>
    <col min="9362" max="9362" customWidth="1" width="9.140625"/>
    <col min="9363" max="9363" customWidth="1" width="9.140625"/>
    <col min="9364" max="9364" customWidth="1" width="9.140625"/>
    <col min="9365" max="9365" customWidth="1" width="9.140625"/>
    <col min="9366" max="9366" customWidth="1" width="9.140625"/>
    <col min="9367" max="9367" customWidth="1" width="9.140625"/>
    <col min="9368" max="9368" customWidth="1" width="9.140625"/>
    <col min="9369" max="9369" customWidth="1" width="9.140625"/>
    <col min="9370" max="9370" customWidth="1" width="9.140625"/>
    <col min="9371" max="9371" customWidth="1" width="9.140625"/>
    <col min="9372" max="9372" customWidth="1" width="9.140625"/>
    <col min="9373" max="9373" customWidth="1" width="9.140625"/>
    <col min="9374" max="9374" customWidth="1" width="9.140625"/>
    <col min="9375" max="9375" customWidth="1" width="9.140625"/>
    <col min="9376" max="9376" customWidth="1" width="9.140625"/>
    <col min="9377" max="9377" customWidth="1" width="9.140625"/>
    <col min="9378" max="9378" customWidth="1" width="9.140625"/>
    <col min="9379" max="9379" customWidth="1" width="9.140625"/>
    <col min="9380" max="9380" customWidth="1" width="9.140625"/>
    <col min="9381" max="9381" customWidth="1" width="9.140625"/>
    <col min="9382" max="9382" customWidth="1" width="9.140625"/>
    <col min="9383" max="9383" customWidth="1" width="9.140625"/>
    <col min="9384" max="9384" customWidth="1" width="9.140625"/>
    <col min="9385" max="9385" customWidth="1" width="9.140625"/>
    <col min="9386" max="9386" customWidth="1" width="9.140625"/>
    <col min="9387" max="9387" customWidth="1" width="9.140625"/>
    <col min="9388" max="9388" customWidth="1" width="9.140625"/>
    <col min="9389" max="9389" customWidth="1" width="9.140625"/>
    <col min="9390" max="9390" customWidth="1" width="9.140625"/>
    <col min="9391" max="9391" customWidth="1" width="9.140625"/>
    <col min="9392" max="9392" customWidth="1" width="9.140625"/>
    <col min="9393" max="9393" customWidth="1" width="9.140625"/>
    <col min="9394" max="9394" customWidth="1" width="9.140625"/>
    <col min="9395" max="9395" customWidth="1" width="9.140625"/>
    <col min="9396" max="9396" customWidth="1" width="9.140625"/>
    <col min="9397" max="9397" customWidth="1" width="9.140625"/>
    <col min="9398" max="9398" customWidth="1" width="9.140625"/>
    <col min="9399" max="9399" customWidth="1" width="9.140625"/>
    <col min="9400" max="9400" customWidth="1" width="9.140625"/>
    <col min="9401" max="9401" customWidth="1" width="9.140625"/>
    <col min="9402" max="9402" customWidth="1" width="9.140625"/>
    <col min="9403" max="9403" customWidth="1" width="9.140625"/>
    <col min="9404" max="9404" customWidth="1" width="9.140625"/>
    <col min="9405" max="9405" customWidth="1" width="9.140625"/>
    <col min="9406" max="9406" customWidth="1" width="9.140625"/>
    <col min="9407" max="9407" customWidth="1" width="9.140625"/>
    <col min="9408" max="9408" customWidth="1" width="9.140625"/>
    <col min="9409" max="9409" customWidth="1" width="9.140625"/>
    <col min="9410" max="9410" customWidth="1" width="9.140625"/>
    <col min="9411" max="9411" customWidth="1" width="9.140625"/>
    <col min="9412" max="9412" customWidth="1" width="9.140625"/>
    <col min="9413" max="9413" customWidth="1" width="9.140625"/>
    <col min="9414" max="9414" customWidth="1" width="9.140625"/>
    <col min="9415" max="9415" customWidth="1" width="9.140625"/>
    <col min="9416" max="9416" customWidth="1" width="9.140625"/>
    <col min="9417" max="9417" customWidth="1" width="9.140625"/>
    <col min="9418" max="9418" customWidth="1" width="9.140625"/>
    <col min="9419" max="9419" customWidth="1" width="9.140625"/>
    <col min="9420" max="9420" customWidth="1" width="9.140625"/>
    <col min="9421" max="9421" customWidth="1" width="9.140625"/>
    <col min="9422" max="9422" customWidth="1" width="9.140625"/>
    <col min="9423" max="9423" customWidth="1" width="9.140625"/>
    <col min="9424" max="9424" customWidth="1" width="9.140625"/>
    <col min="9425" max="9425" customWidth="1" width="9.140625"/>
    <col min="9426" max="9426" customWidth="1" width="9.140625"/>
    <col min="9427" max="9427" customWidth="1" width="9.140625"/>
    <col min="9428" max="9428" customWidth="1" width="9.140625"/>
    <col min="9429" max="9429" customWidth="1" width="9.140625"/>
    <col min="9430" max="9430" customWidth="1" width="9.140625"/>
    <col min="9431" max="9431" customWidth="1" width="9.140625"/>
    <col min="9432" max="9432" customWidth="1" width="9.140625"/>
    <col min="9433" max="9433" customWidth="1" width="9.140625"/>
    <col min="9434" max="9434" customWidth="1" width="9.140625"/>
    <col min="9435" max="9435" customWidth="1" width="9.140625"/>
    <col min="9436" max="9436" customWidth="1" width="9.140625"/>
    <col min="9437" max="9437" customWidth="1" width="9.140625"/>
    <col min="9438" max="9438" customWidth="1" width="9.140625"/>
    <col min="9439" max="9439" customWidth="1" width="9.140625"/>
    <col min="9440" max="9440" customWidth="1" width="9.140625"/>
    <col min="9441" max="9441" customWidth="1" width="9.140625"/>
    <col min="9442" max="9442" customWidth="1" width="9.140625"/>
    <col min="9443" max="9443" customWidth="1" width="9.140625"/>
    <col min="9444" max="9444" customWidth="1" width="9.140625"/>
    <col min="9445" max="9445" customWidth="1" width="9.140625"/>
    <col min="9446" max="9446" customWidth="1" width="9.140625"/>
    <col min="9447" max="9447" customWidth="1" width="9.140625"/>
    <col min="9448" max="9448" customWidth="1" width="9.140625"/>
    <col min="9449" max="9449" customWidth="1" width="9.140625"/>
    <col min="9450" max="9450" customWidth="1" width="9.140625"/>
    <col min="9451" max="9451" customWidth="1" width="9.140625"/>
    <col min="9452" max="9452" customWidth="1" width="9.140625"/>
    <col min="9453" max="9453" customWidth="1" width="9.140625"/>
    <col min="9454" max="9454" customWidth="1" width="9.140625"/>
    <col min="9455" max="9455" customWidth="1" width="9.140625"/>
    <col min="9456" max="9456" customWidth="1" width="9.140625"/>
    <col min="9457" max="9457" customWidth="1" width="9.140625"/>
    <col min="9458" max="9458" customWidth="1" width="9.140625"/>
    <col min="9459" max="9459" customWidth="1" width="9.140625"/>
    <col min="9460" max="9460" customWidth="1" width="9.140625"/>
    <col min="9461" max="9461" customWidth="1" width="9.140625"/>
    <col min="9462" max="9462" customWidth="1" width="9.140625"/>
    <col min="9463" max="9463" customWidth="1" width="9.140625"/>
    <col min="9464" max="9464" customWidth="1" width="9.140625"/>
    <col min="9465" max="9465" customWidth="1" width="9.140625"/>
    <col min="9466" max="9466" customWidth="1" width="9.140625"/>
    <col min="9467" max="9467" customWidth="1" width="9.140625"/>
    <col min="9468" max="9468" customWidth="1" width="9.140625"/>
    <col min="9469" max="9469" customWidth="1" width="9.140625"/>
    <col min="9470" max="9470" customWidth="1" width="9.140625"/>
    <col min="9471" max="9471" customWidth="1" width="9.140625"/>
    <col min="9472" max="9472" customWidth="1" width="9.140625"/>
    <col min="9473" max="9473" customWidth="1" width="9.140625"/>
    <col min="9474" max="9474" customWidth="1" width="9.140625"/>
    <col min="9475" max="9475" customWidth="1" width="9.140625"/>
    <col min="9476" max="9476" customWidth="1" width="9.140625"/>
    <col min="9477" max="9477" customWidth="1" width="9.140625"/>
    <col min="9478" max="9478" customWidth="1" width="9.140625"/>
    <col min="9479" max="9479" customWidth="1" width="9.140625"/>
    <col min="9480" max="9480" customWidth="1" width="9.140625"/>
    <col min="9481" max="9481" customWidth="1" width="9.140625"/>
    <col min="9482" max="9482" customWidth="1" width="9.140625"/>
    <col min="9483" max="9483" customWidth="1" width="9.140625"/>
    <col min="9484" max="9484" customWidth="1" width="9.140625"/>
    <col min="9485" max="9485" customWidth="1" width="9.140625"/>
    <col min="9486" max="9486" customWidth="1" width="9.140625"/>
    <col min="9487" max="9487" customWidth="1" width="9.140625"/>
    <col min="9488" max="9488" customWidth="1" width="9.140625"/>
    <col min="9489" max="9489" customWidth="1" width="9.140625"/>
    <col min="9490" max="9490" customWidth="1" width="9.140625"/>
    <col min="9491" max="9491" customWidth="1" width="9.140625"/>
    <col min="9492" max="9492" customWidth="1" width="9.140625"/>
    <col min="9493" max="9493" customWidth="1" width="9.140625"/>
    <col min="9494" max="9494" customWidth="1" width="9.140625"/>
    <col min="9495" max="9495" customWidth="1" width="9.140625"/>
    <col min="9496" max="9496" customWidth="1" width="9.140625"/>
    <col min="9497" max="9497" customWidth="1" width="9.140625"/>
    <col min="9498" max="9498" customWidth="1" width="9.140625"/>
    <col min="9499" max="9499" customWidth="1" width="9.140625"/>
    <col min="9500" max="9500" customWidth="1" width="9.140625"/>
    <col min="9501" max="9501" customWidth="1" width="9.140625"/>
    <col min="9502" max="9502" customWidth="1" width="9.140625"/>
    <col min="9503" max="9503" customWidth="1" width="9.140625"/>
    <col min="9504" max="9504" customWidth="1" width="9.140625"/>
    <col min="9505" max="9505" customWidth="1" width="9.140625"/>
    <col min="9506" max="9506" customWidth="1" width="9.140625"/>
    <col min="9507" max="9507" customWidth="1" width="9.140625"/>
    <col min="9508" max="9508" customWidth="1" width="9.140625"/>
    <col min="9509" max="9509" customWidth="1" width="9.140625"/>
    <col min="9510" max="9510" customWidth="1" width="9.140625"/>
    <col min="9511" max="9511" customWidth="1" width="9.140625"/>
    <col min="9512" max="9512" customWidth="1" width="9.140625"/>
    <col min="9513" max="9513" customWidth="1" width="9.140625"/>
    <col min="9514" max="9514" customWidth="1" width="9.140625"/>
    <col min="9515" max="9515" customWidth="1" width="9.140625"/>
    <col min="9516" max="9516" customWidth="1" width="9.140625"/>
    <col min="9517" max="9517" customWidth="1" width="9.140625"/>
    <col min="9518" max="9518" customWidth="1" width="9.140625"/>
    <col min="9519" max="9519" customWidth="1" width="9.140625"/>
    <col min="9520" max="9520" customWidth="1" width="9.140625"/>
    <col min="9521" max="9521" customWidth="1" width="9.140625"/>
    <col min="9522" max="9522" customWidth="1" width="9.140625"/>
    <col min="9523" max="9523" customWidth="1" width="9.140625"/>
    <col min="9524" max="9524" customWidth="1" width="9.140625"/>
    <col min="9525" max="9525" customWidth="1" width="9.140625"/>
    <col min="9526" max="9526" customWidth="1" width="9.140625"/>
    <col min="9527" max="9527" customWidth="1" width="9.140625"/>
    <col min="9528" max="9528" customWidth="1" width="9.140625"/>
    <col min="9529" max="9529" customWidth="1" width="9.140625"/>
    <col min="9530" max="9530" customWidth="1" width="9.140625"/>
    <col min="9531" max="9531" customWidth="1" width="9.140625"/>
    <col min="9532" max="9532" customWidth="1" width="9.140625"/>
    <col min="9533" max="9533" customWidth="1" width="9.140625"/>
    <col min="9534" max="9534" customWidth="1" width="9.140625"/>
    <col min="9535" max="9535" customWidth="1" width="9.140625"/>
    <col min="9536" max="9536" customWidth="1" width="9.140625"/>
    <col min="9537" max="9537" customWidth="1" width="9.140625"/>
    <col min="9538" max="9538" customWidth="1" width="9.140625"/>
    <col min="9539" max="9539" customWidth="1" width="9.140625"/>
    <col min="9540" max="9540" customWidth="1" width="9.140625"/>
    <col min="9541" max="9541" customWidth="1" width="9.140625"/>
    <col min="9542" max="9542" customWidth="1" width="9.140625"/>
    <col min="9543" max="9543" customWidth="1" width="9.140625"/>
    <col min="9544" max="9544" customWidth="1" width="9.140625"/>
    <col min="9545" max="9545" customWidth="1" width="9.140625"/>
    <col min="9546" max="9546" customWidth="1" width="9.140625"/>
    <col min="9547" max="9547" customWidth="1" width="9.140625"/>
    <col min="9548" max="9548" customWidth="1" width="9.140625"/>
    <col min="9549" max="9549" customWidth="1" width="9.140625"/>
    <col min="9550" max="9550" customWidth="1" width="9.140625"/>
    <col min="9551" max="9551" customWidth="1" width="9.140625"/>
    <col min="9552" max="9552" customWidth="1" width="9.140625"/>
    <col min="9553" max="9553" customWidth="1" width="9.140625"/>
    <col min="9554" max="9554" customWidth="1" width="9.140625"/>
    <col min="9555" max="9555" customWidth="1" width="9.140625"/>
    <col min="9556" max="9556" customWidth="1" width="9.140625"/>
    <col min="9557" max="9557" customWidth="1" width="9.140625"/>
    <col min="9558" max="9558" customWidth="1" width="9.140625"/>
    <col min="9559" max="9559" customWidth="1" width="9.140625"/>
    <col min="9560" max="9560" customWidth="1" width="9.140625"/>
    <col min="9561" max="9561" customWidth="1" width="9.140625"/>
    <col min="9562" max="9562" customWidth="1" width="9.140625"/>
    <col min="9563" max="9563" customWidth="1" width="9.140625"/>
    <col min="9564" max="9564" customWidth="1" width="9.140625"/>
    <col min="9565" max="9565" customWidth="1" width="9.140625"/>
    <col min="9566" max="9566" customWidth="1" width="9.140625"/>
    <col min="9567" max="9567" customWidth="1" width="9.140625"/>
    <col min="9568" max="9568" customWidth="1" width="9.140625"/>
    <col min="9569" max="9569" customWidth="1" width="9.140625"/>
    <col min="9570" max="9570" customWidth="1" width="9.140625"/>
    <col min="9571" max="9571" customWidth="1" width="9.140625"/>
    <col min="9572" max="9572" customWidth="1" width="9.140625"/>
    <col min="9573" max="9573" customWidth="1" width="9.140625"/>
    <col min="9574" max="9574" customWidth="1" width="9.140625"/>
    <col min="9575" max="9575" customWidth="1" width="9.140625"/>
    <col min="9576" max="9576" customWidth="1" width="9.140625"/>
    <col min="9577" max="9577" customWidth="1" width="9.140625"/>
    <col min="9578" max="9578" customWidth="1" width="9.140625"/>
    <col min="9579" max="9579" customWidth="1" width="9.140625"/>
    <col min="9580" max="9580" customWidth="1" width="9.140625"/>
    <col min="9581" max="9581" customWidth="1" width="9.140625"/>
    <col min="9582" max="9582" customWidth="1" width="9.140625"/>
    <col min="9583" max="9583" customWidth="1" width="9.140625"/>
    <col min="9584" max="9584" customWidth="1" width="9.140625"/>
    <col min="9585" max="9585" customWidth="1" width="9.140625"/>
    <col min="9586" max="9586" customWidth="1" width="9.140625"/>
    <col min="9587" max="9587" customWidth="1" width="9.140625"/>
    <col min="9588" max="9588" customWidth="1" width="9.140625"/>
    <col min="9589" max="9589" customWidth="1" width="9.140625"/>
    <col min="9590" max="9590" customWidth="1" width="9.140625"/>
    <col min="9591" max="9591" customWidth="1" width="9.140625"/>
    <col min="9592" max="9592" customWidth="1" width="9.140625"/>
    <col min="9593" max="9593" customWidth="1" width="9.140625"/>
    <col min="9594" max="9594" customWidth="1" width="9.140625"/>
    <col min="9595" max="9595" customWidth="1" width="9.140625"/>
    <col min="9596" max="9596" customWidth="1" width="9.140625"/>
    <col min="9597" max="9597" customWidth="1" width="9.140625"/>
    <col min="9598" max="9598" customWidth="1" width="9.140625"/>
    <col min="9599" max="9599" customWidth="1" width="9.140625"/>
    <col min="9600" max="9600" customWidth="1" width="9.140625"/>
    <col min="9601" max="9601" customWidth="1" width="9.140625"/>
    <col min="9602" max="9602" customWidth="1" width="9.140625"/>
    <col min="9603" max="9603" customWidth="1" width="9.140625"/>
    <col min="9604" max="9604" customWidth="1" width="9.140625"/>
    <col min="9605" max="9605" customWidth="1" width="9.140625"/>
    <col min="9606" max="9606" customWidth="1" width="9.140625"/>
    <col min="9607" max="9607" customWidth="1" width="9.140625"/>
    <col min="9608" max="9608" customWidth="1" width="9.140625"/>
    <col min="9609" max="9609" customWidth="1" width="9.140625"/>
    <col min="9610" max="9610" customWidth="1" width="9.140625"/>
    <col min="9611" max="9611" customWidth="1" width="9.140625"/>
    <col min="9612" max="9612" customWidth="1" width="9.140625"/>
    <col min="9613" max="9613" customWidth="1" width="9.140625"/>
    <col min="9614" max="9614" customWidth="1" width="9.140625"/>
    <col min="9615" max="9615" customWidth="1" width="9.140625"/>
    <col min="9616" max="9616" customWidth="1" width="9.140625"/>
    <col min="9617" max="9617" customWidth="1" width="9.140625"/>
    <col min="9618" max="9618" customWidth="1" width="9.140625"/>
    <col min="9619" max="9619" customWidth="1" width="9.140625"/>
    <col min="9620" max="9620" customWidth="1" width="9.140625"/>
    <col min="9621" max="9621" customWidth="1" width="9.140625"/>
    <col min="9622" max="9622" customWidth="1" width="9.140625"/>
    <col min="9623" max="9623" customWidth="1" width="9.140625"/>
    <col min="9624" max="9624" customWidth="1" width="9.140625"/>
    <col min="9625" max="9625" customWidth="1" width="9.140625"/>
    <col min="9626" max="9626" customWidth="1" width="9.140625"/>
    <col min="9627" max="9627" customWidth="1" width="9.140625"/>
    <col min="9628" max="9628" customWidth="1" width="9.140625"/>
    <col min="9629" max="9629" customWidth="1" width="9.140625"/>
    <col min="9630" max="9630" customWidth="1" width="9.140625"/>
    <col min="9631" max="9631" customWidth="1" width="9.140625"/>
    <col min="9632" max="9632" customWidth="1" width="9.140625"/>
    <col min="9633" max="9633" customWidth="1" width="9.140625"/>
    <col min="9634" max="9634" customWidth="1" width="9.140625"/>
    <col min="9635" max="9635" customWidth="1" width="9.140625"/>
    <col min="9636" max="9636" customWidth="1" width="9.140625"/>
    <col min="9637" max="9637" customWidth="1" width="9.140625"/>
    <col min="9638" max="9638" customWidth="1" width="9.140625"/>
    <col min="9639" max="9639" customWidth="1" width="9.140625"/>
    <col min="9640" max="9640" customWidth="1" width="9.140625"/>
    <col min="9641" max="9641" customWidth="1" width="9.140625"/>
    <col min="9642" max="9642" customWidth="1" width="9.140625"/>
    <col min="9643" max="9643" customWidth="1" width="9.140625"/>
    <col min="9644" max="9644" customWidth="1" width="9.140625"/>
    <col min="9645" max="9645" customWidth="1" width="9.140625"/>
    <col min="9646" max="9646" customWidth="1" width="9.140625"/>
    <col min="9647" max="9647" customWidth="1" width="9.140625"/>
    <col min="9648" max="9648" customWidth="1" width="9.140625"/>
    <col min="9649" max="9649" customWidth="1" width="9.140625"/>
    <col min="9650" max="9650" customWidth="1" width="9.140625"/>
    <col min="9651" max="9651" customWidth="1" width="9.140625"/>
    <col min="9652" max="9652" customWidth="1" width="9.140625"/>
    <col min="9653" max="9653" customWidth="1" width="9.140625"/>
    <col min="9654" max="9654" customWidth="1" width="9.140625"/>
    <col min="9655" max="9655" customWidth="1" width="9.140625"/>
    <col min="9656" max="9656" customWidth="1" width="9.140625"/>
    <col min="9657" max="9657" customWidth="1" width="9.140625"/>
    <col min="9658" max="9658" customWidth="1" width="9.140625"/>
    <col min="9659" max="9659" customWidth="1" width="9.140625"/>
    <col min="9660" max="9660" customWidth="1" width="9.140625"/>
    <col min="9661" max="9661" customWidth="1" width="9.140625"/>
    <col min="9662" max="9662" customWidth="1" width="9.140625"/>
    <col min="9663" max="9663" customWidth="1" width="9.140625"/>
    <col min="9664" max="9664" customWidth="1" width="9.140625"/>
    <col min="9665" max="9665" customWidth="1" width="9.140625"/>
    <col min="9666" max="9666" customWidth="1" width="9.140625"/>
    <col min="9667" max="9667" customWidth="1" width="9.140625"/>
    <col min="9668" max="9668" customWidth="1" width="9.140625"/>
    <col min="9669" max="9669" customWidth="1" width="9.140625"/>
    <col min="9670" max="9670" customWidth="1" width="9.140625"/>
    <col min="9671" max="9671" customWidth="1" width="9.140625"/>
    <col min="9672" max="9672" customWidth="1" width="9.140625"/>
    <col min="9673" max="9673" customWidth="1" width="9.140625"/>
    <col min="9674" max="9674" customWidth="1" width="9.140625"/>
    <col min="9675" max="9675" customWidth="1" width="9.140625"/>
    <col min="9676" max="9676" customWidth="1" width="9.140625"/>
    <col min="9677" max="9677" customWidth="1" width="9.140625"/>
    <col min="9678" max="9678" customWidth="1" width="9.140625"/>
    <col min="9679" max="9679" customWidth="1" width="9.140625"/>
    <col min="9680" max="9680" customWidth="1" width="9.140625"/>
    <col min="9681" max="9681" customWidth="1" width="9.140625"/>
    <col min="9682" max="9682" customWidth="1" width="9.140625"/>
    <col min="9683" max="9683" customWidth="1" width="9.140625"/>
    <col min="9684" max="9684" customWidth="1" width="9.140625"/>
    <col min="9685" max="9685" customWidth="1" width="9.140625"/>
    <col min="9686" max="9686" customWidth="1" width="9.140625"/>
    <col min="9687" max="9687" customWidth="1" width="9.140625"/>
    <col min="9688" max="9688" customWidth="1" width="9.140625"/>
    <col min="9689" max="9689" customWidth="1" width="9.140625"/>
    <col min="9690" max="9690" customWidth="1" width="9.140625"/>
    <col min="9691" max="9691" customWidth="1" width="9.140625"/>
    <col min="9692" max="9692" customWidth="1" width="9.140625"/>
    <col min="9693" max="9693" customWidth="1" width="9.140625"/>
    <col min="9694" max="9694" customWidth="1" width="9.140625"/>
    <col min="9695" max="9695" customWidth="1" width="9.140625"/>
    <col min="9696" max="9696" customWidth="1" width="9.140625"/>
    <col min="9697" max="9697" customWidth="1" width="9.140625"/>
    <col min="9698" max="9698" customWidth="1" width="9.140625"/>
    <col min="9699" max="9699" customWidth="1" width="9.140625"/>
    <col min="9700" max="9700" customWidth="1" width="9.140625"/>
    <col min="9701" max="9701" customWidth="1" width="9.140625"/>
    <col min="9702" max="9702" customWidth="1" width="9.140625"/>
    <col min="9703" max="9703" customWidth="1" width="9.140625"/>
    <col min="9704" max="9704" customWidth="1" width="9.140625"/>
    <col min="9705" max="9705" customWidth="1" width="9.140625"/>
    <col min="9706" max="9706" customWidth="1" width="9.140625"/>
    <col min="9707" max="9707" customWidth="1" width="9.140625"/>
    <col min="9708" max="9708" customWidth="1" width="9.140625"/>
    <col min="9709" max="9709" customWidth="1" width="9.140625"/>
    <col min="9710" max="9710" customWidth="1" width="9.140625"/>
    <col min="9711" max="9711" customWidth="1" width="9.140625"/>
    <col min="9712" max="9712" customWidth="1" width="9.140625"/>
    <col min="9713" max="9713" customWidth="1" width="9.140625"/>
    <col min="9714" max="9714" customWidth="1" width="9.140625"/>
    <col min="9715" max="9715" customWidth="1" width="9.140625"/>
    <col min="9716" max="9716" customWidth="1" width="9.140625"/>
    <col min="9717" max="9717" customWidth="1" width="9.140625"/>
    <col min="9718" max="9718" customWidth="1" width="9.140625"/>
    <col min="9719" max="9719" customWidth="1" width="9.140625"/>
    <col min="9720" max="9720" customWidth="1" width="9.140625"/>
    <col min="9721" max="9721" customWidth="1" width="9.140625"/>
    <col min="9722" max="9722" customWidth="1" width="9.140625"/>
    <col min="9723" max="9723" customWidth="1" width="9.140625"/>
    <col min="9724" max="9724" customWidth="1" width="9.140625"/>
    <col min="9725" max="9725" customWidth="1" width="9.140625"/>
    <col min="9726" max="9726" customWidth="1" width="9.140625"/>
    <col min="9727" max="9727" customWidth="1" width="9.140625"/>
    <col min="9728" max="9728" customWidth="1" width="9.140625"/>
    <col min="9729" max="9729" customWidth="1" width="9.140625"/>
    <col min="9730" max="9730" customWidth="1" width="9.140625"/>
    <col min="9731" max="9731" customWidth="1" width="9.140625"/>
    <col min="9732" max="9732" customWidth="1" width="9.140625"/>
    <col min="9733" max="9733" customWidth="1" width="9.140625"/>
    <col min="9734" max="9734" customWidth="1" width="9.140625"/>
    <col min="9735" max="9735" customWidth="1" width="9.140625"/>
    <col min="9736" max="9736" customWidth="1" width="9.140625"/>
    <col min="9737" max="9737" customWidth="1" width="9.140625"/>
    <col min="9738" max="9738" customWidth="1" width="9.140625"/>
    <col min="9739" max="9739" customWidth="1" width="9.140625"/>
    <col min="9740" max="9740" customWidth="1" width="9.140625"/>
    <col min="9741" max="9741" customWidth="1" width="9.140625"/>
    <col min="9742" max="9742" customWidth="1" width="9.140625"/>
    <col min="9743" max="9743" customWidth="1" width="9.140625"/>
    <col min="9744" max="9744" customWidth="1" width="9.140625"/>
    <col min="9745" max="9745" customWidth="1" width="9.140625"/>
    <col min="9746" max="9746" customWidth="1" width="9.140625"/>
    <col min="9747" max="9747" customWidth="1" width="9.140625"/>
    <col min="9748" max="9748" customWidth="1" width="9.140625"/>
    <col min="9749" max="9749" customWidth="1" width="9.140625"/>
    <col min="9750" max="9750" customWidth="1" width="9.140625"/>
    <col min="9751" max="9751" customWidth="1" width="9.140625"/>
    <col min="9752" max="9752" customWidth="1" width="9.140625"/>
    <col min="9753" max="9753" customWidth="1" width="9.140625"/>
    <col min="9754" max="9754" customWidth="1" width="9.140625"/>
    <col min="9755" max="9755" customWidth="1" width="9.140625"/>
    <col min="9756" max="9756" customWidth="1" width="9.140625"/>
    <col min="9757" max="9757" customWidth="1" width="9.140625"/>
    <col min="9758" max="9758" customWidth="1" width="9.140625"/>
    <col min="9759" max="9759" customWidth="1" width="9.140625"/>
    <col min="9760" max="9760" customWidth="1" width="9.140625"/>
    <col min="9761" max="9761" customWidth="1" width="9.140625"/>
    <col min="9762" max="9762" customWidth="1" width="9.140625"/>
    <col min="9763" max="9763" customWidth="1" width="9.140625"/>
    <col min="9764" max="9764" customWidth="1" width="9.140625"/>
    <col min="9765" max="9765" customWidth="1" width="9.140625"/>
    <col min="9766" max="9766" customWidth="1" width="9.140625"/>
    <col min="9767" max="9767" customWidth="1" width="9.140625"/>
    <col min="9768" max="9768" customWidth="1" width="9.140625"/>
    <col min="9769" max="9769" customWidth="1" width="9.140625"/>
    <col min="9770" max="9770" customWidth="1" width="9.140625"/>
    <col min="9771" max="9771" customWidth="1" width="9.140625"/>
    <col min="9772" max="9772" customWidth="1" width="9.140625"/>
    <col min="9773" max="9773" customWidth="1" width="9.140625"/>
    <col min="9774" max="9774" customWidth="1" width="9.140625"/>
    <col min="9775" max="9775" customWidth="1" width="9.140625"/>
    <col min="9776" max="9776" customWidth="1" width="9.140625"/>
    <col min="9777" max="9777" customWidth="1" width="9.140625"/>
    <col min="9778" max="9778" customWidth="1" width="9.140625"/>
    <col min="9779" max="9779" customWidth="1" width="9.140625"/>
    <col min="9780" max="9780" customWidth="1" width="9.140625"/>
    <col min="9781" max="9781" customWidth="1" width="9.140625"/>
    <col min="9782" max="9782" customWidth="1" width="9.140625"/>
    <col min="9783" max="9783" customWidth="1" width="9.140625"/>
    <col min="9784" max="9784" customWidth="1" width="9.140625"/>
    <col min="9785" max="9785" customWidth="1" width="9.140625"/>
    <col min="9786" max="9786" customWidth="1" width="9.140625"/>
    <col min="9787" max="9787" customWidth="1" width="9.140625"/>
    <col min="9788" max="9788" customWidth="1" width="9.140625"/>
    <col min="9789" max="9789" customWidth="1" width="9.140625"/>
    <col min="9790" max="9790" customWidth="1" width="9.140625"/>
    <col min="9791" max="9791" customWidth="1" width="9.140625"/>
    <col min="9792" max="9792" customWidth="1" width="9.140625"/>
    <col min="9793" max="9793" customWidth="1" width="9.140625"/>
    <col min="9794" max="9794" customWidth="1" width="9.140625"/>
    <col min="9795" max="9795" customWidth="1" width="9.140625"/>
    <col min="9796" max="9796" customWidth="1" width="9.140625"/>
    <col min="9797" max="9797" customWidth="1" width="9.140625"/>
    <col min="9798" max="9798" customWidth="1" width="9.140625"/>
    <col min="9799" max="9799" customWidth="1" width="9.140625"/>
    <col min="9800" max="9800" customWidth="1" width="9.140625"/>
    <col min="9801" max="9801" customWidth="1" width="9.140625"/>
    <col min="9802" max="9802" customWidth="1" width="9.140625"/>
    <col min="9803" max="9803" customWidth="1" width="9.140625"/>
    <col min="9804" max="9804" customWidth="1" width="9.140625"/>
    <col min="9805" max="9805" customWidth="1" width="9.140625"/>
    <col min="9806" max="9806" customWidth="1" width="9.140625"/>
    <col min="9807" max="9807" customWidth="1" width="9.140625"/>
    <col min="9808" max="9808" customWidth="1" width="9.140625"/>
    <col min="9809" max="9809" customWidth="1" width="9.140625"/>
    <col min="9810" max="9810" customWidth="1" width="9.140625"/>
    <col min="9811" max="9811" customWidth="1" width="9.140625"/>
    <col min="9812" max="9812" customWidth="1" width="9.140625"/>
    <col min="9813" max="9813" customWidth="1" width="9.140625"/>
    <col min="9814" max="9814" customWidth="1" width="9.140625"/>
    <col min="9815" max="9815" customWidth="1" width="9.140625"/>
    <col min="9816" max="9816" customWidth="1" width="9.140625"/>
    <col min="9817" max="9817" customWidth="1" width="9.140625"/>
    <col min="9818" max="9818" customWidth="1" width="9.140625"/>
    <col min="9819" max="9819" customWidth="1" width="9.140625"/>
    <col min="9820" max="9820" customWidth="1" width="9.140625"/>
    <col min="9821" max="9821" customWidth="1" width="9.140625"/>
    <col min="9822" max="9822" customWidth="1" width="9.140625"/>
    <col min="9823" max="9823" customWidth="1" width="9.140625"/>
    <col min="9824" max="9824" customWidth="1" width="9.140625"/>
    <col min="9825" max="9825" customWidth="1" width="9.140625"/>
    <col min="9826" max="9826" customWidth="1" width="9.140625"/>
    <col min="9827" max="9827" customWidth="1" width="9.140625"/>
    <col min="9828" max="9828" customWidth="1" width="9.140625"/>
    <col min="9829" max="9829" customWidth="1" width="9.140625"/>
    <col min="9830" max="9830" customWidth="1" width="9.140625"/>
    <col min="9831" max="9831" customWidth="1" width="9.140625"/>
    <col min="9832" max="9832" customWidth="1" width="9.140625"/>
    <col min="9833" max="9833" customWidth="1" width="9.140625"/>
    <col min="9834" max="9834" customWidth="1" width="9.140625"/>
    <col min="9835" max="9835" customWidth="1" width="9.140625"/>
    <col min="9836" max="9836" customWidth="1" width="9.140625"/>
    <col min="9837" max="9837" customWidth="1" width="9.140625"/>
    <col min="9838" max="9838" customWidth="1" width="9.140625"/>
    <col min="9839" max="9839" customWidth="1" width="9.140625"/>
    <col min="9840" max="9840" customWidth="1" width="9.140625"/>
    <col min="9841" max="9841" customWidth="1" width="9.140625"/>
    <col min="9842" max="9842" customWidth="1" width="9.140625"/>
    <col min="9843" max="9843" customWidth="1" width="9.140625"/>
    <col min="9844" max="9844" customWidth="1" width="9.140625"/>
    <col min="9845" max="9845" customWidth="1" width="9.140625"/>
    <col min="9846" max="9846" customWidth="1" width="9.140625"/>
    <col min="9847" max="9847" customWidth="1" width="9.140625"/>
    <col min="9848" max="9848" customWidth="1" width="9.140625"/>
    <col min="9849" max="9849" customWidth="1" width="9.140625"/>
    <col min="9850" max="9850" customWidth="1" width="9.140625"/>
    <col min="9851" max="9851" customWidth="1" width="9.140625"/>
    <col min="9852" max="9852" customWidth="1" width="9.140625"/>
    <col min="9853" max="9853" customWidth="1" width="9.140625"/>
    <col min="9854" max="9854" customWidth="1" width="9.140625"/>
    <col min="9855" max="9855" customWidth="1" width="9.140625"/>
    <col min="9856" max="9856" customWidth="1" width="9.140625"/>
    <col min="9857" max="9857" customWidth="1" width="9.140625"/>
    <col min="9858" max="9858" customWidth="1" width="9.140625"/>
    <col min="9859" max="9859" customWidth="1" width="9.140625"/>
    <col min="9860" max="9860" customWidth="1" width="9.140625"/>
    <col min="9861" max="9861" customWidth="1" width="9.140625"/>
    <col min="9862" max="9862" customWidth="1" width="9.140625"/>
    <col min="9863" max="9863" customWidth="1" width="9.140625"/>
    <col min="9864" max="9864" customWidth="1" width="9.140625"/>
    <col min="9865" max="9865" customWidth="1" width="9.140625"/>
    <col min="9866" max="9866" customWidth="1" width="9.140625"/>
    <col min="9867" max="9867" customWidth="1" width="9.140625"/>
    <col min="9868" max="9868" customWidth="1" width="9.140625"/>
    <col min="9869" max="9869" customWidth="1" width="9.140625"/>
    <col min="9870" max="9870" customWidth="1" width="9.140625"/>
    <col min="9871" max="9871" customWidth="1" width="9.140625"/>
    <col min="9872" max="9872" customWidth="1" width="9.140625"/>
    <col min="9873" max="9873" customWidth="1" width="9.140625"/>
    <col min="9874" max="9874" customWidth="1" width="9.140625"/>
    <col min="9875" max="9875" customWidth="1" width="9.140625"/>
    <col min="9876" max="9876" customWidth="1" width="9.140625"/>
    <col min="9877" max="9877" customWidth="1" width="9.140625"/>
    <col min="9878" max="9878" customWidth="1" width="9.140625"/>
    <col min="9879" max="9879" customWidth="1" width="9.140625"/>
    <col min="9880" max="9880" customWidth="1" width="9.140625"/>
    <col min="9881" max="9881" customWidth="1" width="9.140625"/>
    <col min="9882" max="9882" customWidth="1" width="9.140625"/>
    <col min="9883" max="9883" customWidth="1" width="9.140625"/>
    <col min="9884" max="9884" customWidth="1" width="9.140625"/>
    <col min="9885" max="9885" customWidth="1" width="9.140625"/>
    <col min="9886" max="9886" customWidth="1" width="9.140625"/>
    <col min="9887" max="9887" customWidth="1" width="9.140625"/>
    <col min="9888" max="9888" customWidth="1" width="9.140625"/>
    <col min="9889" max="9889" customWidth="1" width="9.140625"/>
    <col min="9890" max="9890" customWidth="1" width="9.140625"/>
    <col min="9891" max="9891" customWidth="1" width="9.140625"/>
    <col min="9892" max="9892" customWidth="1" width="9.140625"/>
    <col min="9893" max="9893" customWidth="1" width="9.140625"/>
    <col min="9894" max="9894" customWidth="1" width="9.140625"/>
    <col min="9895" max="9895" customWidth="1" width="9.140625"/>
    <col min="9896" max="9896" customWidth="1" width="9.140625"/>
    <col min="9897" max="9897" customWidth="1" width="9.140625"/>
    <col min="9898" max="9898" customWidth="1" width="9.140625"/>
    <col min="9899" max="9899" customWidth="1" width="9.140625"/>
    <col min="9900" max="9900" customWidth="1" width="9.140625"/>
    <col min="9901" max="9901" customWidth="1" width="9.140625"/>
    <col min="9902" max="9902" customWidth="1" width="9.140625"/>
    <col min="9903" max="9903" customWidth="1" width="9.140625"/>
    <col min="9904" max="9904" customWidth="1" width="9.140625"/>
    <col min="9905" max="9905" customWidth="1" width="9.140625"/>
    <col min="9906" max="9906" customWidth="1" width="9.140625"/>
    <col min="9907" max="9907" customWidth="1" width="9.140625"/>
    <col min="9908" max="9908" customWidth="1" width="9.140625"/>
    <col min="9909" max="9909" customWidth="1" width="9.140625"/>
    <col min="9910" max="9910" customWidth="1" width="9.140625"/>
    <col min="9911" max="9911" customWidth="1" width="9.140625"/>
    <col min="9912" max="9912" customWidth="1" width="9.140625"/>
    <col min="9913" max="9913" customWidth="1" width="9.140625"/>
    <col min="9914" max="9914" customWidth="1" width="9.140625"/>
    <col min="9915" max="9915" customWidth="1" width="9.140625"/>
    <col min="9916" max="9916" customWidth="1" width="9.140625"/>
    <col min="9917" max="9917" customWidth="1" width="9.140625"/>
    <col min="9918" max="9918" customWidth="1" width="9.140625"/>
    <col min="9919" max="9919" customWidth="1" width="9.140625"/>
    <col min="9920" max="9920" customWidth="1" width="9.140625"/>
    <col min="9921" max="9921" customWidth="1" width="9.140625"/>
    <col min="9922" max="9922" customWidth="1" width="9.140625"/>
    <col min="9923" max="9923" customWidth="1" width="9.140625"/>
    <col min="9924" max="9924" customWidth="1" width="9.140625"/>
    <col min="9925" max="9925" customWidth="1" width="9.140625"/>
    <col min="9926" max="9926" customWidth="1" width="9.140625"/>
    <col min="9927" max="9927" customWidth="1" width="9.140625"/>
    <col min="9928" max="9928" customWidth="1" width="9.140625"/>
    <col min="9929" max="9929" customWidth="1" width="9.140625"/>
    <col min="9930" max="9930" customWidth="1" width="9.140625"/>
    <col min="9931" max="9931" customWidth="1" width="9.140625"/>
    <col min="9932" max="9932" customWidth="1" width="9.140625"/>
    <col min="9933" max="9933" customWidth="1" width="9.140625"/>
    <col min="9934" max="9934" customWidth="1" width="9.140625"/>
    <col min="9935" max="9935" customWidth="1" width="9.140625"/>
    <col min="9936" max="9936" customWidth="1" width="9.140625"/>
    <col min="9937" max="9937" customWidth="1" width="9.140625"/>
    <col min="9938" max="9938" customWidth="1" width="9.140625"/>
    <col min="9939" max="9939" customWidth="1" width="9.140625"/>
    <col min="9940" max="9940" customWidth="1" width="9.140625"/>
    <col min="9941" max="9941" customWidth="1" width="9.140625"/>
    <col min="9942" max="9942" customWidth="1" width="9.140625"/>
    <col min="9943" max="9943" customWidth="1" width="9.140625"/>
    <col min="9944" max="9944" customWidth="1" width="9.140625"/>
    <col min="9945" max="9945" customWidth="1" width="9.140625"/>
    <col min="9946" max="9946" customWidth="1" width="9.140625"/>
    <col min="9947" max="9947" customWidth="1" width="9.140625"/>
    <col min="9948" max="9948" customWidth="1" width="9.140625"/>
    <col min="9949" max="9949" customWidth="1" width="9.140625"/>
    <col min="9950" max="9950" customWidth="1" width="9.140625"/>
    <col min="9951" max="9951" customWidth="1" width="9.140625"/>
    <col min="9952" max="9952" customWidth="1" width="9.140625"/>
    <col min="9953" max="9953" customWidth="1" width="9.140625"/>
    <col min="9954" max="9954" customWidth="1" width="9.140625"/>
    <col min="9955" max="9955" customWidth="1" width="9.140625"/>
    <col min="9956" max="9956" customWidth="1" width="9.140625"/>
    <col min="9957" max="9957" customWidth="1" width="9.140625"/>
    <col min="9958" max="9958" customWidth="1" width="9.140625"/>
    <col min="9959" max="9959" customWidth="1" width="9.140625"/>
    <col min="9960" max="9960" customWidth="1" width="9.140625"/>
    <col min="9961" max="9961" customWidth="1" width="9.140625"/>
    <col min="9962" max="9962" customWidth="1" width="9.140625"/>
    <col min="9963" max="9963" customWidth="1" width="9.140625"/>
    <col min="9964" max="9964" customWidth="1" width="9.140625"/>
    <col min="9965" max="9965" customWidth="1" width="9.140625"/>
    <col min="9966" max="9966" customWidth="1" width="9.140625"/>
    <col min="9967" max="9967" customWidth="1" width="9.140625"/>
    <col min="9968" max="9968" customWidth="1" width="9.140625"/>
    <col min="9969" max="9969" customWidth="1" width="9.140625"/>
    <col min="9970" max="9970" customWidth="1" width="9.140625"/>
    <col min="9971" max="9971" customWidth="1" width="9.140625"/>
    <col min="9972" max="9972" customWidth="1" width="9.140625"/>
    <col min="9973" max="9973" customWidth="1" width="9.140625"/>
    <col min="9974" max="9974" customWidth="1" width="9.140625"/>
    <col min="9975" max="9975" customWidth="1" width="9.140625"/>
    <col min="9976" max="9976" customWidth="1" width="9.140625"/>
    <col min="9977" max="9977" customWidth="1" width="9.140625"/>
    <col min="9978" max="9978" customWidth="1" width="9.140625"/>
    <col min="9979" max="9979" customWidth="1" width="9.140625"/>
    <col min="9980" max="9980" customWidth="1" width="9.140625"/>
    <col min="9981" max="9981" customWidth="1" width="9.140625"/>
    <col min="9982" max="9982" customWidth="1" width="9.140625"/>
    <col min="9983" max="9983" customWidth="1" width="9.140625"/>
    <col min="9984" max="9984" customWidth="1" width="9.140625"/>
    <col min="9985" max="9985" customWidth="1" width="9.140625"/>
    <col min="9986" max="9986" customWidth="1" width="9.140625"/>
    <col min="9987" max="9987" customWidth="1" width="9.140625"/>
    <col min="9988" max="9988" customWidth="1" width="9.140625"/>
    <col min="9989" max="9989" customWidth="1" width="9.140625"/>
    <col min="9990" max="9990" customWidth="1" width="9.140625"/>
    <col min="9991" max="9991" customWidth="1" width="9.140625"/>
    <col min="9992" max="9992" customWidth="1" width="9.140625"/>
    <col min="9993" max="9993" customWidth="1" width="9.140625"/>
    <col min="9994" max="9994" customWidth="1" width="9.140625"/>
    <col min="9995" max="9995" customWidth="1" width="9.140625"/>
    <col min="9996" max="9996" customWidth="1" width="9.140625"/>
    <col min="9997" max="9997" customWidth="1" width="9.140625"/>
    <col min="9998" max="9998" customWidth="1" width="9.140625"/>
    <col min="9999" max="9999" customWidth="1" width="9.140625"/>
    <col min="10000" max="10000" customWidth="1" width="9.140625"/>
    <col min="10001" max="10001" customWidth="1" width="9.140625"/>
    <col min="10002" max="10002" customWidth="1" width="9.140625"/>
    <col min="10003" max="10003" customWidth="1" width="9.140625"/>
    <col min="10004" max="10004" customWidth="1" width="9.140625"/>
    <col min="10005" max="10005" customWidth="1" width="9.140625"/>
    <col min="10006" max="10006" customWidth="1" width="9.140625"/>
    <col min="10007" max="10007" customWidth="1" width="9.140625"/>
    <col min="10008" max="10008" customWidth="1" width="9.140625"/>
    <col min="10009" max="10009" customWidth="1" width="9.140625"/>
    <col min="10010" max="10010" customWidth="1" width="9.140625"/>
    <col min="10011" max="10011" customWidth="1" width="9.140625"/>
    <col min="10012" max="10012" customWidth="1" width="9.140625"/>
    <col min="10013" max="10013" customWidth="1" width="9.140625"/>
    <col min="10014" max="10014" customWidth="1" width="9.140625"/>
    <col min="10015" max="10015" customWidth="1" width="9.140625"/>
    <col min="10016" max="10016" customWidth="1" width="9.140625"/>
    <col min="10017" max="10017" customWidth="1" width="9.140625"/>
    <col min="10018" max="10018" customWidth="1" width="9.140625"/>
    <col min="10019" max="10019" customWidth="1" width="9.140625"/>
    <col min="10020" max="10020" customWidth="1" width="9.140625"/>
    <col min="10021" max="10021" customWidth="1" width="9.140625"/>
    <col min="10022" max="10022" customWidth="1" width="9.140625"/>
    <col min="10023" max="10023" customWidth="1" width="9.140625"/>
    <col min="10024" max="10024" customWidth="1" width="9.140625"/>
    <col min="10025" max="10025" customWidth="1" width="9.140625"/>
    <col min="10026" max="10026" customWidth="1" width="9.140625"/>
    <col min="10027" max="10027" customWidth="1" width="9.140625"/>
    <col min="10028" max="10028" customWidth="1" width="9.140625"/>
    <col min="10029" max="10029" customWidth="1" width="9.140625"/>
    <col min="10030" max="10030" customWidth="1" width="9.140625"/>
    <col min="10031" max="10031" customWidth="1" width="9.140625"/>
    <col min="10032" max="10032" customWidth="1" width="9.140625"/>
    <col min="10033" max="10033" customWidth="1" width="9.140625"/>
    <col min="10034" max="10034" customWidth="1" width="9.140625"/>
    <col min="10035" max="10035" customWidth="1" width="9.140625"/>
    <col min="10036" max="10036" customWidth="1" width="9.140625"/>
    <col min="10037" max="10037" customWidth="1" width="9.140625"/>
    <col min="10038" max="10038" customWidth="1" width="9.140625"/>
    <col min="10039" max="10039" customWidth="1" width="9.140625"/>
    <col min="10040" max="10040" customWidth="1" width="9.140625"/>
    <col min="10041" max="10041" customWidth="1" width="9.140625"/>
    <col min="10042" max="10042" customWidth="1" width="9.140625"/>
    <col min="10043" max="10043" customWidth="1" width="9.140625"/>
    <col min="10044" max="10044" customWidth="1" width="9.140625"/>
    <col min="10045" max="10045" customWidth="1" width="9.140625"/>
    <col min="10046" max="10046" customWidth="1" width="9.140625"/>
    <col min="10047" max="10047" customWidth="1" width="9.140625"/>
    <col min="10048" max="10048" customWidth="1" width="9.140625"/>
    <col min="10049" max="10049" customWidth="1" width="9.140625"/>
    <col min="10050" max="10050" customWidth="1" width="9.140625"/>
    <col min="10051" max="10051" customWidth="1" width="9.140625"/>
    <col min="10052" max="10052" customWidth="1" width="9.140625"/>
    <col min="10053" max="10053" customWidth="1" width="9.140625"/>
    <col min="10054" max="10054" customWidth="1" width="9.140625"/>
    <col min="10055" max="10055" customWidth="1" width="9.140625"/>
    <col min="10056" max="10056" customWidth="1" width="9.140625"/>
    <col min="10057" max="10057" customWidth="1" width="9.140625"/>
    <col min="10058" max="10058" customWidth="1" width="9.140625"/>
    <col min="10059" max="10059" customWidth="1" width="9.140625"/>
    <col min="10060" max="10060" customWidth="1" width="9.140625"/>
    <col min="10061" max="10061" customWidth="1" width="9.140625"/>
    <col min="10062" max="10062" customWidth="1" width="9.140625"/>
    <col min="10063" max="10063" customWidth="1" width="9.140625"/>
    <col min="10064" max="10064" customWidth="1" width="9.140625"/>
    <col min="10065" max="10065" customWidth="1" width="9.140625"/>
    <col min="10066" max="10066" customWidth="1" width="9.140625"/>
    <col min="10067" max="10067" customWidth="1" width="9.140625"/>
    <col min="10068" max="10068" customWidth="1" width="9.140625"/>
    <col min="10069" max="10069" customWidth="1" width="9.140625"/>
    <col min="10070" max="10070" customWidth="1" width="9.140625"/>
    <col min="10071" max="10071" customWidth="1" width="9.140625"/>
    <col min="10072" max="10072" customWidth="1" width="9.140625"/>
    <col min="10073" max="10073" customWidth="1" width="9.140625"/>
    <col min="10074" max="10074" customWidth="1" width="9.140625"/>
    <col min="10075" max="10075" customWidth="1" width="9.140625"/>
    <col min="10076" max="10076" customWidth="1" width="9.140625"/>
    <col min="10077" max="10077" customWidth="1" width="9.140625"/>
    <col min="10078" max="10078" customWidth="1" width="9.140625"/>
    <col min="10079" max="10079" customWidth="1" width="9.140625"/>
    <col min="10080" max="10080" customWidth="1" width="9.140625"/>
    <col min="10081" max="10081" customWidth="1" width="9.140625"/>
    <col min="10082" max="10082" customWidth="1" width="9.140625"/>
    <col min="10083" max="10083" customWidth="1" width="9.140625"/>
    <col min="10084" max="10084" customWidth="1" width="9.140625"/>
    <col min="10085" max="10085" customWidth="1" width="9.140625"/>
    <col min="10086" max="10086" customWidth="1" width="9.140625"/>
    <col min="10087" max="10087" customWidth="1" width="9.140625"/>
    <col min="10088" max="10088" customWidth="1" width="9.140625"/>
    <col min="10089" max="10089" customWidth="1" width="9.140625"/>
    <col min="10090" max="10090" customWidth="1" width="9.140625"/>
    <col min="10091" max="10091" customWidth="1" width="9.140625"/>
    <col min="10092" max="10092" customWidth="1" width="9.140625"/>
    <col min="10093" max="10093" customWidth="1" width="9.140625"/>
    <col min="10094" max="10094" customWidth="1" width="9.140625"/>
    <col min="10095" max="10095" customWidth="1" width="9.140625"/>
    <col min="10096" max="10096" customWidth="1" width="9.140625"/>
    <col min="10097" max="10097" customWidth="1" width="9.140625"/>
    <col min="10098" max="10098" customWidth="1" width="9.140625"/>
    <col min="10099" max="10099" customWidth="1" width="9.140625"/>
    <col min="10100" max="10100" customWidth="1" width="9.140625"/>
    <col min="10101" max="10101" customWidth="1" width="9.140625"/>
    <col min="10102" max="10102" customWidth="1" width="9.140625"/>
    <col min="10103" max="10103" customWidth="1" width="9.140625"/>
    <col min="10104" max="10104" customWidth="1" width="9.140625"/>
    <col min="10105" max="10105" customWidth="1" width="9.140625"/>
    <col min="10106" max="10106" customWidth="1" width="9.140625"/>
    <col min="10107" max="10107" customWidth="1" width="9.140625"/>
    <col min="10108" max="10108" customWidth="1" width="9.140625"/>
    <col min="10109" max="10109" customWidth="1" width="9.140625"/>
    <col min="10110" max="10110" customWidth="1" width="9.140625"/>
    <col min="10111" max="10111" customWidth="1" width="9.140625"/>
    <col min="10112" max="10112" customWidth="1" width="9.140625"/>
    <col min="10113" max="10113" customWidth="1" width="9.140625"/>
    <col min="10114" max="10114" customWidth="1" width="9.140625"/>
    <col min="10115" max="10115" customWidth="1" width="9.140625"/>
    <col min="10116" max="10116" customWidth="1" width="9.140625"/>
    <col min="10117" max="10117" customWidth="1" width="9.140625"/>
    <col min="10118" max="10118" customWidth="1" width="9.140625"/>
    <col min="10119" max="10119" customWidth="1" width="9.140625"/>
    <col min="10120" max="10120" customWidth="1" width="9.140625"/>
    <col min="10121" max="10121" customWidth="1" width="9.140625"/>
    <col min="10122" max="10122" customWidth="1" width="9.140625"/>
    <col min="10123" max="10123" customWidth="1" width="9.140625"/>
    <col min="10124" max="10124" customWidth="1" width="9.140625"/>
    <col min="10125" max="10125" customWidth="1" width="9.140625"/>
    <col min="10126" max="10126" customWidth="1" width="9.140625"/>
    <col min="10127" max="10127" customWidth="1" width="9.140625"/>
    <col min="10128" max="10128" customWidth="1" width="9.140625"/>
    <col min="10129" max="10129" customWidth="1" width="9.140625"/>
    <col min="10130" max="10130" customWidth="1" width="9.140625"/>
    <col min="10131" max="10131" customWidth="1" width="9.140625"/>
    <col min="10132" max="10132" customWidth="1" width="9.140625"/>
    <col min="10133" max="10133" customWidth="1" width="9.140625"/>
    <col min="10134" max="10134" customWidth="1" width="9.140625"/>
    <col min="10135" max="10135" customWidth="1" width="9.140625"/>
    <col min="10136" max="10136" customWidth="1" width="9.140625"/>
    <col min="10137" max="10137" customWidth="1" width="9.140625"/>
    <col min="10138" max="10138" customWidth="1" width="9.140625"/>
    <col min="10139" max="10139" customWidth="1" width="9.140625"/>
    <col min="10140" max="10140" customWidth="1" width="9.140625"/>
    <col min="10141" max="10141" customWidth="1" width="9.140625"/>
    <col min="10142" max="10142" customWidth="1" width="9.140625"/>
    <col min="10143" max="10143" customWidth="1" width="9.140625"/>
    <col min="10144" max="10144" customWidth="1" width="9.140625"/>
    <col min="10145" max="10145" customWidth="1" width="9.140625"/>
    <col min="10146" max="10146" customWidth="1" width="9.140625"/>
    <col min="10147" max="10147" customWidth="1" width="9.140625"/>
    <col min="10148" max="10148" customWidth="1" width="9.140625"/>
    <col min="10149" max="10149" customWidth="1" width="9.140625"/>
    <col min="10150" max="10150" customWidth="1" width="9.140625"/>
    <col min="10151" max="10151" customWidth="1" width="9.140625"/>
    <col min="10152" max="10152" customWidth="1" width="9.140625"/>
    <col min="10153" max="10153" customWidth="1" width="9.140625"/>
    <col min="10154" max="10154" customWidth="1" width="9.140625"/>
    <col min="10155" max="10155" customWidth="1" width="9.140625"/>
    <col min="10156" max="10156" customWidth="1" width="9.140625"/>
    <col min="10157" max="10157" customWidth="1" width="9.140625"/>
    <col min="10158" max="10158" customWidth="1" width="9.140625"/>
    <col min="10159" max="10159" customWidth="1" width="9.140625"/>
    <col min="10160" max="10160" customWidth="1" width="9.140625"/>
    <col min="10161" max="10161" customWidth="1" width="9.140625"/>
    <col min="10162" max="10162" customWidth="1" width="9.140625"/>
    <col min="10163" max="10163" customWidth="1" width="9.140625"/>
    <col min="10164" max="10164" customWidth="1" width="9.140625"/>
    <col min="10165" max="10165" customWidth="1" width="9.140625"/>
    <col min="10166" max="10166" customWidth="1" width="9.140625"/>
    <col min="10167" max="10167" customWidth="1" width="9.140625"/>
    <col min="10168" max="10168" customWidth="1" width="9.140625"/>
    <col min="10169" max="10169" customWidth="1" width="9.140625"/>
    <col min="10170" max="10170" customWidth="1" width="9.140625"/>
    <col min="10171" max="10171" customWidth="1" width="9.140625"/>
    <col min="10172" max="10172" customWidth="1" width="9.140625"/>
    <col min="10173" max="10173" customWidth="1" width="9.140625"/>
    <col min="10174" max="10174" customWidth="1" width="9.140625"/>
    <col min="10175" max="10175" customWidth="1" width="9.140625"/>
    <col min="10176" max="10176" customWidth="1" width="9.140625"/>
    <col min="10177" max="10177" customWidth="1" width="9.140625"/>
    <col min="10178" max="10178" customWidth="1" width="9.140625"/>
    <col min="10179" max="10179" customWidth="1" width="9.140625"/>
    <col min="10180" max="10180" customWidth="1" width="9.140625"/>
    <col min="10181" max="10181" customWidth="1" width="9.140625"/>
    <col min="10182" max="10182" customWidth="1" width="9.140625"/>
    <col min="10183" max="10183" customWidth="1" width="9.140625"/>
    <col min="10184" max="10184" customWidth="1" width="9.140625"/>
    <col min="10185" max="10185" customWidth="1" width="9.140625"/>
    <col min="10186" max="10186" customWidth="1" width="9.140625"/>
    <col min="10187" max="10187" customWidth="1" width="9.140625"/>
    <col min="10188" max="10188" customWidth="1" width="9.140625"/>
    <col min="10189" max="10189" customWidth="1" width="9.140625"/>
    <col min="10190" max="10190" customWidth="1" width="9.140625"/>
    <col min="10191" max="10191" customWidth="1" width="9.140625"/>
    <col min="10192" max="10192" customWidth="1" width="9.140625"/>
    <col min="10193" max="10193" customWidth="1" width="9.140625"/>
    <col min="10194" max="10194" customWidth="1" width="9.140625"/>
    <col min="10195" max="10195" customWidth="1" width="9.140625"/>
    <col min="10196" max="10196" customWidth="1" width="9.140625"/>
    <col min="10197" max="10197" customWidth="1" width="9.140625"/>
    <col min="10198" max="10198" customWidth="1" width="9.140625"/>
    <col min="10199" max="10199" customWidth="1" width="9.140625"/>
    <col min="10200" max="10200" customWidth="1" width="9.140625"/>
    <col min="10201" max="10201" customWidth="1" width="9.140625"/>
    <col min="10202" max="10202" customWidth="1" width="9.140625"/>
    <col min="10203" max="10203" customWidth="1" width="9.140625"/>
    <col min="10204" max="10204" customWidth="1" width="9.140625"/>
    <col min="10205" max="10205" customWidth="1" width="9.140625"/>
    <col min="10206" max="10206" customWidth="1" width="9.140625"/>
    <col min="10207" max="10207" customWidth="1" width="9.140625"/>
    <col min="10208" max="10208" customWidth="1" width="9.140625"/>
    <col min="10209" max="10209" customWidth="1" width="9.140625"/>
    <col min="10210" max="10210" customWidth="1" width="9.140625"/>
    <col min="10211" max="10211" customWidth="1" width="9.140625"/>
    <col min="10212" max="10212" customWidth="1" width="9.140625"/>
    <col min="10213" max="10213" customWidth="1" width="9.140625"/>
    <col min="10214" max="10214" customWidth="1" width="9.140625"/>
    <col min="10215" max="10215" customWidth="1" width="9.140625"/>
    <col min="10216" max="10216" customWidth="1" width="9.140625"/>
    <col min="10217" max="10217" customWidth="1" width="9.140625"/>
    <col min="10218" max="10218" customWidth="1" width="9.140625"/>
    <col min="10219" max="10219" customWidth="1" width="9.140625"/>
    <col min="10220" max="10220" customWidth="1" width="9.140625"/>
    <col min="10221" max="10221" customWidth="1" width="9.140625"/>
    <col min="10222" max="10222" customWidth="1" width="9.140625"/>
    <col min="10223" max="10223" customWidth="1" width="9.140625"/>
    <col min="10224" max="10224" customWidth="1" width="9.140625"/>
    <col min="10225" max="10225" customWidth="1" width="9.140625"/>
    <col min="10226" max="10226" customWidth="1" width="9.140625"/>
    <col min="10227" max="10227" customWidth="1" width="9.140625"/>
    <col min="10228" max="10228" customWidth="1" width="9.140625"/>
    <col min="10229" max="10229" customWidth="1" width="9.140625"/>
    <col min="10230" max="10230" customWidth="1" width="9.140625"/>
    <col min="10231" max="10231" customWidth="1" width="9.140625"/>
    <col min="10232" max="10232" customWidth="1" width="9.140625"/>
    <col min="10233" max="10233" customWidth="1" width="9.140625"/>
    <col min="10234" max="10234" customWidth="1" width="9.140625"/>
    <col min="10235" max="10235" customWidth="1" width="9.140625"/>
    <col min="10236" max="10236" customWidth="1" width="9.140625"/>
    <col min="10237" max="10237" customWidth="1" width="9.140625"/>
    <col min="10238" max="10238" customWidth="1" width="9.140625"/>
    <col min="10239" max="10239" customWidth="1" width="9.140625"/>
    <col min="10240" max="10240" customWidth="1" width="9.140625"/>
    <col min="10241" max="10241" customWidth="1" width="9.140625"/>
    <col min="10242" max="10242" customWidth="1" width="9.140625"/>
    <col min="10243" max="10243" customWidth="1" width="9.140625"/>
    <col min="10244" max="10244" customWidth="1" width="9.140625"/>
    <col min="10245" max="10245" customWidth="1" width="9.140625"/>
    <col min="10246" max="10246" customWidth="1" width="9.140625"/>
    <col min="10247" max="10247" customWidth="1" width="9.140625"/>
    <col min="10248" max="10248" customWidth="1" width="9.140625"/>
    <col min="10249" max="10249" customWidth="1" width="9.140625"/>
    <col min="10250" max="10250" customWidth="1" width="9.140625"/>
    <col min="10251" max="10251" customWidth="1" width="9.140625"/>
    <col min="10252" max="10252" customWidth="1" width="9.140625"/>
    <col min="10253" max="10253" customWidth="1" width="9.140625"/>
    <col min="10254" max="10254" customWidth="1" width="9.140625"/>
    <col min="10255" max="10255" customWidth="1" width="9.140625"/>
    <col min="10256" max="10256" customWidth="1" width="9.140625"/>
    <col min="10257" max="10257" customWidth="1" width="9.140625"/>
    <col min="10258" max="10258" customWidth="1" width="9.140625"/>
    <col min="10259" max="10259" customWidth="1" width="9.140625"/>
    <col min="10260" max="10260" customWidth="1" width="9.140625"/>
    <col min="10261" max="10261" customWidth="1" width="9.140625"/>
    <col min="10262" max="10262" customWidth="1" width="9.140625"/>
    <col min="10263" max="10263" customWidth="1" width="9.140625"/>
    <col min="10264" max="10264" customWidth="1" width="9.140625"/>
    <col min="10265" max="10265" customWidth="1" width="9.140625"/>
    <col min="10266" max="10266" customWidth="1" width="9.140625"/>
    <col min="10267" max="10267" customWidth="1" width="9.140625"/>
    <col min="10268" max="10268" customWidth="1" width="9.140625"/>
    <col min="10269" max="10269" customWidth="1" width="9.140625"/>
    <col min="10270" max="10270" customWidth="1" width="9.140625"/>
    <col min="10271" max="10271" customWidth="1" width="9.140625"/>
    <col min="10272" max="10272" customWidth="1" width="9.140625"/>
    <col min="10273" max="10273" customWidth="1" width="9.140625"/>
    <col min="10274" max="10274" customWidth="1" width="9.140625"/>
    <col min="10275" max="10275" customWidth="1" width="9.140625"/>
    <col min="10276" max="10276" customWidth="1" width="9.140625"/>
    <col min="10277" max="10277" customWidth="1" width="9.140625"/>
    <col min="10278" max="10278" customWidth="1" width="9.140625"/>
    <col min="10279" max="10279" customWidth="1" width="9.140625"/>
    <col min="10280" max="10280" customWidth="1" width="9.140625"/>
    <col min="10281" max="10281" customWidth="1" width="9.140625"/>
    <col min="10282" max="10282" customWidth="1" width="9.140625"/>
    <col min="10283" max="10283" customWidth="1" width="9.140625"/>
    <col min="10284" max="10284" customWidth="1" width="9.140625"/>
    <col min="10285" max="10285" customWidth="1" width="9.140625"/>
    <col min="10286" max="10286" customWidth="1" width="9.140625"/>
    <col min="10287" max="10287" customWidth="1" width="9.140625"/>
    <col min="10288" max="10288" customWidth="1" width="9.140625"/>
    <col min="10289" max="10289" customWidth="1" width="9.140625"/>
    <col min="10290" max="10290" customWidth="1" width="9.140625"/>
    <col min="10291" max="10291" customWidth="1" width="9.140625"/>
    <col min="10292" max="10292" customWidth="1" width="9.140625"/>
    <col min="10293" max="10293" customWidth="1" width="9.140625"/>
    <col min="10294" max="10294" customWidth="1" width="9.140625"/>
    <col min="10295" max="10295" customWidth="1" width="9.140625"/>
    <col min="10296" max="10296" customWidth="1" width="9.140625"/>
    <col min="10297" max="10297" customWidth="1" width="9.140625"/>
    <col min="10298" max="10298" customWidth="1" width="9.140625"/>
    <col min="10299" max="10299" customWidth="1" width="9.140625"/>
    <col min="10300" max="10300" customWidth="1" width="9.140625"/>
    <col min="10301" max="10301" customWidth="1" width="9.140625"/>
    <col min="10302" max="10302" customWidth="1" width="9.140625"/>
    <col min="10303" max="10303" customWidth="1" width="9.140625"/>
    <col min="10304" max="10304" customWidth="1" width="9.140625"/>
    <col min="10305" max="10305" customWidth="1" width="9.140625"/>
    <col min="10306" max="10306" customWidth="1" width="9.140625"/>
    <col min="10307" max="10307" customWidth="1" width="9.140625"/>
    <col min="10308" max="10308" customWidth="1" width="9.140625"/>
    <col min="10309" max="10309" customWidth="1" width="9.140625"/>
    <col min="10310" max="10310" customWidth="1" width="9.140625"/>
    <col min="10311" max="10311" customWidth="1" width="9.140625"/>
    <col min="10312" max="10312" customWidth="1" width="9.140625"/>
    <col min="10313" max="10313" customWidth="1" width="9.140625"/>
    <col min="10314" max="10314" customWidth="1" width="9.140625"/>
    <col min="10315" max="10315" customWidth="1" width="9.140625"/>
    <col min="10316" max="10316" customWidth="1" width="9.140625"/>
    <col min="10317" max="10317" customWidth="1" width="9.140625"/>
    <col min="10318" max="10318" customWidth="1" width="9.140625"/>
    <col min="10319" max="10319" customWidth="1" width="9.140625"/>
    <col min="10320" max="10320" customWidth="1" width="9.140625"/>
    <col min="10321" max="10321" customWidth="1" width="9.140625"/>
    <col min="10322" max="10322" customWidth="1" width="9.140625"/>
    <col min="10323" max="10323" customWidth="1" width="9.140625"/>
    <col min="10324" max="10324" customWidth="1" width="9.140625"/>
    <col min="10325" max="10325" customWidth="1" width="9.140625"/>
    <col min="10326" max="10326" customWidth="1" width="9.140625"/>
    <col min="10327" max="10327" customWidth="1" width="9.140625"/>
    <col min="10328" max="10328" customWidth="1" width="9.140625"/>
    <col min="10329" max="10329" customWidth="1" width="9.140625"/>
    <col min="10330" max="10330" customWidth="1" width="9.140625"/>
    <col min="10331" max="10331" customWidth="1" width="9.140625"/>
    <col min="10332" max="10332" customWidth="1" width="9.140625"/>
    <col min="10333" max="10333" customWidth="1" width="9.140625"/>
    <col min="10334" max="10334" customWidth="1" width="9.140625"/>
    <col min="10335" max="10335" customWidth="1" width="9.140625"/>
    <col min="10336" max="10336" customWidth="1" width="9.140625"/>
    <col min="10337" max="10337" customWidth="1" width="9.140625"/>
    <col min="10338" max="10338" customWidth="1" width="9.140625"/>
    <col min="10339" max="10339" customWidth="1" width="9.140625"/>
    <col min="10340" max="10340" customWidth="1" width="9.140625"/>
    <col min="10341" max="10341" customWidth="1" width="9.140625"/>
    <col min="10342" max="10342" customWidth="1" width="9.140625"/>
    <col min="10343" max="10343" customWidth="1" width="9.140625"/>
    <col min="10344" max="10344" customWidth="1" width="9.140625"/>
    <col min="10345" max="10345" customWidth="1" width="9.140625"/>
    <col min="10346" max="10346" customWidth="1" width="9.140625"/>
    <col min="10347" max="10347" customWidth="1" width="9.140625"/>
    <col min="10348" max="10348" customWidth="1" width="9.140625"/>
    <col min="10349" max="10349" customWidth="1" width="9.140625"/>
    <col min="10350" max="10350" customWidth="1" width="9.140625"/>
    <col min="10351" max="10351" customWidth="1" width="9.140625"/>
    <col min="10352" max="10352" customWidth="1" width="9.140625"/>
    <col min="10353" max="10353" customWidth="1" width="9.140625"/>
    <col min="10354" max="10354" customWidth="1" width="9.140625"/>
    <col min="10355" max="10355" customWidth="1" width="9.140625"/>
    <col min="10356" max="10356" customWidth="1" width="9.140625"/>
    <col min="10357" max="10357" customWidth="1" width="9.140625"/>
    <col min="10358" max="10358" customWidth="1" width="9.140625"/>
    <col min="10359" max="10359" customWidth="1" width="9.140625"/>
    <col min="10360" max="10360" customWidth="1" width="9.140625"/>
    <col min="10361" max="10361" customWidth="1" width="9.140625"/>
    <col min="10362" max="10362" customWidth="1" width="9.140625"/>
    <col min="10363" max="10363" customWidth="1" width="9.140625"/>
    <col min="10364" max="10364" customWidth="1" width="9.140625"/>
    <col min="10365" max="10365" customWidth="1" width="9.140625"/>
    <col min="10366" max="10366" customWidth="1" width="9.140625"/>
    <col min="10367" max="10367" customWidth="1" width="9.140625"/>
    <col min="10368" max="10368" customWidth="1" width="9.140625"/>
    <col min="10369" max="10369" customWidth="1" width="9.140625"/>
    <col min="10370" max="10370" customWidth="1" width="9.140625"/>
    <col min="10371" max="10371" customWidth="1" width="9.140625"/>
    <col min="10372" max="10372" customWidth="1" width="9.140625"/>
    <col min="10373" max="10373" customWidth="1" width="9.140625"/>
    <col min="10374" max="10374" customWidth="1" width="9.140625"/>
    <col min="10375" max="10375" customWidth="1" width="9.140625"/>
    <col min="10376" max="10376" customWidth="1" width="9.140625"/>
    <col min="10377" max="10377" customWidth="1" width="9.140625"/>
    <col min="10378" max="10378" customWidth="1" width="9.140625"/>
    <col min="10379" max="10379" customWidth="1" width="9.140625"/>
    <col min="10380" max="10380" customWidth="1" width="9.140625"/>
    <col min="10381" max="10381" customWidth="1" width="9.140625"/>
    <col min="10382" max="10382" customWidth="1" width="9.140625"/>
    <col min="10383" max="10383" customWidth="1" width="9.140625"/>
    <col min="10384" max="10384" customWidth="1" width="9.140625"/>
    <col min="10385" max="10385" customWidth="1" width="9.140625"/>
    <col min="10386" max="10386" customWidth="1" width="9.140625"/>
    <col min="10387" max="10387" customWidth="1" width="9.140625"/>
    <col min="10388" max="10388" customWidth="1" width="9.140625"/>
    <col min="10389" max="10389" customWidth="1" width="9.140625"/>
    <col min="10390" max="10390" customWidth="1" width="9.140625"/>
    <col min="10391" max="10391" customWidth="1" width="9.140625"/>
    <col min="10392" max="10392" customWidth="1" width="9.140625"/>
    <col min="10393" max="10393" customWidth="1" width="9.140625"/>
    <col min="10394" max="10394" customWidth="1" width="9.140625"/>
    <col min="10395" max="10395" customWidth="1" width="9.140625"/>
    <col min="10396" max="10396" customWidth="1" width="9.140625"/>
    <col min="10397" max="10397" customWidth="1" width="9.140625"/>
    <col min="10398" max="10398" customWidth="1" width="9.140625"/>
    <col min="10399" max="10399" customWidth="1" width="9.140625"/>
    <col min="10400" max="10400" customWidth="1" width="9.140625"/>
    <col min="10401" max="10401" customWidth="1" width="9.140625"/>
    <col min="10402" max="10402" customWidth="1" width="9.140625"/>
    <col min="10403" max="10403" customWidth="1" width="9.140625"/>
    <col min="10404" max="10404" customWidth="1" width="9.140625"/>
    <col min="10405" max="10405" customWidth="1" width="9.140625"/>
    <col min="10406" max="10406" customWidth="1" width="9.140625"/>
    <col min="10407" max="10407" customWidth="1" width="9.140625"/>
    <col min="10408" max="10408" customWidth="1" width="9.140625"/>
    <col min="10409" max="10409" customWidth="1" width="9.140625"/>
    <col min="10410" max="10410" customWidth="1" width="9.140625"/>
    <col min="10411" max="10411" customWidth="1" width="9.140625"/>
    <col min="10412" max="10412" customWidth="1" width="9.140625"/>
    <col min="10413" max="10413" customWidth="1" width="9.140625"/>
    <col min="10414" max="10414" customWidth="1" width="9.140625"/>
    <col min="10415" max="10415" customWidth="1" width="9.140625"/>
    <col min="10416" max="10416" customWidth="1" width="9.140625"/>
    <col min="10417" max="10417" customWidth="1" width="9.140625"/>
    <col min="10418" max="10418" customWidth="1" width="9.140625"/>
    <col min="10419" max="10419" customWidth="1" width="9.140625"/>
    <col min="10420" max="10420" customWidth="1" width="9.140625"/>
    <col min="10421" max="10421" customWidth="1" width="9.140625"/>
    <col min="10422" max="10422" customWidth="1" width="9.140625"/>
    <col min="10423" max="10423" customWidth="1" width="9.140625"/>
    <col min="10424" max="10424" customWidth="1" width="9.140625"/>
    <col min="10425" max="10425" customWidth="1" width="9.140625"/>
    <col min="10426" max="10426" customWidth="1" width="9.140625"/>
    <col min="10427" max="10427" customWidth="1" width="9.140625"/>
    <col min="10428" max="10428" customWidth="1" width="9.140625"/>
    <col min="10429" max="10429" customWidth="1" width="9.140625"/>
    <col min="10430" max="10430" customWidth="1" width="9.140625"/>
    <col min="10431" max="10431" customWidth="1" width="9.140625"/>
    <col min="10432" max="10432" customWidth="1" width="9.140625"/>
    <col min="10433" max="10433" customWidth="1" width="9.140625"/>
    <col min="10434" max="10434" customWidth="1" width="9.140625"/>
    <col min="10435" max="10435" customWidth="1" width="9.140625"/>
    <col min="10436" max="10436" customWidth="1" width="9.140625"/>
    <col min="10437" max="10437" customWidth="1" width="9.140625"/>
    <col min="10438" max="10438" customWidth="1" width="9.140625"/>
    <col min="10439" max="10439" customWidth="1" width="9.140625"/>
    <col min="10440" max="10440" customWidth="1" width="9.140625"/>
    <col min="10441" max="10441" customWidth="1" width="9.140625"/>
    <col min="10442" max="10442" customWidth="1" width="9.140625"/>
    <col min="10443" max="10443" customWidth="1" width="9.140625"/>
    <col min="10444" max="10444" customWidth="1" width="9.140625"/>
    <col min="10445" max="10445" customWidth="1" width="9.140625"/>
    <col min="10446" max="10446" customWidth="1" width="9.140625"/>
    <col min="10447" max="10447" customWidth="1" width="9.140625"/>
    <col min="10448" max="10448" customWidth="1" width="9.140625"/>
    <col min="10449" max="10449" customWidth="1" width="9.140625"/>
    <col min="10450" max="10450" customWidth="1" width="9.140625"/>
    <col min="10451" max="10451" customWidth="1" width="9.140625"/>
    <col min="10452" max="10452" customWidth="1" width="9.140625"/>
    <col min="10453" max="10453" customWidth="1" width="9.140625"/>
    <col min="10454" max="10454" customWidth="1" width="9.140625"/>
    <col min="10455" max="10455" customWidth="1" width="9.140625"/>
    <col min="10456" max="10456" customWidth="1" width="9.140625"/>
    <col min="10457" max="10457" customWidth="1" width="9.140625"/>
    <col min="10458" max="10458" customWidth="1" width="9.140625"/>
    <col min="10459" max="10459" customWidth="1" width="9.140625"/>
    <col min="10460" max="10460" customWidth="1" width="9.140625"/>
    <col min="10461" max="10461" customWidth="1" width="9.140625"/>
    <col min="10462" max="10462" customWidth="1" width="9.140625"/>
    <col min="10463" max="10463" customWidth="1" width="9.140625"/>
    <col min="10464" max="10464" customWidth="1" width="9.140625"/>
    <col min="10465" max="10465" customWidth="1" width="9.140625"/>
    <col min="10466" max="10466" customWidth="1" width="9.140625"/>
    <col min="10467" max="10467" customWidth="1" width="9.140625"/>
    <col min="10468" max="10468" customWidth="1" width="9.140625"/>
    <col min="10469" max="10469" customWidth="1" width="9.140625"/>
    <col min="10470" max="10470" customWidth="1" width="9.140625"/>
    <col min="10471" max="10471" customWidth="1" width="9.140625"/>
    <col min="10472" max="10472" customWidth="1" width="9.140625"/>
    <col min="10473" max="10473" customWidth="1" width="9.140625"/>
    <col min="10474" max="10474" customWidth="1" width="9.140625"/>
    <col min="10475" max="10475" customWidth="1" width="9.140625"/>
    <col min="10476" max="10476" customWidth="1" width="9.140625"/>
    <col min="10477" max="10477" customWidth="1" width="9.140625"/>
    <col min="10478" max="10478" customWidth="1" width="9.140625"/>
    <col min="10479" max="10479" customWidth="1" width="9.140625"/>
    <col min="10480" max="10480" customWidth="1" width="9.140625"/>
    <col min="10481" max="10481" customWidth="1" width="9.140625"/>
    <col min="10482" max="10482" customWidth="1" width="9.140625"/>
    <col min="10483" max="10483" customWidth="1" width="9.140625"/>
    <col min="10484" max="10484" customWidth="1" width="9.140625"/>
    <col min="10485" max="10485" customWidth="1" width="9.140625"/>
    <col min="10486" max="10486" customWidth="1" width="9.140625"/>
    <col min="10487" max="10487" customWidth="1" width="9.140625"/>
    <col min="10488" max="10488" customWidth="1" width="9.140625"/>
    <col min="10489" max="10489" customWidth="1" width="9.140625"/>
    <col min="10490" max="10490" customWidth="1" width="9.140625"/>
    <col min="10491" max="10491" customWidth="1" width="9.140625"/>
    <col min="10492" max="10492" customWidth="1" width="9.140625"/>
    <col min="10493" max="10493" customWidth="1" width="9.140625"/>
    <col min="10494" max="10494" customWidth="1" width="9.140625"/>
    <col min="10495" max="10495" customWidth="1" width="9.140625"/>
    <col min="10496" max="10496" customWidth="1" width="9.140625"/>
    <col min="10497" max="10497" customWidth="1" width="9.140625"/>
    <col min="10498" max="10498" customWidth="1" width="9.140625"/>
    <col min="10499" max="10499" customWidth="1" width="9.140625"/>
    <col min="10500" max="10500" customWidth="1" width="9.140625"/>
    <col min="10501" max="10501" customWidth="1" width="9.140625"/>
    <col min="10502" max="10502" customWidth="1" width="9.140625"/>
    <col min="10503" max="10503" customWidth="1" width="9.140625"/>
    <col min="10504" max="10504" customWidth="1" width="9.140625"/>
    <col min="10505" max="10505" customWidth="1" width="9.140625"/>
    <col min="10506" max="10506" customWidth="1" width="9.140625"/>
    <col min="10507" max="10507" customWidth="1" width="9.140625"/>
    <col min="10508" max="10508" customWidth="1" width="9.140625"/>
    <col min="10509" max="10509" customWidth="1" width="9.140625"/>
    <col min="10510" max="10510" customWidth="1" width="9.140625"/>
    <col min="10511" max="10511" customWidth="1" width="9.140625"/>
    <col min="10512" max="10512" customWidth="1" width="9.140625"/>
    <col min="10513" max="10513" customWidth="1" width="9.140625"/>
    <col min="10514" max="10514" customWidth="1" width="9.140625"/>
    <col min="10515" max="10515" customWidth="1" width="9.140625"/>
    <col min="10516" max="10516" customWidth="1" width="9.140625"/>
    <col min="10517" max="10517" customWidth="1" width="9.140625"/>
    <col min="10518" max="10518" customWidth="1" width="9.140625"/>
    <col min="10519" max="10519" customWidth="1" width="9.140625"/>
    <col min="10520" max="10520" customWidth="1" width="9.140625"/>
    <col min="10521" max="10521" customWidth="1" width="9.140625"/>
    <col min="10522" max="10522" customWidth="1" width="9.140625"/>
    <col min="10523" max="10523" customWidth="1" width="9.140625"/>
    <col min="10524" max="10524" customWidth="1" width="9.140625"/>
    <col min="10525" max="10525" customWidth="1" width="9.140625"/>
    <col min="10526" max="10526" customWidth="1" width="9.140625"/>
    <col min="10527" max="10527" customWidth="1" width="9.140625"/>
    <col min="10528" max="10528" customWidth="1" width="9.140625"/>
    <col min="10529" max="10529" customWidth="1" width="9.140625"/>
    <col min="10530" max="10530" customWidth="1" width="9.140625"/>
    <col min="10531" max="10531" customWidth="1" width="9.140625"/>
    <col min="10532" max="10532" customWidth="1" width="9.140625"/>
    <col min="10533" max="10533" customWidth="1" width="9.140625"/>
    <col min="10534" max="10534" customWidth="1" width="9.140625"/>
    <col min="10535" max="10535" customWidth="1" width="9.140625"/>
    <col min="10536" max="10536" customWidth="1" width="9.140625"/>
    <col min="10537" max="10537" customWidth="1" width="9.140625"/>
    <col min="10538" max="10538" customWidth="1" width="9.140625"/>
    <col min="10539" max="10539" customWidth="1" width="9.140625"/>
    <col min="10540" max="10540" customWidth="1" width="9.140625"/>
    <col min="10541" max="10541" customWidth="1" width="9.140625"/>
    <col min="10542" max="10542" customWidth="1" width="9.140625"/>
    <col min="10543" max="10543" customWidth="1" width="9.140625"/>
    <col min="10544" max="10544" customWidth="1" width="9.140625"/>
    <col min="10545" max="10545" customWidth="1" width="9.140625"/>
    <col min="10546" max="10546" customWidth="1" width="9.140625"/>
    <col min="10547" max="10547" customWidth="1" width="9.140625"/>
    <col min="10548" max="10548" customWidth="1" width="9.140625"/>
    <col min="10549" max="10549" customWidth="1" width="9.140625"/>
    <col min="10550" max="10550" customWidth="1" width="9.140625"/>
    <col min="10551" max="10551" customWidth="1" width="9.140625"/>
    <col min="10552" max="10552" customWidth="1" width="9.140625"/>
    <col min="10553" max="10553" customWidth="1" width="9.140625"/>
    <col min="10554" max="10554" customWidth="1" width="9.140625"/>
    <col min="10555" max="10555" customWidth="1" width="9.140625"/>
    <col min="10556" max="10556" customWidth="1" width="9.140625"/>
    <col min="10557" max="10557" customWidth="1" width="9.140625"/>
    <col min="10558" max="10558" customWidth="1" width="9.140625"/>
    <col min="10559" max="10559" customWidth="1" width="9.140625"/>
    <col min="10560" max="10560" customWidth="1" width="9.140625"/>
    <col min="10561" max="10561" customWidth="1" width="9.140625"/>
    <col min="10562" max="10562" customWidth="1" width="9.140625"/>
    <col min="10563" max="10563" customWidth="1" width="9.140625"/>
    <col min="10564" max="10564" customWidth="1" width="9.140625"/>
    <col min="10565" max="10565" customWidth="1" width="9.140625"/>
    <col min="10566" max="10566" customWidth="1" width="9.140625"/>
    <col min="10567" max="10567" customWidth="1" width="9.140625"/>
    <col min="10568" max="10568" customWidth="1" width="9.140625"/>
    <col min="10569" max="10569" customWidth="1" width="9.140625"/>
    <col min="10570" max="10570" customWidth="1" width="9.140625"/>
    <col min="10571" max="10571" customWidth="1" width="9.140625"/>
    <col min="10572" max="10572" customWidth="1" width="9.140625"/>
    <col min="10573" max="10573" customWidth="1" width="9.140625"/>
    <col min="10574" max="10574" customWidth="1" width="9.140625"/>
    <col min="10575" max="10575" customWidth="1" width="9.140625"/>
    <col min="10576" max="10576" customWidth="1" width="9.140625"/>
    <col min="10577" max="10577" customWidth="1" width="9.140625"/>
    <col min="10578" max="10578" customWidth="1" width="9.140625"/>
    <col min="10579" max="10579" customWidth="1" width="9.140625"/>
    <col min="10580" max="10580" customWidth="1" width="9.140625"/>
    <col min="10581" max="10581" customWidth="1" width="9.140625"/>
    <col min="10582" max="10582" customWidth="1" width="9.140625"/>
    <col min="10583" max="10583" customWidth="1" width="9.140625"/>
    <col min="10584" max="10584" customWidth="1" width="9.140625"/>
    <col min="10585" max="10585" customWidth="1" width="9.140625"/>
    <col min="10586" max="10586" customWidth="1" width="9.140625"/>
    <col min="10587" max="10587" customWidth="1" width="9.140625"/>
    <col min="10588" max="10588" customWidth="1" width="9.140625"/>
    <col min="10589" max="10589" customWidth="1" width="9.140625"/>
    <col min="10590" max="10590" customWidth="1" width="9.140625"/>
    <col min="10591" max="10591" customWidth="1" width="9.140625"/>
    <col min="10592" max="10592" customWidth="1" width="9.140625"/>
    <col min="10593" max="10593" customWidth="1" width="9.140625"/>
    <col min="10594" max="10594" customWidth="1" width="9.140625"/>
    <col min="10595" max="10595" customWidth="1" width="9.140625"/>
    <col min="10596" max="10596" customWidth="1" width="9.140625"/>
    <col min="10597" max="10597" customWidth="1" width="9.140625"/>
    <col min="10598" max="10598" customWidth="1" width="9.140625"/>
    <col min="10599" max="10599" customWidth="1" width="9.140625"/>
    <col min="10600" max="10600" customWidth="1" width="9.140625"/>
    <col min="10601" max="10601" customWidth="1" width="9.140625"/>
    <col min="10602" max="10602" customWidth="1" width="9.140625"/>
    <col min="10603" max="10603" customWidth="1" width="9.140625"/>
    <col min="10604" max="10604" customWidth="1" width="9.140625"/>
    <col min="10605" max="10605" customWidth="1" width="9.140625"/>
    <col min="10606" max="10606" customWidth="1" width="9.140625"/>
    <col min="10607" max="10607" customWidth="1" width="9.140625"/>
    <col min="10608" max="10608" customWidth="1" width="9.140625"/>
    <col min="10609" max="10609" customWidth="1" width="9.140625"/>
    <col min="10610" max="10610" customWidth="1" width="9.140625"/>
    <col min="10611" max="10611" customWidth="1" width="9.140625"/>
    <col min="10612" max="10612" customWidth="1" width="9.140625"/>
    <col min="10613" max="10613" customWidth="1" width="9.140625"/>
    <col min="10614" max="10614" customWidth="1" width="9.140625"/>
    <col min="10615" max="10615" customWidth="1" width="9.140625"/>
    <col min="10616" max="10616" customWidth="1" width="9.140625"/>
    <col min="10617" max="10617" customWidth="1" width="9.140625"/>
    <col min="10618" max="10618" customWidth="1" width="9.140625"/>
    <col min="10619" max="10619" customWidth="1" width="9.140625"/>
    <col min="10620" max="10620" customWidth="1" width="9.140625"/>
    <col min="10621" max="10621" customWidth="1" width="9.140625"/>
    <col min="10622" max="10622" customWidth="1" width="9.140625"/>
    <col min="10623" max="10623" customWidth="1" width="9.140625"/>
    <col min="10624" max="10624" customWidth="1" width="9.140625"/>
    <col min="10625" max="10625" customWidth="1" width="9.140625"/>
    <col min="10626" max="10626" customWidth="1" width="9.140625"/>
    <col min="10627" max="10627" customWidth="1" width="9.140625"/>
    <col min="10628" max="10628" customWidth="1" width="9.140625"/>
    <col min="10629" max="10629" customWidth="1" width="9.140625"/>
    <col min="10630" max="10630" customWidth="1" width="9.140625"/>
    <col min="10631" max="10631" customWidth="1" width="9.140625"/>
    <col min="10632" max="10632" customWidth="1" width="9.140625"/>
    <col min="10633" max="10633" customWidth="1" width="9.140625"/>
    <col min="10634" max="10634" customWidth="1" width="9.140625"/>
    <col min="10635" max="10635" customWidth="1" width="9.140625"/>
    <col min="10636" max="10636" customWidth="1" width="9.140625"/>
    <col min="10637" max="10637" customWidth="1" width="9.140625"/>
    <col min="10638" max="10638" customWidth="1" width="9.140625"/>
    <col min="10639" max="10639" customWidth="1" width="9.140625"/>
    <col min="10640" max="10640" customWidth="1" width="9.140625"/>
    <col min="10641" max="10641" customWidth="1" width="9.140625"/>
    <col min="10642" max="10642" customWidth="1" width="9.140625"/>
    <col min="10643" max="10643" customWidth="1" width="9.140625"/>
    <col min="10644" max="10644" customWidth="1" width="9.140625"/>
    <col min="10645" max="10645" customWidth="1" width="9.140625"/>
    <col min="10646" max="10646" customWidth="1" width="9.140625"/>
    <col min="10647" max="10647" customWidth="1" width="9.140625"/>
    <col min="10648" max="10648" customWidth="1" width="9.140625"/>
    <col min="10649" max="10649" customWidth="1" width="9.140625"/>
    <col min="10650" max="10650" customWidth="1" width="9.140625"/>
    <col min="10651" max="10651" customWidth="1" width="9.140625"/>
    <col min="10652" max="10652" customWidth="1" width="9.140625"/>
    <col min="10653" max="10653" customWidth="1" width="9.140625"/>
    <col min="10654" max="10654" customWidth="1" width="9.140625"/>
    <col min="10655" max="10655" customWidth="1" width="9.140625"/>
    <col min="10656" max="10656" customWidth="1" width="9.140625"/>
    <col min="10657" max="10657" customWidth="1" width="9.140625"/>
    <col min="10658" max="10658" customWidth="1" width="9.140625"/>
    <col min="10659" max="10659" customWidth="1" width="9.140625"/>
    <col min="10660" max="10660" customWidth="1" width="9.140625"/>
    <col min="10661" max="10661" customWidth="1" width="9.140625"/>
    <col min="10662" max="10662" customWidth="1" width="9.140625"/>
    <col min="10663" max="10663" customWidth="1" width="9.140625"/>
    <col min="10664" max="10664" customWidth="1" width="9.140625"/>
    <col min="10665" max="10665" customWidth="1" width="9.140625"/>
    <col min="10666" max="10666" customWidth="1" width="9.140625"/>
    <col min="10667" max="10667" customWidth="1" width="9.140625"/>
    <col min="10668" max="10668" customWidth="1" width="9.140625"/>
    <col min="10669" max="10669" customWidth="1" width="9.140625"/>
    <col min="10670" max="10670" customWidth="1" width="9.140625"/>
    <col min="10671" max="10671" customWidth="1" width="9.140625"/>
    <col min="10672" max="10672" customWidth="1" width="9.140625"/>
    <col min="10673" max="10673" customWidth="1" width="9.140625"/>
    <col min="10674" max="10674" customWidth="1" width="9.140625"/>
    <col min="10675" max="10675" customWidth="1" width="9.140625"/>
    <col min="10676" max="10676" customWidth="1" width="9.140625"/>
    <col min="10677" max="10677" customWidth="1" width="9.140625"/>
    <col min="10678" max="10678" customWidth="1" width="9.140625"/>
    <col min="10679" max="10679" customWidth="1" width="9.140625"/>
    <col min="10680" max="10680" customWidth="1" width="9.140625"/>
    <col min="10681" max="10681" customWidth="1" width="9.140625"/>
    <col min="10682" max="10682" customWidth="1" width="9.140625"/>
    <col min="10683" max="10683" customWidth="1" width="9.140625"/>
    <col min="10684" max="10684" customWidth="1" width="9.140625"/>
    <col min="10685" max="10685" customWidth="1" width="9.140625"/>
    <col min="10686" max="10686" customWidth="1" width="9.140625"/>
    <col min="10687" max="10687" customWidth="1" width="9.140625"/>
    <col min="10688" max="10688" customWidth="1" width="9.140625"/>
    <col min="10689" max="10689" customWidth="1" width="9.140625"/>
    <col min="10690" max="10690" customWidth="1" width="9.140625"/>
    <col min="10691" max="10691" customWidth="1" width="9.140625"/>
    <col min="10692" max="10692" customWidth="1" width="9.140625"/>
    <col min="10693" max="10693" customWidth="1" width="9.140625"/>
    <col min="10694" max="10694" customWidth="1" width="9.140625"/>
    <col min="10695" max="10695" customWidth="1" width="9.140625"/>
    <col min="10696" max="10696" customWidth="1" width="9.140625"/>
    <col min="10697" max="10697" customWidth="1" width="9.140625"/>
    <col min="10698" max="10698" customWidth="1" width="9.140625"/>
    <col min="10699" max="10699" customWidth="1" width="9.140625"/>
    <col min="10700" max="10700" customWidth="1" width="9.140625"/>
    <col min="10701" max="10701" customWidth="1" width="9.140625"/>
    <col min="10702" max="10702" customWidth="1" width="9.140625"/>
    <col min="10703" max="10703" customWidth="1" width="9.140625"/>
    <col min="10704" max="10704" customWidth="1" width="9.140625"/>
    <col min="10705" max="10705" customWidth="1" width="9.140625"/>
    <col min="10706" max="10706" customWidth="1" width="9.140625"/>
    <col min="10707" max="10707" customWidth="1" width="9.140625"/>
    <col min="10708" max="10708" customWidth="1" width="9.140625"/>
    <col min="10709" max="10709" customWidth="1" width="9.140625"/>
    <col min="10710" max="10710" customWidth="1" width="9.140625"/>
    <col min="10711" max="10711" customWidth="1" width="9.140625"/>
    <col min="10712" max="10712" customWidth="1" width="9.140625"/>
    <col min="10713" max="10713" customWidth="1" width="9.140625"/>
    <col min="10714" max="10714" customWidth="1" width="9.140625"/>
    <col min="10715" max="10715" customWidth="1" width="9.140625"/>
    <col min="10716" max="10716" customWidth="1" width="9.140625"/>
    <col min="10717" max="10717" customWidth="1" width="9.140625"/>
    <col min="10718" max="10718" customWidth="1" width="9.140625"/>
    <col min="10719" max="10719" customWidth="1" width="9.140625"/>
    <col min="10720" max="10720" customWidth="1" width="9.140625"/>
    <col min="10721" max="10721" customWidth="1" width="9.140625"/>
    <col min="10722" max="10722" customWidth="1" width="9.140625"/>
    <col min="10723" max="10723" customWidth="1" width="9.140625"/>
    <col min="10724" max="10724" customWidth="1" width="9.140625"/>
    <col min="10725" max="10725" customWidth="1" width="9.140625"/>
    <col min="10726" max="10726" customWidth="1" width="9.140625"/>
    <col min="10727" max="10727" customWidth="1" width="9.140625"/>
    <col min="10728" max="10728" customWidth="1" width="9.140625"/>
    <col min="10729" max="10729" customWidth="1" width="9.140625"/>
    <col min="10730" max="10730" customWidth="1" width="9.140625"/>
    <col min="10731" max="10731" customWidth="1" width="9.140625"/>
    <col min="10732" max="10732" customWidth="1" width="9.140625"/>
    <col min="10733" max="10733" customWidth="1" width="9.140625"/>
    <col min="10734" max="10734" customWidth="1" width="9.140625"/>
    <col min="10735" max="10735" customWidth="1" width="9.140625"/>
    <col min="10736" max="10736" customWidth="1" width="9.140625"/>
    <col min="10737" max="10737" customWidth="1" width="9.140625"/>
    <col min="10738" max="10738" customWidth="1" width="9.140625"/>
    <col min="10739" max="10739" customWidth="1" width="9.140625"/>
    <col min="10740" max="10740" customWidth="1" width="9.140625"/>
    <col min="10741" max="10741" customWidth="1" width="9.140625"/>
    <col min="10742" max="10742" customWidth="1" width="9.140625"/>
    <col min="10743" max="10743" customWidth="1" width="9.140625"/>
    <col min="10744" max="10744" customWidth="1" width="9.140625"/>
    <col min="10745" max="10745" customWidth="1" width="9.140625"/>
    <col min="10746" max="10746" customWidth="1" width="9.140625"/>
    <col min="10747" max="10747" customWidth="1" width="9.140625"/>
    <col min="10748" max="10748" customWidth="1" width="9.140625"/>
    <col min="10749" max="10749" customWidth="1" width="9.140625"/>
    <col min="10750" max="10750" customWidth="1" width="9.140625"/>
    <col min="10751" max="10751" customWidth="1" width="9.140625"/>
    <col min="10752" max="10752" customWidth="1" width="9.140625"/>
    <col min="10753" max="10753" customWidth="1" width="9.140625"/>
    <col min="10754" max="10754" customWidth="1" width="9.140625"/>
    <col min="10755" max="10755" customWidth="1" width="9.140625"/>
    <col min="10756" max="10756" customWidth="1" width="9.140625"/>
    <col min="10757" max="10757" customWidth="1" width="9.140625"/>
    <col min="10758" max="10758" customWidth="1" width="9.140625"/>
    <col min="10759" max="10759" customWidth="1" width="9.140625"/>
    <col min="10760" max="10760" customWidth="1" width="9.140625"/>
    <col min="10761" max="10761" customWidth="1" width="9.140625"/>
    <col min="10762" max="10762" customWidth="1" width="9.140625"/>
    <col min="10763" max="10763" customWidth="1" width="9.140625"/>
    <col min="10764" max="10764" customWidth="1" width="9.140625"/>
    <col min="10765" max="10765" customWidth="1" width="9.140625"/>
    <col min="10766" max="10766" customWidth="1" width="9.140625"/>
    <col min="10767" max="10767" customWidth="1" width="9.140625"/>
    <col min="10768" max="10768" customWidth="1" width="9.140625"/>
    <col min="10769" max="10769" customWidth="1" width="9.140625"/>
    <col min="10770" max="10770" customWidth="1" width="9.140625"/>
    <col min="10771" max="10771" customWidth="1" width="9.140625"/>
    <col min="10772" max="10772" customWidth="1" width="9.140625"/>
    <col min="10773" max="10773" customWidth="1" width="9.140625"/>
    <col min="10774" max="10774" customWidth="1" width="9.140625"/>
    <col min="10775" max="10775" customWidth="1" width="9.140625"/>
    <col min="10776" max="10776" customWidth="1" width="9.140625"/>
    <col min="10777" max="10777" customWidth="1" width="9.140625"/>
    <col min="10778" max="10778" customWidth="1" width="9.140625"/>
    <col min="10779" max="10779" customWidth="1" width="9.140625"/>
    <col min="10780" max="10780" customWidth="1" width="9.140625"/>
    <col min="10781" max="10781" customWidth="1" width="9.140625"/>
    <col min="10782" max="10782" customWidth="1" width="9.140625"/>
    <col min="10783" max="10783" customWidth="1" width="9.140625"/>
    <col min="10784" max="10784" customWidth="1" width="9.140625"/>
    <col min="10785" max="10785" customWidth="1" width="9.140625"/>
    <col min="10786" max="10786" customWidth="1" width="9.140625"/>
    <col min="10787" max="10787" customWidth="1" width="9.140625"/>
    <col min="10788" max="10788" customWidth="1" width="9.140625"/>
    <col min="10789" max="10789" customWidth="1" width="9.140625"/>
    <col min="10790" max="10790" customWidth="1" width="9.140625"/>
    <col min="10791" max="10791" customWidth="1" width="9.140625"/>
    <col min="10792" max="10792" customWidth="1" width="9.140625"/>
    <col min="10793" max="10793" customWidth="1" width="9.140625"/>
    <col min="10794" max="10794" customWidth="1" width="9.140625"/>
    <col min="10795" max="10795" customWidth="1" width="9.140625"/>
    <col min="10796" max="10796" customWidth="1" width="9.140625"/>
    <col min="10797" max="10797" customWidth="1" width="9.140625"/>
    <col min="10798" max="10798" customWidth="1" width="9.140625"/>
    <col min="10799" max="10799" customWidth="1" width="9.140625"/>
    <col min="10800" max="10800" customWidth="1" width="9.140625"/>
    <col min="10801" max="10801" customWidth="1" width="9.140625"/>
    <col min="10802" max="10802" customWidth="1" width="9.140625"/>
    <col min="10803" max="10803" customWidth="1" width="9.140625"/>
    <col min="10804" max="10804" customWidth="1" width="9.140625"/>
    <col min="10805" max="10805" customWidth="1" width="9.140625"/>
    <col min="10806" max="10806" customWidth="1" width="9.140625"/>
    <col min="10807" max="10807" customWidth="1" width="9.140625"/>
    <col min="10808" max="10808" customWidth="1" width="9.140625"/>
    <col min="10809" max="10809" customWidth="1" width="9.140625"/>
    <col min="10810" max="10810" customWidth="1" width="9.140625"/>
    <col min="10811" max="10811" customWidth="1" width="9.140625"/>
    <col min="10812" max="10812" customWidth="1" width="9.140625"/>
    <col min="10813" max="10813" customWidth="1" width="9.140625"/>
    <col min="10814" max="10814" customWidth="1" width="9.140625"/>
    <col min="10815" max="10815" customWidth="1" width="9.140625"/>
    <col min="10816" max="10816" customWidth="1" width="9.140625"/>
    <col min="10817" max="10817" customWidth="1" width="9.140625"/>
    <col min="10818" max="10818" customWidth="1" width="9.140625"/>
    <col min="10819" max="10819" customWidth="1" width="9.140625"/>
    <col min="10820" max="10820" customWidth="1" width="9.140625"/>
    <col min="10821" max="10821" customWidth="1" width="9.140625"/>
    <col min="10822" max="10822" customWidth="1" width="9.140625"/>
    <col min="10823" max="10823" customWidth="1" width="9.140625"/>
    <col min="10824" max="10824" customWidth="1" width="9.140625"/>
    <col min="10825" max="10825" customWidth="1" width="9.140625"/>
    <col min="10826" max="10826" customWidth="1" width="9.140625"/>
    <col min="10827" max="10827" customWidth="1" width="9.140625"/>
    <col min="10828" max="10828" customWidth="1" width="9.140625"/>
    <col min="10829" max="10829" customWidth="1" width="9.140625"/>
    <col min="10830" max="10830" customWidth="1" width="9.140625"/>
    <col min="10831" max="10831" customWidth="1" width="9.140625"/>
    <col min="10832" max="10832" customWidth="1" width="9.140625"/>
    <col min="10833" max="10833" customWidth="1" width="9.140625"/>
    <col min="10834" max="10834" customWidth="1" width="9.140625"/>
    <col min="10835" max="10835" customWidth="1" width="9.140625"/>
    <col min="10836" max="10836" customWidth="1" width="9.140625"/>
    <col min="10837" max="10837" customWidth="1" width="9.140625"/>
    <col min="10838" max="10838" customWidth="1" width="9.140625"/>
    <col min="10839" max="10839" customWidth="1" width="9.140625"/>
    <col min="10840" max="10840" customWidth="1" width="9.140625"/>
    <col min="10841" max="10841" customWidth="1" width="9.140625"/>
    <col min="10842" max="10842" customWidth="1" width="9.140625"/>
    <col min="10843" max="10843" customWidth="1" width="9.140625"/>
    <col min="10844" max="10844" customWidth="1" width="9.140625"/>
    <col min="10845" max="10845" customWidth="1" width="9.140625"/>
    <col min="10846" max="10846" customWidth="1" width="9.140625"/>
    <col min="10847" max="10847" customWidth="1" width="9.140625"/>
    <col min="10848" max="10848" customWidth="1" width="9.140625"/>
    <col min="10849" max="10849" customWidth="1" width="9.140625"/>
    <col min="10850" max="10850" customWidth="1" width="9.140625"/>
    <col min="10851" max="10851" customWidth="1" width="9.140625"/>
    <col min="10852" max="10852" customWidth="1" width="9.140625"/>
    <col min="10853" max="10853" customWidth="1" width="9.140625"/>
    <col min="10854" max="10854" customWidth="1" width="9.140625"/>
    <col min="10855" max="10855" customWidth="1" width="9.140625"/>
    <col min="10856" max="10856" customWidth="1" width="9.140625"/>
    <col min="10857" max="10857" customWidth="1" width="9.140625"/>
    <col min="10858" max="10858" customWidth="1" width="9.140625"/>
    <col min="10859" max="10859" customWidth="1" width="9.140625"/>
    <col min="10860" max="10860" customWidth="1" width="9.140625"/>
    <col min="10861" max="10861" customWidth="1" width="9.140625"/>
    <col min="10862" max="10862" customWidth="1" width="9.140625"/>
    <col min="10863" max="10863" customWidth="1" width="9.140625"/>
    <col min="10864" max="10864" customWidth="1" width="9.140625"/>
    <col min="10865" max="10865" customWidth="1" width="9.140625"/>
    <col min="10866" max="10866" customWidth="1" width="9.140625"/>
    <col min="10867" max="10867" customWidth="1" width="9.140625"/>
    <col min="10868" max="10868" customWidth="1" width="9.140625"/>
    <col min="10869" max="10869" customWidth="1" width="9.140625"/>
    <col min="10870" max="10870" customWidth="1" width="9.140625"/>
    <col min="10871" max="10871" customWidth="1" width="9.140625"/>
    <col min="10872" max="10872" customWidth="1" width="9.140625"/>
    <col min="10873" max="10873" customWidth="1" width="9.140625"/>
    <col min="10874" max="10874" customWidth="1" width="9.140625"/>
    <col min="10875" max="10875" customWidth="1" width="9.140625"/>
    <col min="10876" max="10876" customWidth="1" width="9.140625"/>
    <col min="10877" max="10877" customWidth="1" width="9.140625"/>
    <col min="10878" max="10878" customWidth="1" width="9.140625"/>
    <col min="10879" max="10879" customWidth="1" width="9.140625"/>
    <col min="10880" max="10880" customWidth="1" width="9.140625"/>
    <col min="10881" max="10881" customWidth="1" width="9.140625"/>
    <col min="10882" max="10882" customWidth="1" width="9.140625"/>
    <col min="10883" max="10883" customWidth="1" width="9.140625"/>
    <col min="10884" max="10884" customWidth="1" width="9.140625"/>
    <col min="10885" max="10885" customWidth="1" width="9.140625"/>
    <col min="10886" max="10886" customWidth="1" width="9.140625"/>
    <col min="10887" max="10887" customWidth="1" width="9.140625"/>
    <col min="10888" max="10888" customWidth="1" width="9.140625"/>
    <col min="10889" max="10889" customWidth="1" width="9.140625"/>
    <col min="10890" max="10890" customWidth="1" width="9.140625"/>
    <col min="10891" max="10891" customWidth="1" width="9.140625"/>
    <col min="10892" max="10892" customWidth="1" width="9.140625"/>
    <col min="10893" max="10893" customWidth="1" width="9.140625"/>
    <col min="10894" max="10894" customWidth="1" width="9.140625"/>
    <col min="10895" max="10895" customWidth="1" width="9.140625"/>
    <col min="10896" max="10896" customWidth="1" width="9.140625"/>
    <col min="10897" max="10897" customWidth="1" width="9.140625"/>
    <col min="10898" max="10898" customWidth="1" width="9.140625"/>
    <col min="10899" max="10899" customWidth="1" width="9.140625"/>
    <col min="10900" max="10900" customWidth="1" width="9.140625"/>
    <col min="10901" max="10901" customWidth="1" width="9.140625"/>
    <col min="10902" max="10902" customWidth="1" width="9.140625"/>
    <col min="10903" max="10903" customWidth="1" width="9.140625"/>
    <col min="10904" max="10904" customWidth="1" width="9.140625"/>
    <col min="10905" max="10905" customWidth="1" width="9.140625"/>
    <col min="10906" max="10906" customWidth="1" width="9.140625"/>
    <col min="10907" max="10907" customWidth="1" width="9.140625"/>
    <col min="10908" max="10908" customWidth="1" width="9.140625"/>
    <col min="10909" max="10909" customWidth="1" width="9.140625"/>
    <col min="10910" max="10910" customWidth="1" width="9.140625"/>
    <col min="10911" max="10911" customWidth="1" width="9.140625"/>
    <col min="10912" max="10912" customWidth="1" width="9.140625"/>
    <col min="10913" max="10913" customWidth="1" width="9.140625"/>
    <col min="10914" max="10914" customWidth="1" width="9.140625"/>
    <col min="10915" max="10915" customWidth="1" width="9.140625"/>
    <col min="10916" max="10916" customWidth="1" width="9.140625"/>
    <col min="10917" max="10917" customWidth="1" width="9.140625"/>
    <col min="10918" max="10918" customWidth="1" width="9.140625"/>
    <col min="10919" max="10919" customWidth="1" width="9.140625"/>
    <col min="10920" max="10920" customWidth="1" width="9.140625"/>
    <col min="10921" max="10921" customWidth="1" width="9.140625"/>
    <col min="10922" max="10922" customWidth="1" width="9.140625"/>
    <col min="10923" max="10923" customWidth="1" width="9.140625"/>
    <col min="10924" max="10924" customWidth="1" width="9.140625"/>
    <col min="10925" max="10925" customWidth="1" width="9.140625"/>
    <col min="10926" max="10926" customWidth="1" width="9.140625"/>
    <col min="10927" max="10927" customWidth="1" width="9.140625"/>
    <col min="10928" max="10928" customWidth="1" width="9.140625"/>
    <col min="10929" max="10929" customWidth="1" width="9.140625"/>
    <col min="10930" max="10930" customWidth="1" width="9.140625"/>
    <col min="10931" max="10931" customWidth="1" width="9.140625"/>
    <col min="10932" max="10932" customWidth="1" width="9.140625"/>
    <col min="10933" max="10933" customWidth="1" width="9.140625"/>
    <col min="10934" max="10934" customWidth="1" width="9.140625"/>
    <col min="10935" max="10935" customWidth="1" width="9.140625"/>
    <col min="10936" max="10936" customWidth="1" width="9.140625"/>
    <col min="10937" max="10937" customWidth="1" width="9.140625"/>
    <col min="10938" max="10938" customWidth="1" width="9.140625"/>
    <col min="10939" max="10939" customWidth="1" width="9.140625"/>
    <col min="10940" max="10940" customWidth="1" width="9.140625"/>
    <col min="10941" max="10941" customWidth="1" width="9.140625"/>
    <col min="10942" max="10942" customWidth="1" width="9.140625"/>
    <col min="10943" max="10943" customWidth="1" width="9.140625"/>
    <col min="10944" max="10944" customWidth="1" width="9.140625"/>
    <col min="10945" max="10945" customWidth="1" width="9.140625"/>
    <col min="10946" max="10946" customWidth="1" width="9.140625"/>
    <col min="10947" max="10947" customWidth="1" width="9.140625"/>
    <col min="10948" max="10948" customWidth="1" width="9.140625"/>
    <col min="10949" max="10949" customWidth="1" width="9.140625"/>
    <col min="10950" max="10950" customWidth="1" width="9.140625"/>
    <col min="10951" max="10951" customWidth="1" width="9.140625"/>
    <col min="10952" max="10952" customWidth="1" width="9.140625"/>
    <col min="10953" max="10953" customWidth="1" width="9.140625"/>
    <col min="10954" max="10954" customWidth="1" width="9.140625"/>
    <col min="10955" max="10955" customWidth="1" width="9.140625"/>
    <col min="10956" max="10956" customWidth="1" width="9.140625"/>
    <col min="10957" max="10957" customWidth="1" width="9.140625"/>
    <col min="10958" max="10958" customWidth="1" width="9.140625"/>
    <col min="10959" max="10959" customWidth="1" width="9.140625"/>
    <col min="10960" max="10960" customWidth="1" width="9.140625"/>
    <col min="10961" max="10961" customWidth="1" width="9.140625"/>
    <col min="10962" max="10962" customWidth="1" width="9.140625"/>
    <col min="10963" max="10963" customWidth="1" width="9.140625"/>
    <col min="10964" max="10964" customWidth="1" width="9.140625"/>
    <col min="10965" max="10965" customWidth="1" width="9.140625"/>
    <col min="10966" max="10966" customWidth="1" width="9.140625"/>
    <col min="10967" max="10967" customWidth="1" width="9.140625"/>
    <col min="10968" max="10968" customWidth="1" width="9.140625"/>
    <col min="10969" max="10969" customWidth="1" width="9.140625"/>
    <col min="10970" max="10970" customWidth="1" width="9.140625"/>
    <col min="10971" max="10971" customWidth="1" width="9.140625"/>
    <col min="10972" max="10972" customWidth="1" width="9.140625"/>
    <col min="10973" max="10973" customWidth="1" width="9.140625"/>
    <col min="10974" max="10974" customWidth="1" width="9.140625"/>
    <col min="10975" max="10975" customWidth="1" width="9.140625"/>
    <col min="10976" max="10976" customWidth="1" width="9.140625"/>
    <col min="10977" max="10977" customWidth="1" width="9.140625"/>
    <col min="10978" max="10978" customWidth="1" width="9.140625"/>
    <col min="10979" max="10979" customWidth="1" width="9.140625"/>
    <col min="10980" max="10980" customWidth="1" width="9.140625"/>
    <col min="10981" max="10981" customWidth="1" width="9.140625"/>
    <col min="10982" max="10982" customWidth="1" width="9.140625"/>
    <col min="10983" max="10983" customWidth="1" width="9.140625"/>
    <col min="10984" max="10984" customWidth="1" width="9.140625"/>
    <col min="10985" max="10985" customWidth="1" width="9.140625"/>
    <col min="10986" max="10986" customWidth="1" width="9.140625"/>
    <col min="10987" max="10987" customWidth="1" width="9.140625"/>
    <col min="10988" max="10988" customWidth="1" width="9.140625"/>
    <col min="10989" max="10989" customWidth="1" width="9.140625"/>
    <col min="10990" max="10990" customWidth="1" width="9.140625"/>
    <col min="10991" max="10991" customWidth="1" width="9.140625"/>
    <col min="10992" max="10992" customWidth="1" width="9.140625"/>
    <col min="10993" max="10993" customWidth="1" width="9.140625"/>
    <col min="10994" max="10994" customWidth="1" width="9.140625"/>
    <col min="10995" max="10995" customWidth="1" width="9.140625"/>
    <col min="10996" max="10996" customWidth="1" width="9.140625"/>
    <col min="10997" max="10997" customWidth="1" width="9.140625"/>
    <col min="10998" max="10998" customWidth="1" width="9.140625"/>
    <col min="10999" max="10999" customWidth="1" width="9.140625"/>
    <col min="11000" max="11000" customWidth="1" width="9.140625"/>
    <col min="11001" max="11001" customWidth="1" width="9.140625"/>
    <col min="11002" max="11002" customWidth="1" width="9.140625"/>
    <col min="11003" max="11003" customWidth="1" width="9.140625"/>
    <col min="11004" max="11004" customWidth="1" width="9.140625"/>
    <col min="11005" max="11005" customWidth="1" width="9.140625"/>
    <col min="11006" max="11006" customWidth="1" width="9.140625"/>
    <col min="11007" max="11007" customWidth="1" width="9.140625"/>
    <col min="11008" max="11008" customWidth="1" width="9.140625"/>
    <col min="11009" max="11009" customWidth="1" width="9.140625"/>
    <col min="11010" max="11010" customWidth="1" width="9.140625"/>
    <col min="11011" max="11011" customWidth="1" width="9.140625"/>
    <col min="11012" max="11012" customWidth="1" width="9.140625"/>
    <col min="11013" max="11013" customWidth="1" width="9.140625"/>
    <col min="11014" max="11014" customWidth="1" width="9.140625"/>
    <col min="11015" max="11015" customWidth="1" width="9.140625"/>
    <col min="11016" max="11016" customWidth="1" width="9.140625"/>
    <col min="11017" max="11017" customWidth="1" width="9.140625"/>
    <col min="11018" max="11018" customWidth="1" width="9.140625"/>
    <col min="11019" max="11019" customWidth="1" width="9.140625"/>
    <col min="11020" max="11020" customWidth="1" width="9.140625"/>
    <col min="11021" max="11021" customWidth="1" width="9.140625"/>
    <col min="11022" max="11022" customWidth="1" width="9.140625"/>
    <col min="11023" max="11023" customWidth="1" width="9.140625"/>
    <col min="11024" max="11024" customWidth="1" width="9.140625"/>
    <col min="11025" max="11025" customWidth="1" width="9.140625"/>
    <col min="11026" max="11026" customWidth="1" width="9.140625"/>
    <col min="11027" max="11027" customWidth="1" width="9.140625"/>
    <col min="11028" max="11028" customWidth="1" width="9.140625"/>
    <col min="11029" max="11029" customWidth="1" width="9.140625"/>
    <col min="11030" max="11030" customWidth="1" width="9.140625"/>
    <col min="11031" max="11031" customWidth="1" width="9.140625"/>
    <col min="11032" max="11032" customWidth="1" width="9.140625"/>
    <col min="11033" max="11033" customWidth="1" width="9.140625"/>
    <col min="11034" max="11034" customWidth="1" width="9.140625"/>
    <col min="11035" max="11035" customWidth="1" width="9.140625"/>
    <col min="11036" max="11036" customWidth="1" width="9.140625"/>
    <col min="11037" max="11037" customWidth="1" width="9.140625"/>
    <col min="11038" max="11038" customWidth="1" width="9.140625"/>
    <col min="11039" max="11039" customWidth="1" width="9.140625"/>
    <col min="11040" max="11040" customWidth="1" width="9.140625"/>
    <col min="11041" max="11041" customWidth="1" width="9.140625"/>
    <col min="11042" max="11042" customWidth="1" width="9.140625"/>
    <col min="11043" max="11043" customWidth="1" width="9.140625"/>
    <col min="11044" max="11044" customWidth="1" width="9.140625"/>
    <col min="11045" max="11045" customWidth="1" width="9.140625"/>
    <col min="11046" max="11046" customWidth="1" width="9.140625"/>
    <col min="11047" max="11047" customWidth="1" width="9.140625"/>
    <col min="11048" max="11048" customWidth="1" width="9.140625"/>
    <col min="11049" max="11049" customWidth="1" width="9.140625"/>
    <col min="11050" max="11050" customWidth="1" width="9.140625"/>
    <col min="11051" max="11051" customWidth="1" width="9.140625"/>
    <col min="11052" max="11052" customWidth="1" width="9.140625"/>
    <col min="11053" max="11053" customWidth="1" width="9.140625"/>
    <col min="11054" max="11054" customWidth="1" width="9.140625"/>
    <col min="11055" max="11055" customWidth="1" width="9.140625"/>
    <col min="11056" max="11056" customWidth="1" width="9.140625"/>
    <col min="11057" max="11057" customWidth="1" width="9.140625"/>
    <col min="11058" max="11058" customWidth="1" width="9.140625"/>
    <col min="11059" max="11059" customWidth="1" width="9.140625"/>
    <col min="11060" max="11060" customWidth="1" width="9.140625"/>
    <col min="11061" max="11061" customWidth="1" width="9.140625"/>
    <col min="11062" max="11062" customWidth="1" width="9.140625"/>
    <col min="11063" max="11063" customWidth="1" width="9.140625"/>
    <col min="11064" max="11064" customWidth="1" width="9.140625"/>
    <col min="11065" max="11065" customWidth="1" width="9.140625"/>
    <col min="11066" max="11066" customWidth="1" width="9.140625"/>
    <col min="11067" max="11067" customWidth="1" width="9.140625"/>
    <col min="11068" max="11068" customWidth="1" width="9.140625"/>
    <col min="11069" max="11069" customWidth="1" width="9.140625"/>
    <col min="11070" max="11070" customWidth="1" width="9.140625"/>
    <col min="11071" max="11071" customWidth="1" width="9.140625"/>
    <col min="11072" max="11072" customWidth="1" width="9.140625"/>
    <col min="11073" max="11073" customWidth="1" width="9.140625"/>
    <col min="11074" max="11074" customWidth="1" width="9.140625"/>
    <col min="11075" max="11075" customWidth="1" width="9.140625"/>
    <col min="11076" max="11076" customWidth="1" width="9.140625"/>
    <col min="11077" max="11077" customWidth="1" width="9.140625"/>
    <col min="11078" max="11078" customWidth="1" width="9.140625"/>
    <col min="11079" max="11079" customWidth="1" width="9.140625"/>
    <col min="11080" max="11080" customWidth="1" width="9.140625"/>
    <col min="11081" max="11081" customWidth="1" width="9.140625"/>
    <col min="11082" max="11082" customWidth="1" width="9.140625"/>
    <col min="11083" max="11083" customWidth="1" width="9.140625"/>
    <col min="11084" max="11084" customWidth="1" width="9.140625"/>
    <col min="11085" max="11085" customWidth="1" width="9.140625"/>
    <col min="11086" max="11086" customWidth="1" width="9.140625"/>
    <col min="11087" max="11087" customWidth="1" width="9.140625"/>
    <col min="11088" max="11088" customWidth="1" width="9.140625"/>
    <col min="11089" max="11089" customWidth="1" width="9.140625"/>
    <col min="11090" max="11090" customWidth="1" width="9.140625"/>
    <col min="11091" max="11091" customWidth="1" width="9.140625"/>
    <col min="11092" max="11092" customWidth="1" width="9.140625"/>
    <col min="11093" max="11093" customWidth="1" width="9.140625"/>
    <col min="11094" max="11094" customWidth="1" width="9.140625"/>
    <col min="11095" max="11095" customWidth="1" width="9.140625"/>
    <col min="11096" max="11096" customWidth="1" width="9.140625"/>
    <col min="11097" max="11097" customWidth="1" width="9.140625"/>
    <col min="11098" max="11098" customWidth="1" width="9.140625"/>
    <col min="11099" max="11099" customWidth="1" width="9.140625"/>
    <col min="11100" max="11100" customWidth="1" width="9.140625"/>
    <col min="11101" max="11101" customWidth="1" width="9.140625"/>
    <col min="11102" max="11102" customWidth="1" width="9.140625"/>
    <col min="11103" max="11103" customWidth="1" width="9.140625"/>
    <col min="11104" max="11104" customWidth="1" width="9.140625"/>
    <col min="11105" max="11105" customWidth="1" width="9.140625"/>
    <col min="11106" max="11106" customWidth="1" width="9.140625"/>
    <col min="11107" max="11107" customWidth="1" width="9.140625"/>
    <col min="11108" max="11108" customWidth="1" width="9.140625"/>
    <col min="11109" max="11109" customWidth="1" width="9.140625"/>
    <col min="11110" max="11110" customWidth="1" width="9.140625"/>
    <col min="11111" max="11111" customWidth="1" width="9.140625"/>
    <col min="11112" max="11112" customWidth="1" width="9.140625"/>
    <col min="11113" max="11113" customWidth="1" width="9.140625"/>
    <col min="11114" max="11114" customWidth="1" width="9.140625"/>
    <col min="11115" max="11115" customWidth="1" width="9.140625"/>
    <col min="11116" max="11116" customWidth="1" width="9.140625"/>
    <col min="11117" max="11117" customWidth="1" width="9.140625"/>
    <col min="11118" max="11118" customWidth="1" width="9.140625"/>
    <col min="11119" max="11119" customWidth="1" width="9.140625"/>
    <col min="11120" max="11120" customWidth="1" width="9.140625"/>
    <col min="11121" max="11121" customWidth="1" width="9.140625"/>
    <col min="11122" max="11122" customWidth="1" width="9.140625"/>
    <col min="11123" max="11123" customWidth="1" width="9.140625"/>
    <col min="11124" max="11124" customWidth="1" width="9.140625"/>
    <col min="11125" max="11125" customWidth="1" width="9.140625"/>
    <col min="11126" max="11126" customWidth="1" width="9.140625"/>
    <col min="11127" max="11127" customWidth="1" width="9.140625"/>
    <col min="11128" max="11128" customWidth="1" width="9.140625"/>
    <col min="11129" max="11129" customWidth="1" width="9.140625"/>
    <col min="11130" max="11130" customWidth="1" width="9.140625"/>
    <col min="11131" max="11131" customWidth="1" width="9.140625"/>
    <col min="11132" max="11132" customWidth="1" width="9.140625"/>
    <col min="11133" max="11133" customWidth="1" width="9.140625"/>
    <col min="11134" max="11134" customWidth="1" width="9.140625"/>
    <col min="11135" max="11135" customWidth="1" width="9.140625"/>
    <col min="11136" max="11136" customWidth="1" width="9.140625"/>
    <col min="11137" max="11137" customWidth="1" width="9.140625"/>
    <col min="11138" max="11138" customWidth="1" width="9.140625"/>
    <col min="11139" max="11139" customWidth="1" width="9.140625"/>
    <col min="11140" max="11140" customWidth="1" width="9.140625"/>
    <col min="11141" max="11141" customWidth="1" width="9.140625"/>
    <col min="11142" max="11142" customWidth="1" width="9.140625"/>
    <col min="11143" max="11143" customWidth="1" width="9.140625"/>
    <col min="11144" max="11144" customWidth="1" width="9.140625"/>
    <col min="11145" max="11145" customWidth="1" width="9.140625"/>
    <col min="11146" max="11146" customWidth="1" width="9.140625"/>
    <col min="11147" max="11147" customWidth="1" width="9.140625"/>
    <col min="11148" max="11148" customWidth="1" width="9.140625"/>
    <col min="11149" max="11149" customWidth="1" width="9.140625"/>
    <col min="11150" max="11150" customWidth="1" width="9.140625"/>
    <col min="11151" max="11151" customWidth="1" width="9.140625"/>
    <col min="11152" max="11152" customWidth="1" width="9.140625"/>
    <col min="11153" max="11153" customWidth="1" width="9.140625"/>
    <col min="11154" max="11154" customWidth="1" width="9.140625"/>
    <col min="11155" max="11155" customWidth="1" width="9.140625"/>
    <col min="11156" max="11156" customWidth="1" width="9.140625"/>
    <col min="11157" max="11157" customWidth="1" width="9.140625"/>
    <col min="11158" max="11158" customWidth="1" width="9.140625"/>
    <col min="11159" max="11159" customWidth="1" width="9.140625"/>
    <col min="11160" max="11160" customWidth="1" width="9.140625"/>
    <col min="11161" max="11161" customWidth="1" width="9.140625"/>
    <col min="11162" max="11162" customWidth="1" width="9.140625"/>
    <col min="11163" max="11163" customWidth="1" width="9.140625"/>
    <col min="11164" max="11164" customWidth="1" width="9.140625"/>
    <col min="11165" max="11165" customWidth="1" width="9.140625"/>
    <col min="11166" max="11166" customWidth="1" width="9.140625"/>
    <col min="11167" max="11167" customWidth="1" width="9.140625"/>
    <col min="11168" max="11168" customWidth="1" width="9.140625"/>
    <col min="11169" max="11169" customWidth="1" width="9.140625"/>
    <col min="11170" max="11170" customWidth="1" width="9.140625"/>
    <col min="11171" max="11171" customWidth="1" width="9.140625"/>
    <col min="11172" max="11172" customWidth="1" width="9.140625"/>
    <col min="11173" max="11173" customWidth="1" width="9.140625"/>
    <col min="11174" max="11174" customWidth="1" width="9.140625"/>
    <col min="11175" max="11175" customWidth="1" width="9.140625"/>
    <col min="11176" max="11176" customWidth="1" width="9.140625"/>
    <col min="11177" max="11177" customWidth="1" width="9.140625"/>
    <col min="11178" max="11178" customWidth="1" width="9.140625"/>
    <col min="11179" max="11179" customWidth="1" width="9.140625"/>
    <col min="11180" max="11180" customWidth="1" width="9.140625"/>
    <col min="11181" max="11181" customWidth="1" width="9.140625"/>
    <col min="11182" max="11182" customWidth="1" width="9.140625"/>
    <col min="11183" max="11183" customWidth="1" width="9.140625"/>
    <col min="11184" max="11184" customWidth="1" width="9.140625"/>
    <col min="11185" max="11185" customWidth="1" width="9.140625"/>
    <col min="11186" max="11186" customWidth="1" width="9.140625"/>
    <col min="11187" max="11187" customWidth="1" width="9.140625"/>
    <col min="11188" max="11188" customWidth="1" width="9.140625"/>
    <col min="11189" max="11189" customWidth="1" width="9.140625"/>
    <col min="11190" max="11190" customWidth="1" width="9.140625"/>
    <col min="11191" max="11191" customWidth="1" width="9.140625"/>
    <col min="11192" max="11192" customWidth="1" width="9.140625"/>
    <col min="11193" max="11193" customWidth="1" width="9.140625"/>
    <col min="11194" max="11194" customWidth="1" width="9.140625"/>
    <col min="11195" max="11195" customWidth="1" width="9.140625"/>
    <col min="11196" max="11196" customWidth="1" width="9.140625"/>
    <col min="11197" max="11197" customWidth="1" width="9.140625"/>
    <col min="11198" max="11198" customWidth="1" width="9.140625"/>
    <col min="11199" max="11199" customWidth="1" width="9.140625"/>
    <col min="11200" max="11200" customWidth="1" width="9.140625"/>
    <col min="11201" max="11201" customWidth="1" width="9.140625"/>
    <col min="11202" max="11202" customWidth="1" width="9.140625"/>
    <col min="11203" max="11203" customWidth="1" width="9.140625"/>
    <col min="11204" max="11204" customWidth="1" width="9.140625"/>
    <col min="11205" max="11205" customWidth="1" width="9.140625"/>
    <col min="11206" max="11206" customWidth="1" width="9.140625"/>
    <col min="11207" max="11207" customWidth="1" width="9.140625"/>
    <col min="11208" max="11208" customWidth="1" width="9.140625"/>
    <col min="11209" max="11209" customWidth="1" width="9.140625"/>
    <col min="11210" max="11210" customWidth="1" width="9.140625"/>
    <col min="11211" max="11211" customWidth="1" width="9.140625"/>
    <col min="11212" max="11212" customWidth="1" width="9.140625"/>
    <col min="11213" max="11213" customWidth="1" width="9.140625"/>
    <col min="11214" max="11214" customWidth="1" width="9.140625"/>
    <col min="11215" max="11215" customWidth="1" width="9.140625"/>
    <col min="11216" max="11216" customWidth="1" width="9.140625"/>
    <col min="11217" max="11217" customWidth="1" width="9.140625"/>
    <col min="11218" max="11218" customWidth="1" width="9.140625"/>
    <col min="11219" max="11219" customWidth="1" width="9.140625"/>
    <col min="11220" max="11220" customWidth="1" width="9.140625"/>
    <col min="11221" max="11221" customWidth="1" width="9.140625"/>
    <col min="11222" max="11222" customWidth="1" width="9.140625"/>
    <col min="11223" max="11223" customWidth="1" width="9.140625"/>
    <col min="11224" max="11224" customWidth="1" width="9.140625"/>
    <col min="11225" max="11225" customWidth="1" width="9.140625"/>
    <col min="11226" max="11226" customWidth="1" width="9.140625"/>
    <col min="11227" max="11227" customWidth="1" width="9.140625"/>
    <col min="11228" max="11228" customWidth="1" width="9.140625"/>
    <col min="11229" max="11229" customWidth="1" width="9.140625"/>
    <col min="11230" max="11230" customWidth="1" width="9.140625"/>
    <col min="11231" max="11231" customWidth="1" width="9.140625"/>
    <col min="11232" max="11232" customWidth="1" width="9.140625"/>
    <col min="11233" max="11233" customWidth="1" width="9.140625"/>
    <col min="11234" max="11234" customWidth="1" width="9.140625"/>
    <col min="11235" max="11235" customWidth="1" width="9.140625"/>
    <col min="11236" max="11236" customWidth="1" width="9.140625"/>
    <col min="11237" max="11237" customWidth="1" width="9.140625"/>
    <col min="11238" max="11238" customWidth="1" width="9.140625"/>
    <col min="11239" max="11239" customWidth="1" width="9.140625"/>
    <col min="11240" max="11240" customWidth="1" width="9.140625"/>
    <col min="11241" max="11241" customWidth="1" width="9.140625"/>
    <col min="11242" max="11242" customWidth="1" width="9.140625"/>
    <col min="11243" max="11243" customWidth="1" width="9.140625"/>
    <col min="11244" max="11244" customWidth="1" width="9.140625"/>
    <col min="11245" max="11245" customWidth="1" width="9.140625"/>
    <col min="11246" max="11246" customWidth="1" width="9.140625"/>
    <col min="11247" max="11247" customWidth="1" width="9.140625"/>
    <col min="11248" max="11248" customWidth="1" width="9.140625"/>
    <col min="11249" max="11249" customWidth="1" width="9.140625"/>
    <col min="11250" max="11250" customWidth="1" width="9.140625"/>
    <col min="11251" max="11251" customWidth="1" width="9.140625"/>
    <col min="11252" max="11252" customWidth="1" width="9.140625"/>
    <col min="11253" max="11253" customWidth="1" width="9.140625"/>
    <col min="11254" max="11254" customWidth="1" width="9.140625"/>
    <col min="11255" max="11255" customWidth="1" width="9.140625"/>
    <col min="11256" max="11256" customWidth="1" width="9.140625"/>
    <col min="11257" max="11257" customWidth="1" width="9.140625"/>
    <col min="11258" max="11258" customWidth="1" width="9.140625"/>
    <col min="11259" max="11259" customWidth="1" width="9.140625"/>
    <col min="11260" max="11260" customWidth="1" width="9.140625"/>
    <col min="11261" max="11261" customWidth="1" width="9.140625"/>
    <col min="11262" max="11262" customWidth="1" width="9.140625"/>
    <col min="11263" max="11263" customWidth="1" width="9.140625"/>
    <col min="11264" max="11264" customWidth="1" width="9.140625"/>
    <col min="11265" max="11265" customWidth="1" width="9.140625"/>
    <col min="11266" max="11266" customWidth="1" width="9.140625"/>
    <col min="11267" max="11267" customWidth="1" width="9.140625"/>
    <col min="11268" max="11268" customWidth="1" width="9.140625"/>
    <col min="11269" max="11269" customWidth="1" width="9.140625"/>
    <col min="11270" max="11270" customWidth="1" width="9.140625"/>
    <col min="11271" max="11271" customWidth="1" width="9.140625"/>
    <col min="11272" max="11272" customWidth="1" width="9.140625"/>
    <col min="11273" max="11273" customWidth="1" width="9.140625"/>
    <col min="11274" max="11274" customWidth="1" width="9.140625"/>
    <col min="11275" max="11275" customWidth="1" width="9.140625"/>
    <col min="11276" max="11276" customWidth="1" width="9.140625"/>
    <col min="11277" max="11277" customWidth="1" width="9.140625"/>
    <col min="11278" max="11278" customWidth="1" width="9.140625"/>
    <col min="11279" max="11279" customWidth="1" width="9.140625"/>
    <col min="11280" max="11280" customWidth="1" width="9.140625"/>
    <col min="11281" max="11281" customWidth="1" width="9.140625"/>
    <col min="11282" max="11282" customWidth="1" width="9.140625"/>
    <col min="11283" max="11283" customWidth="1" width="9.140625"/>
    <col min="11284" max="11284" customWidth="1" width="9.140625"/>
    <col min="11285" max="11285" customWidth="1" width="9.140625"/>
    <col min="11286" max="11286" customWidth="1" width="9.140625"/>
    <col min="11287" max="11287" customWidth="1" width="9.140625"/>
    <col min="11288" max="11288" customWidth="1" width="9.140625"/>
    <col min="11289" max="11289" customWidth="1" width="9.140625"/>
    <col min="11290" max="11290" customWidth="1" width="9.140625"/>
    <col min="11291" max="11291" customWidth="1" width="9.140625"/>
    <col min="11292" max="11292" customWidth="1" width="9.140625"/>
    <col min="11293" max="11293" customWidth="1" width="9.140625"/>
    <col min="11294" max="11294" customWidth="1" width="9.140625"/>
    <col min="11295" max="11295" customWidth="1" width="9.140625"/>
    <col min="11296" max="11296" customWidth="1" width="9.140625"/>
    <col min="11297" max="11297" customWidth="1" width="9.140625"/>
    <col min="11298" max="11298" customWidth="1" width="9.140625"/>
    <col min="11299" max="11299" customWidth="1" width="9.140625"/>
    <col min="11300" max="11300" customWidth="1" width="9.140625"/>
    <col min="11301" max="11301" customWidth="1" width="9.140625"/>
    <col min="11302" max="11302" customWidth="1" width="9.140625"/>
    <col min="11303" max="11303" customWidth="1" width="9.140625"/>
    <col min="11304" max="11304" customWidth="1" width="9.140625"/>
    <col min="11305" max="11305" customWidth="1" width="9.140625"/>
    <col min="11306" max="11306" customWidth="1" width="9.140625"/>
    <col min="11307" max="11307" customWidth="1" width="9.140625"/>
    <col min="11308" max="11308" customWidth="1" width="9.140625"/>
    <col min="11309" max="11309" customWidth="1" width="9.140625"/>
    <col min="11310" max="11310" customWidth="1" width="9.140625"/>
    <col min="11311" max="11311" customWidth="1" width="9.140625"/>
    <col min="11312" max="11312" customWidth="1" width="9.140625"/>
    <col min="11313" max="11313" customWidth="1" width="9.140625"/>
    <col min="11314" max="11314" customWidth="1" width="9.140625"/>
    <col min="11315" max="11315" customWidth="1" width="9.140625"/>
    <col min="11316" max="11316" customWidth="1" width="9.140625"/>
    <col min="11317" max="11317" customWidth="1" width="9.140625"/>
    <col min="11318" max="11318" customWidth="1" width="9.140625"/>
    <col min="11319" max="11319" customWidth="1" width="9.140625"/>
    <col min="11320" max="11320" customWidth="1" width="9.140625"/>
    <col min="11321" max="11321" customWidth="1" width="9.140625"/>
    <col min="11322" max="11322" customWidth="1" width="9.140625"/>
    <col min="11323" max="11323" customWidth="1" width="9.140625"/>
    <col min="11324" max="11324" customWidth="1" width="9.140625"/>
    <col min="11325" max="11325" customWidth="1" width="9.140625"/>
    <col min="11326" max="11326" customWidth="1" width="9.140625"/>
    <col min="11327" max="11327" customWidth="1" width="9.140625"/>
    <col min="11328" max="11328" customWidth="1" width="9.140625"/>
    <col min="11329" max="11329" customWidth="1" width="9.140625"/>
    <col min="11330" max="11330" customWidth="1" width="9.140625"/>
    <col min="11331" max="11331" customWidth="1" width="9.140625"/>
    <col min="11332" max="11332" customWidth="1" width="9.140625"/>
    <col min="11333" max="11333" customWidth="1" width="9.140625"/>
    <col min="11334" max="11334" customWidth="1" width="9.140625"/>
    <col min="11335" max="11335" customWidth="1" width="9.140625"/>
    <col min="11336" max="11336" customWidth="1" width="9.140625"/>
    <col min="11337" max="11337" customWidth="1" width="9.140625"/>
    <col min="11338" max="11338" customWidth="1" width="9.140625"/>
    <col min="11339" max="11339" customWidth="1" width="9.140625"/>
    <col min="11340" max="11340" customWidth="1" width="9.140625"/>
    <col min="11341" max="11341" customWidth="1" width="9.140625"/>
    <col min="11342" max="11342" customWidth="1" width="9.140625"/>
    <col min="11343" max="11343" customWidth="1" width="9.140625"/>
    <col min="11344" max="11344" customWidth="1" width="9.140625"/>
    <col min="11345" max="11345" customWidth="1" width="9.140625"/>
    <col min="11346" max="11346" customWidth="1" width="9.140625"/>
    <col min="11347" max="11347" customWidth="1" width="9.140625"/>
    <col min="11348" max="11348" customWidth="1" width="9.140625"/>
    <col min="11349" max="11349" customWidth="1" width="9.140625"/>
    <col min="11350" max="11350" customWidth="1" width="9.140625"/>
    <col min="11351" max="11351" customWidth="1" width="9.140625"/>
    <col min="11352" max="11352" customWidth="1" width="9.140625"/>
    <col min="11353" max="11353" customWidth="1" width="9.140625"/>
    <col min="11354" max="11354" customWidth="1" width="9.140625"/>
    <col min="11355" max="11355" customWidth="1" width="9.140625"/>
    <col min="11356" max="11356" customWidth="1" width="9.140625"/>
    <col min="11357" max="11357" customWidth="1" width="9.140625"/>
    <col min="11358" max="11358" customWidth="1" width="9.140625"/>
    <col min="11359" max="11359" customWidth="1" width="9.140625"/>
    <col min="11360" max="11360" customWidth="1" width="9.140625"/>
    <col min="11361" max="11361" customWidth="1" width="9.140625"/>
    <col min="11362" max="11362" customWidth="1" width="9.140625"/>
    <col min="11363" max="11363" customWidth="1" width="9.140625"/>
    <col min="11364" max="11364" customWidth="1" width="9.140625"/>
    <col min="11365" max="11365" customWidth="1" width="9.140625"/>
    <col min="11366" max="11366" customWidth="1" width="9.140625"/>
    <col min="11367" max="11367" customWidth="1" width="9.140625"/>
    <col min="11368" max="11368" customWidth="1" width="9.140625"/>
    <col min="11369" max="11369" customWidth="1" width="9.140625"/>
    <col min="11370" max="11370" customWidth="1" width="9.140625"/>
    <col min="11371" max="11371" customWidth="1" width="9.140625"/>
    <col min="11372" max="11372" customWidth="1" width="9.140625"/>
    <col min="11373" max="11373" customWidth="1" width="9.140625"/>
    <col min="11374" max="11374" customWidth="1" width="9.140625"/>
    <col min="11375" max="11375" customWidth="1" width="9.140625"/>
    <col min="11376" max="11376" customWidth="1" width="9.140625"/>
    <col min="11377" max="11377" customWidth="1" width="9.140625"/>
    <col min="11378" max="11378" customWidth="1" width="9.140625"/>
    <col min="11379" max="11379" customWidth="1" width="9.140625"/>
    <col min="11380" max="11380" customWidth="1" width="9.140625"/>
    <col min="11381" max="11381" customWidth="1" width="9.140625"/>
    <col min="11382" max="11382" customWidth="1" width="9.140625"/>
    <col min="11383" max="11383" customWidth="1" width="9.140625"/>
    <col min="11384" max="11384" customWidth="1" width="9.140625"/>
    <col min="11385" max="11385" customWidth="1" width="9.140625"/>
    <col min="11386" max="11386" customWidth="1" width="9.140625"/>
    <col min="11387" max="11387" customWidth="1" width="9.140625"/>
    <col min="11388" max="11388" customWidth="1" width="9.140625"/>
    <col min="11389" max="11389" customWidth="1" width="9.140625"/>
    <col min="11390" max="11390" customWidth="1" width="9.140625"/>
    <col min="11391" max="11391" customWidth="1" width="9.140625"/>
    <col min="11392" max="11392" customWidth="1" width="9.140625"/>
    <col min="11393" max="11393" customWidth="1" width="9.140625"/>
    <col min="11394" max="11394" customWidth="1" width="9.140625"/>
    <col min="11395" max="11395" customWidth="1" width="9.140625"/>
    <col min="11396" max="11396" customWidth="1" width="9.140625"/>
    <col min="11397" max="11397" customWidth="1" width="9.140625"/>
    <col min="11398" max="11398" customWidth="1" width="9.140625"/>
    <col min="11399" max="11399" customWidth="1" width="9.140625"/>
    <col min="11400" max="11400" customWidth="1" width="9.140625"/>
    <col min="11401" max="11401" customWidth="1" width="9.140625"/>
    <col min="11402" max="11402" customWidth="1" width="9.140625"/>
    <col min="11403" max="11403" customWidth="1" width="9.140625"/>
    <col min="11404" max="11404" customWidth="1" width="9.140625"/>
    <col min="11405" max="11405" customWidth="1" width="9.140625"/>
    <col min="11406" max="11406" customWidth="1" width="9.140625"/>
    <col min="11407" max="11407" customWidth="1" width="9.140625"/>
    <col min="11408" max="11408" customWidth="1" width="9.140625"/>
    <col min="11409" max="11409" customWidth="1" width="9.140625"/>
    <col min="11410" max="11410" customWidth="1" width="9.140625"/>
    <col min="11411" max="11411" customWidth="1" width="9.140625"/>
    <col min="11412" max="11412" customWidth="1" width="9.140625"/>
    <col min="11413" max="11413" customWidth="1" width="9.140625"/>
    <col min="11414" max="11414" customWidth="1" width="9.140625"/>
    <col min="11415" max="11415" customWidth="1" width="9.140625"/>
    <col min="11416" max="11416" customWidth="1" width="9.140625"/>
    <col min="11417" max="11417" customWidth="1" width="9.140625"/>
    <col min="11418" max="11418" customWidth="1" width="9.140625"/>
    <col min="11419" max="11419" customWidth="1" width="9.140625"/>
    <col min="11420" max="11420" customWidth="1" width="9.140625"/>
    <col min="11421" max="11421" customWidth="1" width="9.140625"/>
    <col min="11422" max="11422" customWidth="1" width="9.140625"/>
    <col min="11423" max="11423" customWidth="1" width="9.140625"/>
    <col min="11424" max="11424" customWidth="1" width="9.140625"/>
    <col min="11425" max="11425" customWidth="1" width="9.140625"/>
    <col min="11426" max="11426" customWidth="1" width="9.140625"/>
    <col min="11427" max="11427" customWidth="1" width="9.140625"/>
    <col min="11428" max="11428" customWidth="1" width="9.140625"/>
    <col min="11429" max="11429" customWidth="1" width="9.140625"/>
    <col min="11430" max="11430" customWidth="1" width="9.140625"/>
    <col min="11431" max="11431" customWidth="1" width="9.140625"/>
    <col min="11432" max="11432" customWidth="1" width="9.140625"/>
    <col min="11433" max="11433" customWidth="1" width="9.140625"/>
    <col min="11434" max="11434" customWidth="1" width="9.140625"/>
    <col min="11435" max="11435" customWidth="1" width="9.140625"/>
    <col min="11436" max="11436" customWidth="1" width="9.140625"/>
    <col min="11437" max="11437" customWidth="1" width="9.140625"/>
    <col min="11438" max="11438" customWidth="1" width="9.140625"/>
    <col min="11439" max="11439" customWidth="1" width="9.140625"/>
    <col min="11440" max="11440" customWidth="1" width="9.140625"/>
    <col min="11441" max="11441" customWidth="1" width="9.140625"/>
    <col min="11442" max="11442" customWidth="1" width="9.140625"/>
    <col min="11443" max="11443" customWidth="1" width="9.140625"/>
    <col min="11444" max="11444" customWidth="1" width="9.140625"/>
    <col min="11445" max="11445" customWidth="1" width="9.140625"/>
    <col min="11446" max="11446" customWidth="1" width="9.140625"/>
    <col min="11447" max="11447" customWidth="1" width="9.140625"/>
    <col min="11448" max="11448" customWidth="1" width="9.140625"/>
    <col min="11449" max="11449" customWidth="1" width="9.140625"/>
    <col min="11450" max="11450" customWidth="1" width="9.140625"/>
    <col min="11451" max="11451" customWidth="1" width="9.140625"/>
    <col min="11452" max="11452" customWidth="1" width="9.140625"/>
    <col min="11453" max="11453" customWidth="1" width="9.140625"/>
    <col min="11454" max="11454" customWidth="1" width="9.140625"/>
    <col min="11455" max="11455" customWidth="1" width="9.140625"/>
    <col min="11456" max="11456" customWidth="1" width="9.140625"/>
    <col min="11457" max="11457" customWidth="1" width="9.140625"/>
    <col min="11458" max="11458" customWidth="1" width="9.140625"/>
    <col min="11459" max="11459" customWidth="1" width="9.140625"/>
    <col min="11460" max="11460" customWidth="1" width="9.140625"/>
    <col min="11461" max="11461" customWidth="1" width="9.140625"/>
    <col min="11462" max="11462" customWidth="1" width="9.140625"/>
    <col min="11463" max="11463" customWidth="1" width="9.140625"/>
    <col min="11464" max="11464" customWidth="1" width="9.140625"/>
    <col min="11465" max="11465" customWidth="1" width="9.140625"/>
    <col min="11466" max="11466" customWidth="1" width="9.140625"/>
    <col min="11467" max="11467" customWidth="1" width="9.140625"/>
    <col min="11468" max="11468" customWidth="1" width="9.140625"/>
    <col min="11469" max="11469" customWidth="1" width="9.140625"/>
    <col min="11470" max="11470" customWidth="1" width="9.140625"/>
    <col min="11471" max="11471" customWidth="1" width="9.140625"/>
    <col min="11472" max="11472" customWidth="1" width="9.140625"/>
    <col min="11473" max="11473" customWidth="1" width="9.140625"/>
    <col min="11474" max="11474" customWidth="1" width="9.140625"/>
    <col min="11475" max="11475" customWidth="1" width="9.140625"/>
    <col min="11476" max="11476" customWidth="1" width="9.140625"/>
    <col min="11477" max="11477" customWidth="1" width="9.140625"/>
    <col min="11478" max="11478" customWidth="1" width="9.140625"/>
    <col min="11479" max="11479" customWidth="1" width="9.140625"/>
    <col min="11480" max="11480" customWidth="1" width="9.140625"/>
    <col min="11481" max="11481" customWidth="1" width="9.140625"/>
    <col min="11482" max="11482" customWidth="1" width="9.140625"/>
    <col min="11483" max="11483" customWidth="1" width="9.140625"/>
    <col min="11484" max="11484" customWidth="1" width="9.140625"/>
    <col min="11485" max="11485" customWidth="1" width="9.140625"/>
    <col min="11486" max="11486" customWidth="1" width="9.140625"/>
    <col min="11487" max="11487" customWidth="1" width="9.140625"/>
    <col min="11488" max="11488" customWidth="1" width="9.140625"/>
    <col min="11489" max="11489" customWidth="1" width="9.140625"/>
    <col min="11490" max="11490" customWidth="1" width="9.140625"/>
    <col min="11491" max="11491" customWidth="1" width="9.140625"/>
    <col min="11492" max="11492" customWidth="1" width="9.140625"/>
    <col min="11493" max="11493" customWidth="1" width="9.140625"/>
    <col min="11494" max="11494" customWidth="1" width="9.140625"/>
    <col min="11495" max="11495" customWidth="1" width="9.140625"/>
    <col min="11496" max="11496" customWidth="1" width="9.140625"/>
    <col min="11497" max="11497" customWidth="1" width="9.140625"/>
    <col min="11498" max="11498" customWidth="1" width="9.140625"/>
    <col min="11499" max="11499" customWidth="1" width="9.140625"/>
    <col min="11500" max="11500" customWidth="1" width="9.140625"/>
    <col min="11501" max="11501" customWidth="1" width="9.140625"/>
    <col min="11502" max="11502" customWidth="1" width="9.140625"/>
    <col min="11503" max="11503" customWidth="1" width="9.140625"/>
    <col min="11504" max="11504" customWidth="1" width="9.140625"/>
    <col min="11505" max="11505" customWidth="1" width="9.140625"/>
    <col min="11506" max="11506" customWidth="1" width="9.140625"/>
    <col min="11507" max="11507" customWidth="1" width="9.140625"/>
    <col min="11508" max="11508" customWidth="1" width="9.140625"/>
    <col min="11509" max="11509" customWidth="1" width="9.140625"/>
    <col min="11510" max="11510" customWidth="1" width="9.140625"/>
    <col min="11511" max="11511" customWidth="1" width="9.140625"/>
    <col min="11512" max="11512" customWidth="1" width="9.140625"/>
    <col min="11513" max="11513" customWidth="1" width="9.140625"/>
    <col min="11514" max="11514" customWidth="1" width="9.140625"/>
    <col min="11515" max="11515" customWidth="1" width="9.140625"/>
    <col min="11516" max="11516" customWidth="1" width="9.140625"/>
    <col min="11517" max="11517" customWidth="1" width="9.140625"/>
    <col min="11518" max="11518" customWidth="1" width="9.140625"/>
    <col min="11519" max="11519" customWidth="1" width="9.140625"/>
    <col min="11520" max="11520" customWidth="1" width="9.140625"/>
    <col min="11521" max="11521" customWidth="1" width="9.140625"/>
    <col min="11522" max="11522" customWidth="1" width="9.140625"/>
    <col min="11523" max="11523" customWidth="1" width="9.140625"/>
    <col min="11524" max="11524" customWidth="1" width="9.140625"/>
    <col min="11525" max="11525" customWidth="1" width="9.140625"/>
    <col min="11526" max="11526" customWidth="1" width="9.140625"/>
    <col min="11527" max="11527" customWidth="1" width="9.140625"/>
    <col min="11528" max="11528" customWidth="1" width="9.140625"/>
    <col min="11529" max="11529" customWidth="1" width="9.140625"/>
    <col min="11530" max="11530" customWidth="1" width="9.140625"/>
    <col min="11531" max="11531" customWidth="1" width="9.140625"/>
    <col min="11532" max="11532" customWidth="1" width="9.140625"/>
    <col min="11533" max="11533" customWidth="1" width="9.140625"/>
    <col min="11534" max="11534" customWidth="1" width="9.140625"/>
    <col min="11535" max="11535" customWidth="1" width="9.140625"/>
    <col min="11536" max="11536" customWidth="1" width="9.140625"/>
    <col min="11537" max="11537" customWidth="1" width="9.140625"/>
    <col min="11538" max="11538" customWidth="1" width="9.140625"/>
    <col min="11539" max="11539" customWidth="1" width="9.140625"/>
    <col min="11540" max="11540" customWidth="1" width="9.140625"/>
    <col min="11541" max="11541" customWidth="1" width="9.140625"/>
    <col min="11542" max="11542" customWidth="1" width="9.140625"/>
    <col min="11543" max="11543" customWidth="1" width="9.140625"/>
    <col min="11544" max="11544" customWidth="1" width="9.140625"/>
    <col min="11545" max="11545" customWidth="1" width="9.140625"/>
    <col min="11546" max="11546" customWidth="1" width="9.140625"/>
    <col min="11547" max="11547" customWidth="1" width="9.140625"/>
    <col min="11548" max="11548" customWidth="1" width="9.140625"/>
    <col min="11549" max="11549" customWidth="1" width="9.140625"/>
    <col min="11550" max="11550" customWidth="1" width="9.140625"/>
    <col min="11551" max="11551" customWidth="1" width="9.140625"/>
    <col min="11552" max="11552" customWidth="1" width="9.140625"/>
    <col min="11553" max="11553" customWidth="1" width="9.140625"/>
    <col min="11554" max="11554" customWidth="1" width="9.140625"/>
    <col min="11555" max="11555" customWidth="1" width="9.140625"/>
    <col min="11556" max="11556" customWidth="1" width="9.140625"/>
    <col min="11557" max="11557" customWidth="1" width="9.140625"/>
    <col min="11558" max="11558" customWidth="1" width="9.140625"/>
    <col min="11559" max="11559" customWidth="1" width="9.140625"/>
    <col min="11560" max="11560" customWidth="1" width="9.140625"/>
    <col min="11561" max="11561" customWidth="1" width="9.140625"/>
    <col min="11562" max="11562" customWidth="1" width="9.140625"/>
    <col min="11563" max="11563" customWidth="1" width="9.140625"/>
    <col min="11564" max="11564" customWidth="1" width="9.140625"/>
    <col min="11565" max="11565" customWidth="1" width="9.140625"/>
    <col min="11566" max="11566" customWidth="1" width="9.140625"/>
    <col min="11567" max="11567" customWidth="1" width="9.140625"/>
    <col min="11568" max="11568" customWidth="1" width="9.140625"/>
    <col min="11569" max="11569" customWidth="1" width="9.140625"/>
    <col min="11570" max="11570" customWidth="1" width="9.140625"/>
    <col min="11571" max="11571" customWidth="1" width="9.140625"/>
    <col min="11572" max="11572" customWidth="1" width="9.140625"/>
    <col min="11573" max="11573" customWidth="1" width="9.140625"/>
    <col min="11574" max="11574" customWidth="1" width="9.140625"/>
    <col min="11575" max="11575" customWidth="1" width="9.140625"/>
    <col min="11576" max="11576" customWidth="1" width="9.140625"/>
    <col min="11577" max="11577" customWidth="1" width="9.140625"/>
    <col min="11578" max="11578" customWidth="1" width="9.140625"/>
    <col min="11579" max="11579" customWidth="1" width="9.140625"/>
    <col min="11580" max="11580" customWidth="1" width="9.140625"/>
    <col min="11581" max="11581" customWidth="1" width="9.140625"/>
    <col min="11582" max="11582" customWidth="1" width="9.140625"/>
    <col min="11583" max="11583" customWidth="1" width="9.140625"/>
    <col min="11584" max="11584" customWidth="1" width="9.140625"/>
    <col min="11585" max="11585" customWidth="1" width="9.140625"/>
    <col min="11586" max="11586" customWidth="1" width="9.140625"/>
    <col min="11587" max="11587" customWidth="1" width="9.140625"/>
    <col min="11588" max="11588" customWidth="1" width="9.140625"/>
    <col min="11589" max="11589" customWidth="1" width="9.140625"/>
    <col min="11590" max="11590" customWidth="1" width="9.140625"/>
    <col min="11591" max="11591" customWidth="1" width="9.140625"/>
    <col min="11592" max="11592" customWidth="1" width="9.140625"/>
    <col min="11593" max="11593" customWidth="1" width="9.140625"/>
    <col min="11594" max="11594" customWidth="1" width="9.140625"/>
    <col min="11595" max="11595" customWidth="1" width="9.140625"/>
    <col min="11596" max="11596" customWidth="1" width="9.140625"/>
    <col min="11597" max="11597" customWidth="1" width="9.140625"/>
    <col min="11598" max="11598" customWidth="1" width="9.140625"/>
    <col min="11599" max="11599" customWidth="1" width="9.140625"/>
    <col min="11600" max="11600" customWidth="1" width="9.140625"/>
    <col min="11601" max="11601" customWidth="1" width="9.140625"/>
    <col min="11602" max="11602" customWidth="1" width="9.140625"/>
    <col min="11603" max="11603" customWidth="1" width="9.140625"/>
    <col min="11604" max="11604" customWidth="1" width="9.140625"/>
    <col min="11605" max="11605" customWidth="1" width="9.140625"/>
    <col min="11606" max="11606" customWidth="1" width="9.140625"/>
    <col min="11607" max="11607" customWidth="1" width="9.140625"/>
    <col min="11608" max="11608" customWidth="1" width="9.140625"/>
    <col min="11609" max="11609" customWidth="1" width="9.140625"/>
    <col min="11610" max="11610" customWidth="1" width="9.140625"/>
    <col min="11611" max="11611" customWidth="1" width="9.140625"/>
    <col min="11612" max="11612" customWidth="1" width="9.140625"/>
    <col min="11613" max="11613" customWidth="1" width="9.140625"/>
    <col min="11614" max="11614" customWidth="1" width="9.140625"/>
    <col min="11615" max="11615" customWidth="1" width="9.140625"/>
    <col min="11616" max="11616" customWidth="1" width="9.140625"/>
    <col min="11617" max="11617" customWidth="1" width="9.140625"/>
    <col min="11618" max="11618" customWidth="1" width="9.140625"/>
    <col min="11619" max="11619" customWidth="1" width="9.140625"/>
    <col min="11620" max="11620" customWidth="1" width="9.140625"/>
    <col min="11621" max="11621" customWidth="1" width="9.140625"/>
    <col min="11622" max="11622" customWidth="1" width="9.140625"/>
    <col min="11623" max="11623" customWidth="1" width="9.140625"/>
    <col min="11624" max="11624" customWidth="1" width="9.140625"/>
    <col min="11625" max="11625" customWidth="1" width="9.140625"/>
    <col min="11626" max="11626" customWidth="1" width="9.140625"/>
    <col min="11627" max="11627" customWidth="1" width="9.140625"/>
    <col min="11628" max="11628" customWidth="1" width="9.140625"/>
    <col min="11629" max="11629" customWidth="1" width="9.140625"/>
    <col min="11630" max="11630" customWidth="1" width="9.140625"/>
    <col min="11631" max="11631" customWidth="1" width="9.140625"/>
    <col min="11632" max="11632" customWidth="1" width="9.140625"/>
    <col min="11633" max="11633" customWidth="1" width="9.140625"/>
    <col min="11634" max="11634" customWidth="1" width="9.140625"/>
    <col min="11635" max="11635" customWidth="1" width="9.140625"/>
    <col min="11636" max="11636" customWidth="1" width="9.140625"/>
    <col min="11637" max="11637" customWidth="1" width="9.140625"/>
    <col min="11638" max="11638" customWidth="1" width="9.140625"/>
    <col min="11639" max="11639" customWidth="1" width="9.140625"/>
    <col min="11640" max="11640" customWidth="1" width="9.140625"/>
    <col min="11641" max="11641" customWidth="1" width="9.140625"/>
    <col min="11642" max="11642" customWidth="1" width="9.140625"/>
    <col min="11643" max="11643" customWidth="1" width="9.140625"/>
    <col min="11644" max="11644" customWidth="1" width="9.140625"/>
    <col min="11645" max="11645" customWidth="1" width="9.140625"/>
    <col min="11646" max="11646" customWidth="1" width="9.140625"/>
    <col min="11647" max="11647" customWidth="1" width="9.140625"/>
    <col min="11648" max="11648" customWidth="1" width="9.140625"/>
    <col min="11649" max="11649" customWidth="1" width="9.140625"/>
    <col min="11650" max="11650" customWidth="1" width="9.140625"/>
    <col min="11651" max="11651" customWidth="1" width="9.140625"/>
    <col min="11652" max="11652" customWidth="1" width="9.140625"/>
    <col min="11653" max="11653" customWidth="1" width="9.140625"/>
    <col min="11654" max="11654" customWidth="1" width="9.140625"/>
    <col min="11655" max="11655" customWidth="1" width="9.140625"/>
    <col min="11656" max="11656" customWidth="1" width="9.140625"/>
    <col min="11657" max="11657" customWidth="1" width="9.140625"/>
    <col min="11658" max="11658" customWidth="1" width="9.140625"/>
    <col min="11659" max="11659" customWidth="1" width="9.140625"/>
    <col min="11660" max="11660" customWidth="1" width="9.140625"/>
    <col min="11661" max="11661" customWidth="1" width="9.140625"/>
    <col min="11662" max="11662" customWidth="1" width="9.140625"/>
    <col min="11663" max="11663" customWidth="1" width="9.140625"/>
    <col min="11664" max="11664" customWidth="1" width="9.140625"/>
    <col min="11665" max="11665" customWidth="1" width="9.140625"/>
    <col min="11666" max="11666" customWidth="1" width="9.140625"/>
    <col min="11667" max="11667" customWidth="1" width="9.140625"/>
    <col min="11668" max="11668" customWidth="1" width="9.140625"/>
    <col min="11669" max="11669" customWidth="1" width="9.140625"/>
    <col min="11670" max="11670" customWidth="1" width="9.140625"/>
    <col min="11671" max="11671" customWidth="1" width="9.140625"/>
    <col min="11672" max="11672" customWidth="1" width="9.140625"/>
    <col min="11673" max="11673" customWidth="1" width="9.140625"/>
    <col min="11674" max="11674" customWidth="1" width="9.140625"/>
    <col min="11675" max="11675" customWidth="1" width="9.140625"/>
    <col min="11676" max="11676" customWidth="1" width="9.140625"/>
    <col min="11677" max="11677" customWidth="1" width="9.140625"/>
    <col min="11678" max="11678" customWidth="1" width="9.140625"/>
    <col min="11679" max="11679" customWidth="1" width="9.140625"/>
    <col min="11680" max="11680" customWidth="1" width="9.140625"/>
    <col min="11681" max="11681" customWidth="1" width="9.140625"/>
    <col min="11682" max="11682" customWidth="1" width="9.140625"/>
    <col min="11683" max="11683" customWidth="1" width="9.140625"/>
    <col min="11684" max="11684" customWidth="1" width="9.140625"/>
    <col min="11685" max="11685" customWidth="1" width="9.140625"/>
    <col min="11686" max="11686" customWidth="1" width="9.140625"/>
    <col min="11687" max="11687" customWidth="1" width="9.140625"/>
    <col min="11688" max="11688" customWidth="1" width="9.140625"/>
    <col min="11689" max="11689" customWidth="1" width="9.140625"/>
    <col min="11690" max="11690" customWidth="1" width="9.140625"/>
    <col min="11691" max="11691" customWidth="1" width="9.140625"/>
    <col min="11692" max="11692" customWidth="1" width="9.140625"/>
    <col min="11693" max="11693" customWidth="1" width="9.140625"/>
    <col min="11694" max="11694" customWidth="1" width="9.140625"/>
    <col min="11695" max="11695" customWidth="1" width="9.140625"/>
    <col min="11696" max="11696" customWidth="1" width="9.140625"/>
    <col min="11697" max="11697" customWidth="1" width="9.140625"/>
    <col min="11698" max="11698" customWidth="1" width="9.140625"/>
    <col min="11699" max="11699" customWidth="1" width="9.140625"/>
    <col min="11700" max="11700" customWidth="1" width="9.140625"/>
    <col min="11701" max="11701" customWidth="1" width="9.140625"/>
    <col min="11702" max="11702" customWidth="1" width="9.140625"/>
    <col min="11703" max="11703" customWidth="1" width="9.140625"/>
    <col min="11704" max="11704" customWidth="1" width="9.140625"/>
    <col min="11705" max="11705" customWidth="1" width="9.140625"/>
    <col min="11706" max="11706" customWidth="1" width="9.140625"/>
    <col min="11707" max="11707" customWidth="1" width="9.140625"/>
    <col min="11708" max="11708" customWidth="1" width="9.140625"/>
    <col min="11709" max="11709" customWidth="1" width="9.140625"/>
    <col min="11710" max="11710" customWidth="1" width="9.140625"/>
    <col min="11711" max="11711" customWidth="1" width="9.140625"/>
    <col min="11712" max="11712" customWidth="1" width="9.140625"/>
    <col min="11713" max="11713" customWidth="1" width="9.140625"/>
    <col min="11714" max="11714" customWidth="1" width="9.140625"/>
    <col min="11715" max="11715" customWidth="1" width="9.140625"/>
    <col min="11716" max="11716" customWidth="1" width="9.140625"/>
    <col min="11717" max="11717" customWidth="1" width="9.140625"/>
    <col min="11718" max="11718" customWidth="1" width="9.140625"/>
    <col min="11719" max="11719" customWidth="1" width="9.140625"/>
    <col min="11720" max="11720" customWidth="1" width="9.140625"/>
    <col min="11721" max="11721" customWidth="1" width="9.140625"/>
    <col min="11722" max="11722" customWidth="1" width="9.140625"/>
    <col min="11723" max="11723" customWidth="1" width="9.140625"/>
    <col min="11724" max="11724" customWidth="1" width="9.140625"/>
    <col min="11725" max="11725" customWidth="1" width="9.140625"/>
    <col min="11726" max="11726" customWidth="1" width="9.140625"/>
    <col min="11727" max="11727" customWidth="1" width="9.140625"/>
    <col min="11728" max="11728" customWidth="1" width="9.140625"/>
    <col min="11729" max="11729" customWidth="1" width="9.140625"/>
    <col min="11730" max="11730" customWidth="1" width="9.140625"/>
    <col min="11731" max="11731" customWidth="1" width="9.140625"/>
    <col min="11732" max="11732" customWidth="1" width="9.140625"/>
    <col min="11733" max="11733" customWidth="1" width="9.140625"/>
    <col min="11734" max="11734" customWidth="1" width="9.140625"/>
    <col min="11735" max="11735" customWidth="1" width="9.140625"/>
    <col min="11736" max="11736" customWidth="1" width="9.140625"/>
    <col min="11737" max="11737" customWidth="1" width="9.140625"/>
    <col min="11738" max="11738" customWidth="1" width="9.140625"/>
    <col min="11739" max="11739" customWidth="1" width="9.140625"/>
    <col min="11740" max="11740" customWidth="1" width="9.140625"/>
    <col min="11741" max="11741" customWidth="1" width="9.140625"/>
    <col min="11742" max="11742" customWidth="1" width="9.140625"/>
    <col min="11743" max="11743" customWidth="1" width="9.140625"/>
    <col min="11744" max="11744" customWidth="1" width="9.140625"/>
    <col min="11745" max="11745" customWidth="1" width="9.140625"/>
    <col min="11746" max="11746" customWidth="1" width="9.140625"/>
    <col min="11747" max="11747" customWidth="1" width="9.140625"/>
    <col min="11748" max="11748" customWidth="1" width="9.140625"/>
    <col min="11749" max="11749" customWidth="1" width="9.140625"/>
    <col min="11750" max="11750" customWidth="1" width="9.140625"/>
    <col min="11751" max="11751" customWidth="1" width="9.140625"/>
    <col min="11752" max="11752" customWidth="1" width="9.140625"/>
    <col min="11753" max="11753" customWidth="1" width="9.140625"/>
    <col min="11754" max="11754" customWidth="1" width="9.140625"/>
    <col min="11755" max="11755" customWidth="1" width="9.140625"/>
    <col min="11756" max="11756" customWidth="1" width="9.140625"/>
    <col min="11757" max="11757" customWidth="1" width="9.140625"/>
    <col min="11758" max="11758" customWidth="1" width="9.140625"/>
    <col min="11759" max="11759" customWidth="1" width="9.140625"/>
    <col min="11760" max="11760" customWidth="1" width="9.140625"/>
    <col min="11761" max="11761" customWidth="1" width="9.140625"/>
    <col min="11762" max="11762" customWidth="1" width="9.140625"/>
    <col min="11763" max="11763" customWidth="1" width="9.140625"/>
    <col min="11764" max="11764" customWidth="1" width="9.140625"/>
    <col min="11765" max="11765" customWidth="1" width="9.140625"/>
    <col min="11766" max="11766" customWidth="1" width="9.140625"/>
    <col min="11767" max="11767" customWidth="1" width="9.140625"/>
    <col min="11768" max="11768" customWidth="1" width="9.140625"/>
    <col min="11769" max="11769" customWidth="1" width="9.140625"/>
    <col min="11770" max="11770" customWidth="1" width="9.140625"/>
    <col min="11771" max="11771" customWidth="1" width="9.140625"/>
    <col min="11772" max="11772" customWidth="1" width="9.140625"/>
    <col min="11773" max="11773" customWidth="1" width="9.140625"/>
    <col min="11774" max="11774" customWidth="1" width="9.140625"/>
    <col min="11775" max="11775" customWidth="1" width="9.140625"/>
    <col min="11776" max="11776" customWidth="1" width="9.140625"/>
    <col min="11777" max="11777" customWidth="1" width="9.140625"/>
    <col min="11778" max="11778" customWidth="1" width="9.140625"/>
    <col min="11779" max="11779" customWidth="1" width="9.140625"/>
    <col min="11780" max="11780" customWidth="1" width="9.140625"/>
    <col min="11781" max="11781" customWidth="1" width="9.140625"/>
    <col min="11782" max="11782" customWidth="1" width="9.140625"/>
    <col min="11783" max="11783" customWidth="1" width="9.140625"/>
    <col min="11784" max="11784" customWidth="1" width="9.140625"/>
    <col min="11785" max="11785" customWidth="1" width="9.140625"/>
    <col min="11786" max="11786" customWidth="1" width="9.140625"/>
    <col min="11787" max="11787" customWidth="1" width="9.140625"/>
    <col min="11788" max="11788" customWidth="1" width="9.140625"/>
    <col min="11789" max="11789" customWidth="1" width="9.140625"/>
    <col min="11790" max="11790" customWidth="1" width="9.140625"/>
    <col min="11791" max="11791" customWidth="1" width="9.140625"/>
    <col min="11792" max="11792" customWidth="1" width="9.140625"/>
    <col min="11793" max="11793" customWidth="1" width="9.140625"/>
    <col min="11794" max="11794" customWidth="1" width="9.140625"/>
    <col min="11795" max="11795" customWidth="1" width="9.140625"/>
    <col min="11796" max="11796" customWidth="1" width="9.140625"/>
    <col min="11797" max="11797" customWidth="1" width="9.140625"/>
    <col min="11798" max="11798" customWidth="1" width="9.140625"/>
    <col min="11799" max="11799" customWidth="1" width="9.140625"/>
    <col min="11800" max="11800" customWidth="1" width="9.140625"/>
    <col min="11801" max="11801" customWidth="1" width="9.140625"/>
    <col min="11802" max="11802" customWidth="1" width="9.140625"/>
    <col min="11803" max="11803" customWidth="1" width="9.140625"/>
    <col min="11804" max="11804" customWidth="1" width="9.140625"/>
    <col min="11805" max="11805" customWidth="1" width="9.140625"/>
    <col min="11806" max="11806" customWidth="1" width="9.140625"/>
    <col min="11807" max="11807" customWidth="1" width="9.140625"/>
    <col min="11808" max="11808" customWidth="1" width="9.140625"/>
    <col min="11809" max="11809" customWidth="1" width="9.140625"/>
    <col min="11810" max="11810" customWidth="1" width="9.140625"/>
    <col min="11811" max="11811" customWidth="1" width="9.140625"/>
    <col min="11812" max="11812" customWidth="1" width="9.140625"/>
    <col min="11813" max="11813" customWidth="1" width="9.140625"/>
    <col min="11814" max="11814" customWidth="1" width="9.140625"/>
    <col min="11815" max="11815" customWidth="1" width="9.140625"/>
    <col min="11816" max="11816" customWidth="1" width="9.140625"/>
    <col min="11817" max="11817" customWidth="1" width="9.140625"/>
    <col min="11818" max="11818" customWidth="1" width="9.140625"/>
    <col min="11819" max="11819" customWidth="1" width="9.140625"/>
    <col min="11820" max="11820" customWidth="1" width="9.140625"/>
    <col min="11821" max="11821" customWidth="1" width="9.140625"/>
    <col min="11822" max="11822" customWidth="1" width="9.140625"/>
    <col min="11823" max="11823" customWidth="1" width="9.140625"/>
    <col min="11824" max="11824" customWidth="1" width="9.140625"/>
    <col min="11825" max="11825" customWidth="1" width="9.140625"/>
    <col min="11826" max="11826" customWidth="1" width="9.140625"/>
    <col min="11827" max="11827" customWidth="1" width="9.140625"/>
    <col min="11828" max="11828" customWidth="1" width="9.140625"/>
    <col min="11829" max="11829" customWidth="1" width="9.140625"/>
    <col min="11830" max="11830" customWidth="1" width="9.140625"/>
    <col min="11831" max="11831" customWidth="1" width="9.140625"/>
    <col min="11832" max="11832" customWidth="1" width="9.140625"/>
    <col min="11833" max="11833" customWidth="1" width="9.140625"/>
    <col min="11834" max="11834" customWidth="1" width="9.140625"/>
    <col min="11835" max="11835" customWidth="1" width="9.140625"/>
    <col min="11836" max="11836" customWidth="1" width="9.140625"/>
    <col min="11837" max="11837" customWidth="1" width="9.140625"/>
    <col min="11838" max="11838" customWidth="1" width="9.140625"/>
    <col min="11839" max="11839" customWidth="1" width="9.140625"/>
    <col min="11840" max="11840" customWidth="1" width="9.140625"/>
    <col min="11841" max="11841" customWidth="1" width="9.140625"/>
    <col min="11842" max="11842" customWidth="1" width="9.140625"/>
    <col min="11843" max="11843" customWidth="1" width="9.140625"/>
    <col min="11844" max="11844" customWidth="1" width="9.140625"/>
    <col min="11845" max="11845" customWidth="1" width="9.140625"/>
    <col min="11846" max="11846" customWidth="1" width="9.140625"/>
    <col min="11847" max="11847" customWidth="1" width="9.140625"/>
    <col min="11848" max="11848" customWidth="1" width="9.140625"/>
    <col min="11849" max="11849" customWidth="1" width="9.140625"/>
    <col min="11850" max="11850" customWidth="1" width="9.140625"/>
    <col min="11851" max="11851" customWidth="1" width="9.140625"/>
    <col min="11852" max="11852" customWidth="1" width="9.140625"/>
    <col min="11853" max="11853" customWidth="1" width="9.140625"/>
    <col min="11854" max="11854" customWidth="1" width="9.140625"/>
    <col min="11855" max="11855" customWidth="1" width="9.140625"/>
    <col min="11856" max="11856" customWidth="1" width="9.140625"/>
    <col min="11857" max="11857" customWidth="1" width="9.140625"/>
    <col min="11858" max="11858" customWidth="1" width="9.140625"/>
    <col min="11859" max="11859" customWidth="1" width="9.140625"/>
    <col min="11860" max="11860" customWidth="1" width="9.140625"/>
    <col min="11861" max="11861" customWidth="1" width="9.140625"/>
    <col min="11862" max="11862" customWidth="1" width="9.140625"/>
    <col min="11863" max="11863" customWidth="1" width="9.140625"/>
    <col min="11864" max="11864" customWidth="1" width="9.140625"/>
    <col min="11865" max="11865" customWidth="1" width="9.140625"/>
    <col min="11866" max="11866" customWidth="1" width="9.140625"/>
    <col min="11867" max="11867" customWidth="1" width="9.140625"/>
    <col min="11868" max="11868" customWidth="1" width="9.140625"/>
    <col min="11869" max="11869" customWidth="1" width="9.140625"/>
    <col min="11870" max="11870" customWidth="1" width="9.140625"/>
    <col min="11871" max="11871" customWidth="1" width="9.140625"/>
    <col min="11872" max="11872" customWidth="1" width="9.140625"/>
    <col min="11873" max="11873" customWidth="1" width="9.140625"/>
    <col min="11874" max="11874" customWidth="1" width="9.140625"/>
    <col min="11875" max="11875" customWidth="1" width="9.140625"/>
    <col min="11876" max="11876" customWidth="1" width="9.140625"/>
    <col min="11877" max="11877" customWidth="1" width="9.140625"/>
    <col min="11878" max="11878" customWidth="1" width="9.140625"/>
    <col min="11879" max="11879" customWidth="1" width="9.140625"/>
    <col min="11880" max="11880" customWidth="1" width="9.140625"/>
    <col min="11881" max="11881" customWidth="1" width="9.140625"/>
    <col min="11882" max="11882" customWidth="1" width="9.140625"/>
    <col min="11883" max="11883" customWidth="1" width="9.140625"/>
    <col min="11884" max="11884" customWidth="1" width="9.140625"/>
    <col min="11885" max="11885" customWidth="1" width="9.140625"/>
    <col min="11886" max="11886" customWidth="1" width="9.140625"/>
    <col min="11887" max="11887" customWidth="1" width="9.140625"/>
    <col min="11888" max="11888" customWidth="1" width="9.140625"/>
    <col min="11889" max="11889" customWidth="1" width="9.140625"/>
    <col min="11890" max="11890" customWidth="1" width="9.140625"/>
    <col min="11891" max="11891" customWidth="1" width="9.140625"/>
    <col min="11892" max="11892" customWidth="1" width="9.140625"/>
    <col min="11893" max="11893" customWidth="1" width="9.140625"/>
    <col min="11894" max="11894" customWidth="1" width="9.140625"/>
    <col min="11895" max="11895" customWidth="1" width="9.140625"/>
    <col min="11896" max="11896" customWidth="1" width="9.140625"/>
    <col min="11897" max="11897" customWidth="1" width="9.140625"/>
    <col min="11898" max="11898" customWidth="1" width="9.140625"/>
    <col min="11899" max="11899" customWidth="1" width="9.140625"/>
    <col min="11900" max="11900" customWidth="1" width="9.140625"/>
    <col min="11901" max="11901" customWidth="1" width="9.140625"/>
    <col min="11902" max="11902" customWidth="1" width="9.140625"/>
    <col min="11903" max="11903" customWidth="1" width="9.140625"/>
    <col min="11904" max="11904" customWidth="1" width="9.140625"/>
    <col min="11905" max="11905" customWidth="1" width="9.140625"/>
    <col min="11906" max="11906" customWidth="1" width="9.140625"/>
    <col min="11907" max="11907" customWidth="1" width="9.140625"/>
    <col min="11908" max="11908" customWidth="1" width="9.140625"/>
    <col min="11909" max="11909" customWidth="1" width="9.140625"/>
    <col min="11910" max="11910" customWidth="1" width="9.140625"/>
    <col min="11911" max="11911" customWidth="1" width="9.140625"/>
    <col min="11912" max="11912" customWidth="1" width="9.140625"/>
    <col min="11913" max="11913" customWidth="1" width="9.140625"/>
    <col min="11914" max="11914" customWidth="1" width="9.140625"/>
    <col min="11915" max="11915" customWidth="1" width="9.140625"/>
    <col min="11916" max="11916" customWidth="1" width="9.140625"/>
    <col min="11917" max="11917" customWidth="1" width="9.140625"/>
    <col min="11918" max="11918" customWidth="1" width="9.140625"/>
    <col min="11919" max="11919" customWidth="1" width="9.140625"/>
    <col min="11920" max="11920" customWidth="1" width="9.140625"/>
    <col min="11921" max="11921" customWidth="1" width="9.140625"/>
    <col min="11922" max="11922" customWidth="1" width="9.140625"/>
    <col min="11923" max="11923" customWidth="1" width="9.140625"/>
    <col min="11924" max="11924" customWidth="1" width="9.140625"/>
    <col min="11925" max="11925" customWidth="1" width="9.140625"/>
    <col min="11926" max="11926" customWidth="1" width="9.140625"/>
    <col min="11927" max="11927" customWidth="1" width="9.140625"/>
    <col min="11928" max="11928" customWidth="1" width="9.140625"/>
    <col min="11929" max="11929" customWidth="1" width="9.140625"/>
    <col min="11930" max="11930" customWidth="1" width="9.140625"/>
    <col min="11931" max="11931" customWidth="1" width="9.140625"/>
    <col min="11932" max="11932" customWidth="1" width="9.140625"/>
    <col min="11933" max="11933" customWidth="1" width="9.140625"/>
    <col min="11934" max="11934" customWidth="1" width="9.140625"/>
    <col min="11935" max="11935" customWidth="1" width="9.140625"/>
    <col min="11936" max="11936" customWidth="1" width="9.140625"/>
    <col min="11937" max="11937" customWidth="1" width="9.140625"/>
    <col min="11938" max="11938" customWidth="1" width="9.140625"/>
    <col min="11939" max="11939" customWidth="1" width="9.140625"/>
    <col min="11940" max="11940" customWidth="1" width="9.140625"/>
    <col min="11941" max="11941" customWidth="1" width="9.140625"/>
    <col min="11942" max="11942" customWidth="1" width="9.140625"/>
    <col min="11943" max="11943" customWidth="1" width="9.140625"/>
    <col min="11944" max="11944" customWidth="1" width="9.140625"/>
    <col min="11945" max="11945" customWidth="1" width="9.140625"/>
    <col min="11946" max="11946" customWidth="1" width="9.140625"/>
    <col min="11947" max="11947" customWidth="1" width="9.140625"/>
    <col min="11948" max="11948" customWidth="1" width="9.140625"/>
    <col min="11949" max="11949" customWidth="1" width="9.140625"/>
    <col min="11950" max="11950" customWidth="1" width="9.140625"/>
    <col min="11951" max="11951" customWidth="1" width="9.140625"/>
    <col min="11952" max="11952" customWidth="1" width="9.140625"/>
    <col min="11953" max="11953" customWidth="1" width="9.140625"/>
    <col min="11954" max="11954" customWidth="1" width="9.140625"/>
    <col min="11955" max="11955" customWidth="1" width="9.140625"/>
    <col min="11956" max="11956" customWidth="1" width="9.140625"/>
    <col min="11957" max="11957" customWidth="1" width="9.140625"/>
    <col min="11958" max="11958" customWidth="1" width="9.140625"/>
    <col min="11959" max="11959" customWidth="1" width="9.140625"/>
    <col min="11960" max="11960" customWidth="1" width="9.140625"/>
    <col min="11961" max="11961" customWidth="1" width="9.140625"/>
    <col min="11962" max="11962" customWidth="1" width="9.140625"/>
    <col min="11963" max="11963" customWidth="1" width="9.140625"/>
    <col min="11964" max="11964" customWidth="1" width="9.140625"/>
    <col min="11965" max="11965" customWidth="1" width="9.140625"/>
    <col min="11966" max="11966" customWidth="1" width="9.140625"/>
    <col min="11967" max="11967" customWidth="1" width="9.140625"/>
    <col min="11968" max="11968" customWidth="1" width="9.140625"/>
    <col min="11969" max="11969" customWidth="1" width="9.140625"/>
    <col min="11970" max="11970" customWidth="1" width="9.140625"/>
    <col min="11971" max="11971" customWidth="1" width="9.140625"/>
    <col min="11972" max="11972" customWidth="1" width="9.140625"/>
    <col min="11973" max="11973" customWidth="1" width="9.140625"/>
    <col min="11974" max="11974" customWidth="1" width="9.140625"/>
    <col min="11975" max="11975" customWidth="1" width="9.140625"/>
    <col min="11976" max="11976" customWidth="1" width="9.140625"/>
    <col min="11977" max="11977" customWidth="1" width="9.140625"/>
    <col min="11978" max="11978" customWidth="1" width="9.140625"/>
    <col min="11979" max="11979" customWidth="1" width="9.140625"/>
    <col min="11980" max="11980" customWidth="1" width="9.140625"/>
    <col min="11981" max="11981" customWidth="1" width="9.140625"/>
    <col min="11982" max="11982" customWidth="1" width="9.140625"/>
    <col min="11983" max="11983" customWidth="1" width="9.140625"/>
    <col min="11984" max="11984" customWidth="1" width="9.140625"/>
    <col min="11985" max="11985" customWidth="1" width="9.140625"/>
    <col min="11986" max="11986" customWidth="1" width="9.140625"/>
    <col min="11987" max="11987" customWidth="1" width="9.140625"/>
    <col min="11988" max="11988" customWidth="1" width="9.140625"/>
    <col min="11989" max="11989" customWidth="1" width="9.140625"/>
    <col min="11990" max="11990" customWidth="1" width="9.140625"/>
    <col min="11991" max="11991" customWidth="1" width="9.140625"/>
    <col min="11992" max="11992" customWidth="1" width="9.140625"/>
    <col min="11993" max="11993" customWidth="1" width="9.140625"/>
    <col min="11994" max="11994" customWidth="1" width="9.140625"/>
    <col min="11995" max="11995" customWidth="1" width="9.140625"/>
    <col min="11996" max="11996" customWidth="1" width="9.140625"/>
    <col min="11997" max="11997" customWidth="1" width="9.140625"/>
    <col min="11998" max="11998" customWidth="1" width="9.140625"/>
    <col min="11999" max="11999" customWidth="1" width="9.140625"/>
    <col min="12000" max="12000" customWidth="1" width="9.140625"/>
    <col min="12001" max="12001" customWidth="1" width="9.140625"/>
    <col min="12002" max="12002" customWidth="1" width="9.140625"/>
    <col min="12003" max="12003" customWidth="1" width="9.140625"/>
    <col min="12004" max="12004" customWidth="1" width="9.140625"/>
    <col min="12005" max="12005" customWidth="1" width="9.140625"/>
    <col min="12006" max="12006" customWidth="1" width="9.140625"/>
    <col min="12007" max="12007" customWidth="1" width="9.140625"/>
    <col min="12008" max="12008" customWidth="1" width="9.140625"/>
    <col min="12009" max="12009" customWidth="1" width="9.140625"/>
    <col min="12010" max="12010" customWidth="1" width="9.140625"/>
    <col min="12011" max="12011" customWidth="1" width="9.140625"/>
    <col min="12012" max="12012" customWidth="1" width="9.140625"/>
    <col min="12013" max="12013" customWidth="1" width="9.140625"/>
    <col min="12014" max="12014" customWidth="1" width="9.140625"/>
    <col min="12015" max="12015" customWidth="1" width="9.140625"/>
    <col min="12016" max="12016" customWidth="1" width="9.140625"/>
    <col min="12017" max="12017" customWidth="1" width="9.140625"/>
    <col min="12018" max="12018" customWidth="1" width="9.140625"/>
    <col min="12019" max="12019" customWidth="1" width="9.140625"/>
    <col min="12020" max="12020" customWidth="1" width="9.140625"/>
    <col min="12021" max="12021" customWidth="1" width="9.140625"/>
    <col min="12022" max="12022" customWidth="1" width="9.140625"/>
    <col min="12023" max="12023" customWidth="1" width="9.140625"/>
    <col min="12024" max="12024" customWidth="1" width="9.140625"/>
    <col min="12025" max="12025" customWidth="1" width="9.140625"/>
    <col min="12026" max="12026" customWidth="1" width="9.140625"/>
    <col min="12027" max="12027" customWidth="1" width="9.140625"/>
    <col min="12028" max="12028" customWidth="1" width="9.140625"/>
    <col min="12029" max="12029" customWidth="1" width="9.140625"/>
    <col min="12030" max="12030" customWidth="1" width="9.140625"/>
    <col min="12031" max="12031" customWidth="1" width="9.140625"/>
    <col min="12032" max="12032" customWidth="1" width="9.140625"/>
    <col min="12033" max="12033" customWidth="1" width="9.140625"/>
    <col min="12034" max="12034" customWidth="1" width="9.140625"/>
    <col min="12035" max="12035" customWidth="1" width="9.140625"/>
    <col min="12036" max="12036" customWidth="1" width="9.140625"/>
    <col min="12037" max="12037" customWidth="1" width="9.140625"/>
    <col min="12038" max="12038" customWidth="1" width="9.140625"/>
    <col min="12039" max="12039" customWidth="1" width="9.140625"/>
    <col min="12040" max="12040" customWidth="1" width="9.140625"/>
    <col min="12041" max="12041" customWidth="1" width="9.140625"/>
    <col min="12042" max="12042" customWidth="1" width="9.140625"/>
    <col min="12043" max="12043" customWidth="1" width="9.140625"/>
    <col min="12044" max="12044" customWidth="1" width="9.140625"/>
    <col min="12045" max="12045" customWidth="1" width="9.140625"/>
    <col min="12046" max="12046" customWidth="1" width="9.140625"/>
    <col min="12047" max="12047" customWidth="1" width="9.140625"/>
    <col min="12048" max="12048" customWidth="1" width="9.140625"/>
    <col min="12049" max="12049" customWidth="1" width="9.140625"/>
    <col min="12050" max="12050" customWidth="1" width="9.140625"/>
    <col min="12051" max="12051" customWidth="1" width="9.140625"/>
    <col min="12052" max="12052" customWidth="1" width="9.140625"/>
    <col min="12053" max="12053" customWidth="1" width="9.140625"/>
    <col min="12054" max="12054" customWidth="1" width="9.140625"/>
    <col min="12055" max="12055" customWidth="1" width="9.140625"/>
    <col min="12056" max="12056" customWidth="1" width="9.140625"/>
    <col min="12057" max="12057" customWidth="1" width="9.140625"/>
    <col min="12058" max="12058" customWidth="1" width="9.140625"/>
    <col min="12059" max="12059" customWidth="1" width="9.140625"/>
    <col min="12060" max="12060" customWidth="1" width="9.140625"/>
    <col min="12061" max="12061" customWidth="1" width="9.140625"/>
    <col min="12062" max="12062" customWidth="1" width="9.140625"/>
    <col min="12063" max="12063" customWidth="1" width="9.140625"/>
    <col min="12064" max="12064" customWidth="1" width="9.140625"/>
    <col min="12065" max="12065" customWidth="1" width="9.140625"/>
    <col min="12066" max="12066" customWidth="1" width="9.140625"/>
    <col min="12067" max="12067" customWidth="1" width="9.140625"/>
    <col min="12068" max="12068" customWidth="1" width="9.140625"/>
    <col min="12069" max="12069" customWidth="1" width="9.140625"/>
    <col min="12070" max="12070" customWidth="1" width="9.140625"/>
    <col min="12071" max="12071" customWidth="1" width="9.140625"/>
    <col min="12072" max="12072" customWidth="1" width="9.140625"/>
    <col min="12073" max="12073" customWidth="1" width="9.140625"/>
    <col min="12074" max="12074" customWidth="1" width="9.140625"/>
    <col min="12075" max="12075" customWidth="1" width="9.140625"/>
    <col min="12076" max="12076" customWidth="1" width="9.140625"/>
    <col min="12077" max="12077" customWidth="1" width="9.140625"/>
    <col min="12078" max="12078" customWidth="1" width="9.140625"/>
    <col min="12079" max="12079" customWidth="1" width="9.140625"/>
    <col min="12080" max="12080" customWidth="1" width="9.140625"/>
    <col min="12081" max="12081" customWidth="1" width="9.140625"/>
    <col min="12082" max="12082" customWidth="1" width="9.140625"/>
    <col min="12083" max="12083" customWidth="1" width="9.140625"/>
    <col min="12084" max="12084" customWidth="1" width="9.140625"/>
    <col min="12085" max="12085" customWidth="1" width="9.140625"/>
    <col min="12086" max="12086" customWidth="1" width="9.140625"/>
    <col min="12087" max="12087" customWidth="1" width="9.140625"/>
    <col min="12088" max="12088" customWidth="1" width="9.140625"/>
    <col min="12089" max="12089" customWidth="1" width="9.140625"/>
    <col min="12090" max="12090" customWidth="1" width="9.140625"/>
    <col min="12091" max="12091" customWidth="1" width="9.140625"/>
    <col min="12092" max="12092" customWidth="1" width="9.140625"/>
    <col min="12093" max="12093" customWidth="1" width="9.140625"/>
    <col min="12094" max="12094" customWidth="1" width="9.140625"/>
    <col min="12095" max="12095" customWidth="1" width="9.140625"/>
    <col min="12096" max="12096" customWidth="1" width="9.140625"/>
    <col min="12097" max="12097" customWidth="1" width="9.140625"/>
    <col min="12098" max="12098" customWidth="1" width="9.140625"/>
    <col min="12099" max="12099" customWidth="1" width="9.140625"/>
    <col min="12100" max="12100" customWidth="1" width="9.140625"/>
    <col min="12101" max="12101" customWidth="1" width="9.140625"/>
    <col min="12102" max="12102" customWidth="1" width="9.140625"/>
    <col min="12103" max="12103" customWidth="1" width="9.140625"/>
    <col min="12104" max="12104" customWidth="1" width="9.140625"/>
    <col min="12105" max="12105" customWidth="1" width="9.140625"/>
    <col min="12106" max="12106" customWidth="1" width="9.140625"/>
    <col min="12107" max="12107" customWidth="1" width="9.140625"/>
    <col min="12108" max="12108" customWidth="1" width="9.140625"/>
    <col min="12109" max="12109" customWidth="1" width="9.140625"/>
    <col min="12110" max="12110" customWidth="1" width="9.140625"/>
    <col min="12111" max="12111" customWidth="1" width="9.140625"/>
    <col min="12112" max="12112" customWidth="1" width="9.140625"/>
    <col min="12113" max="12113" customWidth="1" width="9.140625"/>
    <col min="12114" max="12114" customWidth="1" width="9.140625"/>
    <col min="12115" max="12115" customWidth="1" width="9.140625"/>
    <col min="12116" max="12116" customWidth="1" width="9.140625"/>
    <col min="12117" max="12117" customWidth="1" width="9.140625"/>
    <col min="12118" max="12118" customWidth="1" width="9.140625"/>
    <col min="12119" max="12119" customWidth="1" width="9.140625"/>
    <col min="12120" max="12120" customWidth="1" width="9.140625"/>
    <col min="12121" max="12121" customWidth="1" width="9.140625"/>
    <col min="12122" max="12122" customWidth="1" width="9.140625"/>
    <col min="12123" max="12123" customWidth="1" width="9.140625"/>
    <col min="12124" max="12124" customWidth="1" width="9.140625"/>
    <col min="12125" max="12125" customWidth="1" width="9.140625"/>
    <col min="12126" max="12126" customWidth="1" width="9.140625"/>
    <col min="12127" max="12127" customWidth="1" width="9.140625"/>
    <col min="12128" max="12128" customWidth="1" width="9.140625"/>
    <col min="12129" max="12129" customWidth="1" width="9.140625"/>
    <col min="12130" max="12130" customWidth="1" width="9.140625"/>
    <col min="12131" max="12131" customWidth="1" width="9.140625"/>
    <col min="12132" max="12132" customWidth="1" width="9.140625"/>
    <col min="12133" max="12133" customWidth="1" width="9.140625"/>
    <col min="12134" max="12134" customWidth="1" width="9.140625"/>
    <col min="12135" max="12135" customWidth="1" width="9.140625"/>
    <col min="12136" max="12136" customWidth="1" width="9.140625"/>
    <col min="12137" max="12137" customWidth="1" width="9.140625"/>
    <col min="12138" max="12138" customWidth="1" width="9.140625"/>
    <col min="12139" max="12139" customWidth="1" width="9.140625"/>
    <col min="12140" max="12140" customWidth="1" width="9.140625"/>
    <col min="12141" max="12141" customWidth="1" width="9.140625"/>
    <col min="12142" max="12142" customWidth="1" width="9.140625"/>
    <col min="12143" max="12143" customWidth="1" width="9.140625"/>
    <col min="12144" max="12144" customWidth="1" width="9.140625"/>
    <col min="12145" max="12145" customWidth="1" width="9.140625"/>
    <col min="12146" max="12146" customWidth="1" width="9.140625"/>
    <col min="12147" max="12147" customWidth="1" width="9.140625"/>
    <col min="12148" max="12148" customWidth="1" width="9.140625"/>
    <col min="12149" max="12149" customWidth="1" width="9.140625"/>
    <col min="12150" max="12150" customWidth="1" width="9.140625"/>
    <col min="12151" max="12151" customWidth="1" width="9.140625"/>
    <col min="12152" max="12152" customWidth="1" width="9.140625"/>
    <col min="12153" max="12153" customWidth="1" width="9.140625"/>
    <col min="12154" max="12154" customWidth="1" width="9.140625"/>
    <col min="12155" max="12155" customWidth="1" width="9.140625"/>
    <col min="12156" max="12156" customWidth="1" width="9.140625"/>
    <col min="12157" max="12157" customWidth="1" width="9.140625"/>
    <col min="12158" max="12158" customWidth="1" width="9.140625"/>
    <col min="12159" max="12159" customWidth="1" width="9.140625"/>
    <col min="12160" max="12160" customWidth="1" width="9.140625"/>
    <col min="12161" max="12161" customWidth="1" width="9.140625"/>
    <col min="12162" max="12162" customWidth="1" width="9.140625"/>
    <col min="12163" max="12163" customWidth="1" width="9.140625"/>
    <col min="12164" max="12164" customWidth="1" width="9.140625"/>
    <col min="12165" max="12165" customWidth="1" width="9.140625"/>
    <col min="12166" max="12166" customWidth="1" width="9.140625"/>
    <col min="12167" max="12167" customWidth="1" width="9.140625"/>
    <col min="12168" max="12168" customWidth="1" width="9.140625"/>
    <col min="12169" max="12169" customWidth="1" width="9.140625"/>
    <col min="12170" max="12170" customWidth="1" width="9.140625"/>
    <col min="12171" max="12171" customWidth="1" width="9.140625"/>
    <col min="12172" max="12172" customWidth="1" width="9.140625"/>
    <col min="12173" max="12173" customWidth="1" width="9.140625"/>
    <col min="12174" max="12174" customWidth="1" width="9.140625"/>
    <col min="12175" max="12175" customWidth="1" width="9.140625"/>
    <col min="12176" max="12176" customWidth="1" width="9.140625"/>
    <col min="12177" max="12177" customWidth="1" width="9.140625"/>
    <col min="12178" max="12178" customWidth="1" width="9.140625"/>
    <col min="12179" max="12179" customWidth="1" width="9.140625"/>
    <col min="12180" max="12180" customWidth="1" width="9.140625"/>
    <col min="12181" max="12181" customWidth="1" width="9.140625"/>
    <col min="12182" max="12182" customWidth="1" width="9.140625"/>
    <col min="12183" max="12183" customWidth="1" width="9.140625"/>
    <col min="12184" max="12184" customWidth="1" width="9.140625"/>
    <col min="12185" max="12185" customWidth="1" width="9.140625"/>
    <col min="12186" max="12186" customWidth="1" width="9.140625"/>
    <col min="12187" max="12187" customWidth="1" width="9.140625"/>
    <col min="12188" max="12188" customWidth="1" width="9.140625"/>
    <col min="12189" max="12189" customWidth="1" width="9.140625"/>
    <col min="12190" max="12190" customWidth="1" width="9.140625"/>
    <col min="12191" max="12191" customWidth="1" width="9.140625"/>
    <col min="12192" max="12192" customWidth="1" width="9.140625"/>
    <col min="12193" max="12193" customWidth="1" width="9.140625"/>
    <col min="12194" max="12194" customWidth="1" width="9.140625"/>
    <col min="12195" max="12195" customWidth="1" width="9.140625"/>
    <col min="12196" max="12196" customWidth="1" width="9.140625"/>
    <col min="12197" max="12197" customWidth="1" width="9.140625"/>
    <col min="12198" max="12198" customWidth="1" width="9.140625"/>
    <col min="12199" max="12199" customWidth="1" width="9.140625"/>
    <col min="12200" max="12200" customWidth="1" width="9.140625"/>
    <col min="12201" max="12201" customWidth="1" width="9.140625"/>
    <col min="12202" max="12202" customWidth="1" width="9.140625"/>
    <col min="12203" max="12203" customWidth="1" width="9.140625"/>
    <col min="12204" max="12204" customWidth="1" width="9.140625"/>
    <col min="12205" max="12205" customWidth="1" width="9.140625"/>
    <col min="12206" max="12206" customWidth="1" width="9.140625"/>
    <col min="12207" max="12207" customWidth="1" width="9.140625"/>
    <col min="12208" max="12208" customWidth="1" width="9.140625"/>
    <col min="12209" max="12209" customWidth="1" width="9.140625"/>
    <col min="12210" max="12210" customWidth="1" width="9.140625"/>
    <col min="12211" max="12211" customWidth="1" width="9.140625"/>
    <col min="12212" max="12212" customWidth="1" width="9.140625"/>
    <col min="12213" max="12213" customWidth="1" width="9.140625"/>
    <col min="12214" max="12214" customWidth="1" width="9.140625"/>
    <col min="12215" max="12215" customWidth="1" width="9.140625"/>
    <col min="12216" max="12216" customWidth="1" width="9.140625"/>
    <col min="12217" max="12217" customWidth="1" width="9.140625"/>
    <col min="12218" max="12218" customWidth="1" width="9.140625"/>
    <col min="12219" max="12219" customWidth="1" width="9.140625"/>
    <col min="12220" max="12220" customWidth="1" width="9.140625"/>
    <col min="12221" max="12221" customWidth="1" width="9.140625"/>
    <col min="12222" max="12222" customWidth="1" width="9.140625"/>
    <col min="12223" max="12223" customWidth="1" width="9.140625"/>
    <col min="12224" max="12224" customWidth="1" width="9.140625"/>
    <col min="12225" max="12225" customWidth="1" width="9.140625"/>
    <col min="12226" max="12226" customWidth="1" width="9.140625"/>
    <col min="12227" max="12227" customWidth="1" width="9.140625"/>
    <col min="12228" max="12228" customWidth="1" width="9.140625"/>
    <col min="12229" max="12229" customWidth="1" width="9.140625"/>
    <col min="12230" max="12230" customWidth="1" width="9.140625"/>
    <col min="12231" max="12231" customWidth="1" width="9.140625"/>
    <col min="12232" max="12232" customWidth="1" width="9.140625"/>
    <col min="12233" max="12233" customWidth="1" width="9.140625"/>
    <col min="12234" max="12234" customWidth="1" width="9.140625"/>
    <col min="12235" max="12235" customWidth="1" width="9.140625"/>
    <col min="12236" max="12236" customWidth="1" width="9.140625"/>
    <col min="12237" max="12237" customWidth="1" width="9.140625"/>
    <col min="12238" max="12238" customWidth="1" width="9.140625"/>
    <col min="12239" max="12239" customWidth="1" width="9.140625"/>
    <col min="12240" max="12240" customWidth="1" width="9.140625"/>
    <col min="12241" max="12241" customWidth="1" width="9.140625"/>
    <col min="12242" max="12242" customWidth="1" width="9.140625"/>
    <col min="12243" max="12243" customWidth="1" width="9.140625"/>
    <col min="12244" max="12244" customWidth="1" width="9.140625"/>
    <col min="12245" max="12245" customWidth="1" width="9.140625"/>
    <col min="12246" max="12246" customWidth="1" width="9.140625"/>
    <col min="12247" max="12247" customWidth="1" width="9.140625"/>
    <col min="12248" max="12248" customWidth="1" width="9.140625"/>
    <col min="12249" max="12249" customWidth="1" width="9.140625"/>
    <col min="12250" max="12250" customWidth="1" width="9.140625"/>
    <col min="12251" max="12251" customWidth="1" width="9.140625"/>
    <col min="12252" max="12252" customWidth="1" width="9.140625"/>
    <col min="12253" max="12253" customWidth="1" width="9.140625"/>
    <col min="12254" max="12254" customWidth="1" width="9.140625"/>
    <col min="12255" max="12255" customWidth="1" width="9.140625"/>
    <col min="12256" max="12256" customWidth="1" width="9.140625"/>
    <col min="12257" max="12257" customWidth="1" width="9.140625"/>
    <col min="12258" max="12258" customWidth="1" width="9.140625"/>
    <col min="12259" max="12259" customWidth="1" width="9.140625"/>
    <col min="12260" max="12260" customWidth="1" width="9.140625"/>
    <col min="12261" max="12261" customWidth="1" width="9.140625"/>
    <col min="12262" max="12262" customWidth="1" width="9.140625"/>
    <col min="12263" max="12263" customWidth="1" width="9.140625"/>
    <col min="12264" max="12264" customWidth="1" width="9.140625"/>
    <col min="12265" max="12265" customWidth="1" width="9.140625"/>
    <col min="12266" max="12266" customWidth="1" width="9.140625"/>
    <col min="12267" max="12267" customWidth="1" width="9.140625"/>
    <col min="12268" max="12268" customWidth="1" width="9.140625"/>
    <col min="12269" max="12269" customWidth="1" width="9.140625"/>
    <col min="12270" max="12270" customWidth="1" width="9.140625"/>
    <col min="12271" max="12271" customWidth="1" width="9.140625"/>
    <col min="12272" max="12272" customWidth="1" width="9.140625"/>
    <col min="12273" max="12273" customWidth="1" width="9.140625"/>
    <col min="12274" max="12274" customWidth="1" width="9.140625"/>
    <col min="12275" max="12275" customWidth="1" width="9.140625"/>
    <col min="12276" max="12276" customWidth="1" width="9.140625"/>
    <col min="12277" max="12277" customWidth="1" width="9.140625"/>
    <col min="12278" max="12278" customWidth="1" width="9.140625"/>
    <col min="12279" max="12279" customWidth="1" width="9.140625"/>
    <col min="12280" max="12280" customWidth="1" width="9.140625"/>
    <col min="12281" max="12281" customWidth="1" width="9.140625"/>
    <col min="12282" max="12282" customWidth="1" width="9.140625"/>
    <col min="12283" max="12283" customWidth="1" width="9.140625"/>
    <col min="12284" max="12284" customWidth="1" width="9.140625"/>
    <col min="12285" max="12285" customWidth="1" width="9.140625"/>
    <col min="12286" max="12286" customWidth="1" width="9.140625"/>
    <col min="12287" max="12287" customWidth="1" width="9.140625"/>
    <col min="12288" max="12288" customWidth="1" width="9.140625"/>
    <col min="12289" max="12289" customWidth="1" width="9.140625"/>
    <col min="12290" max="12290" customWidth="1" width="9.140625"/>
    <col min="12291" max="12291" customWidth="1" width="9.140625"/>
    <col min="12292" max="12292" customWidth="1" width="9.140625"/>
    <col min="12293" max="12293" customWidth="1" width="9.140625"/>
    <col min="12294" max="12294" customWidth="1" width="9.140625"/>
    <col min="12295" max="12295" customWidth="1" width="9.140625"/>
    <col min="12296" max="12296" customWidth="1" width="9.140625"/>
    <col min="12297" max="12297" customWidth="1" width="9.140625"/>
    <col min="12298" max="12298" customWidth="1" width="9.140625"/>
    <col min="12299" max="12299" customWidth="1" width="9.140625"/>
    <col min="12300" max="12300" customWidth="1" width="9.140625"/>
    <col min="12301" max="12301" customWidth="1" width="9.140625"/>
    <col min="12302" max="12302" customWidth="1" width="9.140625"/>
    <col min="12303" max="12303" customWidth="1" width="9.140625"/>
    <col min="12304" max="12304" customWidth="1" width="9.140625"/>
    <col min="12305" max="12305" customWidth="1" width="9.140625"/>
    <col min="12306" max="12306" customWidth="1" width="9.140625"/>
    <col min="12307" max="12307" customWidth="1" width="9.140625"/>
    <col min="12308" max="12308" customWidth="1" width="9.140625"/>
    <col min="12309" max="12309" customWidth="1" width="9.140625"/>
    <col min="12310" max="12310" customWidth="1" width="9.140625"/>
    <col min="12311" max="12311" customWidth="1" width="9.140625"/>
    <col min="12312" max="12312" customWidth="1" width="9.140625"/>
    <col min="12313" max="12313" customWidth="1" width="9.140625"/>
    <col min="12314" max="12314" customWidth="1" width="9.140625"/>
    <col min="12315" max="12315" customWidth="1" width="9.140625"/>
    <col min="12316" max="12316" customWidth="1" width="9.140625"/>
    <col min="12317" max="12317" customWidth="1" width="9.140625"/>
    <col min="12318" max="12318" customWidth="1" width="9.140625"/>
    <col min="12319" max="12319" customWidth="1" width="9.140625"/>
    <col min="12320" max="12320" customWidth="1" width="9.140625"/>
    <col min="12321" max="12321" customWidth="1" width="9.140625"/>
    <col min="12322" max="12322" customWidth="1" width="9.140625"/>
    <col min="12323" max="12323" customWidth="1" width="9.140625"/>
    <col min="12324" max="12324" customWidth="1" width="9.140625"/>
    <col min="12325" max="12325" customWidth="1" width="9.140625"/>
    <col min="12326" max="12326" customWidth="1" width="9.140625"/>
    <col min="12327" max="12327" customWidth="1" width="9.140625"/>
    <col min="12328" max="12328" customWidth="1" width="9.140625"/>
    <col min="12329" max="12329" customWidth="1" width="9.140625"/>
    <col min="12330" max="12330" customWidth="1" width="9.140625"/>
    <col min="12331" max="12331" customWidth="1" width="9.140625"/>
    <col min="12332" max="12332" customWidth="1" width="9.140625"/>
    <col min="12333" max="12333" customWidth="1" width="9.140625"/>
    <col min="12334" max="12334" customWidth="1" width="9.140625"/>
    <col min="12335" max="12335" customWidth="1" width="9.140625"/>
    <col min="12336" max="12336" customWidth="1" width="9.140625"/>
    <col min="12337" max="12337" customWidth="1" width="9.140625"/>
    <col min="12338" max="12338" customWidth="1" width="9.140625"/>
    <col min="12339" max="12339" customWidth="1" width="9.140625"/>
    <col min="12340" max="12340" customWidth="1" width="9.140625"/>
    <col min="12341" max="12341" customWidth="1" width="9.140625"/>
    <col min="12342" max="12342" customWidth="1" width="9.140625"/>
    <col min="12343" max="12343" customWidth="1" width="9.140625"/>
    <col min="12344" max="12344" customWidth="1" width="9.140625"/>
    <col min="12345" max="12345" customWidth="1" width="9.140625"/>
    <col min="12346" max="12346" customWidth="1" width="9.140625"/>
    <col min="12347" max="12347" customWidth="1" width="9.140625"/>
    <col min="12348" max="12348" customWidth="1" width="9.140625"/>
    <col min="12349" max="12349" customWidth="1" width="9.140625"/>
    <col min="12350" max="12350" customWidth="1" width="9.140625"/>
    <col min="12351" max="12351" customWidth="1" width="9.140625"/>
    <col min="12352" max="12352" customWidth="1" width="9.140625"/>
    <col min="12353" max="12353" customWidth="1" width="9.140625"/>
    <col min="12354" max="12354" customWidth="1" width="9.140625"/>
    <col min="12355" max="12355" customWidth="1" width="9.140625"/>
    <col min="12356" max="12356" customWidth="1" width="9.140625"/>
    <col min="12357" max="12357" customWidth="1" width="9.140625"/>
    <col min="12358" max="12358" customWidth="1" width="9.140625"/>
    <col min="12359" max="12359" customWidth="1" width="9.140625"/>
    <col min="12360" max="12360" customWidth="1" width="9.140625"/>
    <col min="12361" max="12361" customWidth="1" width="9.140625"/>
    <col min="12362" max="12362" customWidth="1" width="9.140625"/>
    <col min="12363" max="12363" customWidth="1" width="9.140625"/>
    <col min="12364" max="12364" customWidth="1" width="9.140625"/>
    <col min="12365" max="12365" customWidth="1" width="9.140625"/>
    <col min="12366" max="12366" customWidth="1" width="9.140625"/>
    <col min="12367" max="12367" customWidth="1" width="9.140625"/>
    <col min="12368" max="12368" customWidth="1" width="9.140625"/>
    <col min="12369" max="12369" customWidth="1" width="9.140625"/>
    <col min="12370" max="12370" customWidth="1" width="9.140625"/>
    <col min="12371" max="12371" customWidth="1" width="9.140625"/>
    <col min="12372" max="12372" customWidth="1" width="9.140625"/>
    <col min="12373" max="12373" customWidth="1" width="9.140625"/>
    <col min="12374" max="12374" customWidth="1" width="9.140625"/>
    <col min="12375" max="12375" customWidth="1" width="9.140625"/>
    <col min="12376" max="12376" customWidth="1" width="9.140625"/>
    <col min="12377" max="12377" customWidth="1" width="9.140625"/>
    <col min="12378" max="12378" customWidth="1" width="9.140625"/>
    <col min="12379" max="12379" customWidth="1" width="9.140625"/>
    <col min="12380" max="12380" customWidth="1" width="9.140625"/>
    <col min="12381" max="12381" customWidth="1" width="9.140625"/>
    <col min="12382" max="12382" customWidth="1" width="9.140625"/>
    <col min="12383" max="12383" customWidth="1" width="9.140625"/>
    <col min="12384" max="12384" customWidth="1" width="9.140625"/>
    <col min="12385" max="12385" customWidth="1" width="9.140625"/>
    <col min="12386" max="12386" customWidth="1" width="9.140625"/>
    <col min="12387" max="12387" customWidth="1" width="9.140625"/>
    <col min="12388" max="12388" customWidth="1" width="9.140625"/>
    <col min="12389" max="12389" customWidth="1" width="9.140625"/>
    <col min="12390" max="12390" customWidth="1" width="9.140625"/>
    <col min="12391" max="12391" customWidth="1" width="9.140625"/>
    <col min="12392" max="12392" customWidth="1" width="9.140625"/>
    <col min="12393" max="12393" customWidth="1" width="9.140625"/>
    <col min="12394" max="12394" customWidth="1" width="9.140625"/>
    <col min="12395" max="12395" customWidth="1" width="9.140625"/>
    <col min="12396" max="12396" customWidth="1" width="9.140625"/>
    <col min="12397" max="12397" customWidth="1" width="9.140625"/>
    <col min="12398" max="12398" customWidth="1" width="9.140625"/>
    <col min="12399" max="12399" customWidth="1" width="9.140625"/>
    <col min="12400" max="12400" customWidth="1" width="9.140625"/>
    <col min="12401" max="12401" customWidth="1" width="9.140625"/>
    <col min="12402" max="12402" customWidth="1" width="9.140625"/>
    <col min="12403" max="12403" customWidth="1" width="9.140625"/>
    <col min="12404" max="12404" customWidth="1" width="9.140625"/>
    <col min="12405" max="12405" customWidth="1" width="9.140625"/>
    <col min="12406" max="12406" customWidth="1" width="9.140625"/>
    <col min="12407" max="12407" customWidth="1" width="9.140625"/>
    <col min="12408" max="12408" customWidth="1" width="9.140625"/>
    <col min="12409" max="12409" customWidth="1" width="9.140625"/>
    <col min="12410" max="12410" customWidth="1" width="9.140625"/>
    <col min="12411" max="12411" customWidth="1" width="9.140625"/>
    <col min="12412" max="12412" customWidth="1" width="9.140625"/>
    <col min="12413" max="12413" customWidth="1" width="9.140625"/>
    <col min="12414" max="12414" customWidth="1" width="9.140625"/>
    <col min="12415" max="12415" customWidth="1" width="9.140625"/>
    <col min="12416" max="12416" customWidth="1" width="9.140625"/>
    <col min="12417" max="12417" customWidth="1" width="9.140625"/>
    <col min="12418" max="12418" customWidth="1" width="9.140625"/>
    <col min="12419" max="12419" customWidth="1" width="9.140625"/>
    <col min="12420" max="12420" customWidth="1" width="9.140625"/>
    <col min="12421" max="12421" customWidth="1" width="9.140625"/>
    <col min="12422" max="12422" customWidth="1" width="9.140625"/>
    <col min="12423" max="12423" customWidth="1" width="9.140625"/>
    <col min="12424" max="12424" customWidth="1" width="9.140625"/>
    <col min="12425" max="12425" customWidth="1" width="9.140625"/>
    <col min="12426" max="12426" customWidth="1" width="9.140625"/>
    <col min="12427" max="12427" customWidth="1" width="9.140625"/>
    <col min="12428" max="12428" customWidth="1" width="9.140625"/>
    <col min="12429" max="12429" customWidth="1" width="9.140625"/>
    <col min="12430" max="12430" customWidth="1" width="9.140625"/>
    <col min="12431" max="12431" customWidth="1" width="9.140625"/>
    <col min="12432" max="12432" customWidth="1" width="9.140625"/>
    <col min="12433" max="12433" customWidth="1" width="9.140625"/>
    <col min="12434" max="12434" customWidth="1" width="9.140625"/>
    <col min="12435" max="12435" customWidth="1" width="9.140625"/>
    <col min="12436" max="12436" customWidth="1" width="9.140625"/>
    <col min="12437" max="12437" customWidth="1" width="9.140625"/>
    <col min="12438" max="12438" customWidth="1" width="9.140625"/>
    <col min="12439" max="12439" customWidth="1" width="9.140625"/>
    <col min="12440" max="12440" customWidth="1" width="9.140625"/>
    <col min="12441" max="12441" customWidth="1" width="9.140625"/>
    <col min="12442" max="12442" customWidth="1" width="9.140625"/>
    <col min="12443" max="12443" customWidth="1" width="9.140625"/>
    <col min="12444" max="12444" customWidth="1" width="9.140625"/>
    <col min="12445" max="12445" customWidth="1" width="9.140625"/>
    <col min="12446" max="12446" customWidth="1" width="9.140625"/>
    <col min="12447" max="12447" customWidth="1" width="9.140625"/>
    <col min="12448" max="12448" customWidth="1" width="9.140625"/>
    <col min="12449" max="12449" customWidth="1" width="9.140625"/>
    <col min="12450" max="12450" customWidth="1" width="9.140625"/>
    <col min="12451" max="12451" customWidth="1" width="9.140625"/>
    <col min="12452" max="12452" customWidth="1" width="9.140625"/>
    <col min="12453" max="12453" customWidth="1" width="9.140625"/>
    <col min="12454" max="12454" customWidth="1" width="9.140625"/>
    <col min="12455" max="12455" customWidth="1" width="9.140625"/>
    <col min="12456" max="12456" customWidth="1" width="9.140625"/>
    <col min="12457" max="12457" customWidth="1" width="9.140625"/>
    <col min="12458" max="12458" customWidth="1" width="9.140625"/>
    <col min="12459" max="12459" customWidth="1" width="9.140625"/>
    <col min="12460" max="12460" customWidth="1" width="9.140625"/>
    <col min="12461" max="12461" customWidth="1" width="9.140625"/>
    <col min="12462" max="12462" customWidth="1" width="9.140625"/>
    <col min="12463" max="12463" customWidth="1" width="9.140625"/>
    <col min="12464" max="12464" customWidth="1" width="9.140625"/>
    <col min="12465" max="12465" customWidth="1" width="9.140625"/>
    <col min="12466" max="12466" customWidth="1" width="9.140625"/>
    <col min="12467" max="12467" customWidth="1" width="9.140625"/>
    <col min="12468" max="12468" customWidth="1" width="9.140625"/>
    <col min="12469" max="12469" customWidth="1" width="9.140625"/>
    <col min="12470" max="12470" customWidth="1" width="9.140625"/>
    <col min="12471" max="12471" customWidth="1" width="9.140625"/>
    <col min="12472" max="12472" customWidth="1" width="9.140625"/>
    <col min="12473" max="12473" customWidth="1" width="9.140625"/>
    <col min="12474" max="12474" customWidth="1" width="9.140625"/>
    <col min="12475" max="12475" customWidth="1" width="9.140625"/>
    <col min="12476" max="12476" customWidth="1" width="9.140625"/>
    <col min="12477" max="12477" customWidth="1" width="9.140625"/>
    <col min="12478" max="12478" customWidth="1" width="9.140625"/>
    <col min="12479" max="12479" customWidth="1" width="9.140625"/>
    <col min="12480" max="12480" customWidth="1" width="9.140625"/>
    <col min="12481" max="12481" customWidth="1" width="9.140625"/>
    <col min="12482" max="12482" customWidth="1" width="9.140625"/>
    <col min="12483" max="12483" customWidth="1" width="9.140625"/>
    <col min="12484" max="12484" customWidth="1" width="9.140625"/>
    <col min="12485" max="12485" customWidth="1" width="9.140625"/>
    <col min="12486" max="12486" customWidth="1" width="9.140625"/>
    <col min="12487" max="12487" customWidth="1" width="9.140625"/>
    <col min="12488" max="12488" customWidth="1" width="9.140625"/>
    <col min="12489" max="12489" customWidth="1" width="9.140625"/>
    <col min="12490" max="12490" customWidth="1" width="9.140625"/>
    <col min="12491" max="12491" customWidth="1" width="9.140625"/>
    <col min="12492" max="12492" customWidth="1" width="9.140625"/>
    <col min="12493" max="12493" customWidth="1" width="9.140625"/>
    <col min="12494" max="12494" customWidth="1" width="9.140625"/>
    <col min="12495" max="12495" customWidth="1" width="9.140625"/>
    <col min="12496" max="12496" customWidth="1" width="9.140625"/>
    <col min="12497" max="12497" customWidth="1" width="9.140625"/>
    <col min="12498" max="12498" customWidth="1" width="9.140625"/>
    <col min="12499" max="12499" customWidth="1" width="9.140625"/>
    <col min="12500" max="12500" customWidth="1" width="9.140625"/>
    <col min="12501" max="12501" customWidth="1" width="9.140625"/>
    <col min="12502" max="12502" customWidth="1" width="9.140625"/>
    <col min="12503" max="12503" customWidth="1" width="9.140625"/>
    <col min="12504" max="12504" customWidth="1" width="9.140625"/>
    <col min="12505" max="12505" customWidth="1" width="9.140625"/>
    <col min="12506" max="12506" customWidth="1" width="9.140625"/>
    <col min="12507" max="12507" customWidth="1" width="9.140625"/>
    <col min="12508" max="12508" customWidth="1" width="9.140625"/>
    <col min="12509" max="12509" customWidth="1" width="9.140625"/>
    <col min="12510" max="12510" customWidth="1" width="9.140625"/>
    <col min="12511" max="12511" customWidth="1" width="9.140625"/>
    <col min="12512" max="12512" customWidth="1" width="9.140625"/>
    <col min="12513" max="12513" customWidth="1" width="9.140625"/>
    <col min="12514" max="12514" customWidth="1" width="9.140625"/>
    <col min="12515" max="12515" customWidth="1" width="9.140625"/>
    <col min="12516" max="12516" customWidth="1" width="9.140625"/>
    <col min="12517" max="12517" customWidth="1" width="9.140625"/>
    <col min="12518" max="12518" customWidth="1" width="9.140625"/>
    <col min="12519" max="12519" customWidth="1" width="9.140625"/>
    <col min="12520" max="12520" customWidth="1" width="9.140625"/>
    <col min="12521" max="12521" customWidth="1" width="9.140625"/>
    <col min="12522" max="12522" customWidth="1" width="9.140625"/>
    <col min="12523" max="12523" customWidth="1" width="9.140625"/>
    <col min="12524" max="12524" customWidth="1" width="9.140625"/>
    <col min="12525" max="12525" customWidth="1" width="9.140625"/>
    <col min="12526" max="12526" customWidth="1" width="9.140625"/>
    <col min="12527" max="12527" customWidth="1" width="9.140625"/>
    <col min="12528" max="12528" customWidth="1" width="9.140625"/>
    <col min="12529" max="12529" customWidth="1" width="9.140625"/>
    <col min="12530" max="12530" customWidth="1" width="9.140625"/>
    <col min="12531" max="12531" customWidth="1" width="9.140625"/>
    <col min="12532" max="12532" customWidth="1" width="9.140625"/>
    <col min="12533" max="12533" customWidth="1" width="9.140625"/>
    <col min="12534" max="12534" customWidth="1" width="9.140625"/>
    <col min="12535" max="12535" customWidth="1" width="9.140625"/>
    <col min="12536" max="12536" customWidth="1" width="9.140625"/>
    <col min="12537" max="12537" customWidth="1" width="9.140625"/>
    <col min="12538" max="12538" customWidth="1" width="9.140625"/>
    <col min="12539" max="12539" customWidth="1" width="9.140625"/>
    <col min="12540" max="12540" customWidth="1" width="9.140625"/>
    <col min="12541" max="12541" customWidth="1" width="9.140625"/>
    <col min="12542" max="12542" customWidth="1" width="9.140625"/>
    <col min="12543" max="12543" customWidth="1" width="9.140625"/>
    <col min="12544" max="12544" customWidth="1" width="9.140625"/>
    <col min="12545" max="12545" customWidth="1" width="9.140625"/>
    <col min="12546" max="12546" customWidth="1" width="9.140625"/>
    <col min="12547" max="12547" customWidth="1" width="9.140625"/>
    <col min="12548" max="12548" customWidth="1" width="9.140625"/>
    <col min="12549" max="12549" customWidth="1" width="9.140625"/>
    <col min="12550" max="12550" customWidth="1" width="9.140625"/>
    <col min="12551" max="12551" customWidth="1" width="9.140625"/>
    <col min="12552" max="12552" customWidth="1" width="9.140625"/>
    <col min="12553" max="12553" customWidth="1" width="9.140625"/>
    <col min="12554" max="12554" customWidth="1" width="9.140625"/>
    <col min="12555" max="12555" customWidth="1" width="9.140625"/>
    <col min="12556" max="12556" customWidth="1" width="9.140625"/>
    <col min="12557" max="12557" customWidth="1" width="9.140625"/>
    <col min="12558" max="12558" customWidth="1" width="9.140625"/>
    <col min="12559" max="12559" customWidth="1" width="9.140625"/>
    <col min="12560" max="12560" customWidth="1" width="9.140625"/>
    <col min="12561" max="12561" customWidth="1" width="9.140625"/>
    <col min="12562" max="12562" customWidth="1" width="9.140625"/>
    <col min="12563" max="12563" customWidth="1" width="9.140625"/>
    <col min="12564" max="12564" customWidth="1" width="9.140625"/>
    <col min="12565" max="12565" customWidth="1" width="9.140625"/>
    <col min="12566" max="12566" customWidth="1" width="9.140625"/>
    <col min="12567" max="12567" customWidth="1" width="9.140625"/>
    <col min="12568" max="12568" customWidth="1" width="9.140625"/>
    <col min="12569" max="12569" customWidth="1" width="9.140625"/>
    <col min="12570" max="12570" customWidth="1" width="9.140625"/>
    <col min="12571" max="12571" customWidth="1" width="9.140625"/>
    <col min="12572" max="12572" customWidth="1" width="9.140625"/>
    <col min="12573" max="12573" customWidth="1" width="9.140625"/>
    <col min="12574" max="12574" customWidth="1" width="9.140625"/>
    <col min="12575" max="12575" customWidth="1" width="9.140625"/>
    <col min="12576" max="12576" customWidth="1" width="9.140625"/>
    <col min="12577" max="12577" customWidth="1" width="9.140625"/>
    <col min="12578" max="12578" customWidth="1" width="9.140625"/>
    <col min="12579" max="12579" customWidth="1" width="9.140625"/>
    <col min="12580" max="12580" customWidth="1" width="9.140625"/>
    <col min="12581" max="12581" customWidth="1" width="9.140625"/>
    <col min="12582" max="12582" customWidth="1" width="9.140625"/>
    <col min="12583" max="12583" customWidth="1" width="9.140625"/>
    <col min="12584" max="12584" customWidth="1" width="9.140625"/>
    <col min="12585" max="12585" customWidth="1" width="9.140625"/>
    <col min="12586" max="12586" customWidth="1" width="9.140625"/>
    <col min="12587" max="12587" customWidth="1" width="9.140625"/>
    <col min="12588" max="12588" customWidth="1" width="9.140625"/>
    <col min="12589" max="12589" customWidth="1" width="9.140625"/>
    <col min="12590" max="12590" customWidth="1" width="9.140625"/>
    <col min="12591" max="12591" customWidth="1" width="9.140625"/>
    <col min="12592" max="12592" customWidth="1" width="9.140625"/>
    <col min="12593" max="12593" customWidth="1" width="9.140625"/>
    <col min="12594" max="12594" customWidth="1" width="9.140625"/>
    <col min="12595" max="12595" customWidth="1" width="9.140625"/>
    <col min="12596" max="12596" customWidth="1" width="9.140625"/>
    <col min="12597" max="12597" customWidth="1" width="9.140625"/>
    <col min="12598" max="12598" customWidth="1" width="9.140625"/>
    <col min="12599" max="12599" customWidth="1" width="9.140625"/>
    <col min="12600" max="12600" customWidth="1" width="9.140625"/>
    <col min="12601" max="12601" customWidth="1" width="9.140625"/>
    <col min="12602" max="12602" customWidth="1" width="9.140625"/>
    <col min="12603" max="12603" customWidth="1" width="9.140625"/>
    <col min="12604" max="12604" customWidth="1" width="9.140625"/>
    <col min="12605" max="12605" customWidth="1" width="9.140625"/>
    <col min="12606" max="12606" customWidth="1" width="9.140625"/>
    <col min="12607" max="12607" customWidth="1" width="9.140625"/>
    <col min="12608" max="12608" customWidth="1" width="9.140625"/>
    <col min="12609" max="12609" customWidth="1" width="9.140625"/>
    <col min="12610" max="12610" customWidth="1" width="9.140625"/>
    <col min="12611" max="12611" customWidth="1" width="9.140625"/>
    <col min="12612" max="12612" customWidth="1" width="9.140625"/>
    <col min="12613" max="12613" customWidth="1" width="9.140625"/>
    <col min="12614" max="12614" customWidth="1" width="9.140625"/>
    <col min="12615" max="12615" customWidth="1" width="9.140625"/>
    <col min="12616" max="12616" customWidth="1" width="9.140625"/>
    <col min="12617" max="12617" customWidth="1" width="9.140625"/>
    <col min="12618" max="12618" customWidth="1" width="9.140625"/>
    <col min="12619" max="12619" customWidth="1" width="9.140625"/>
    <col min="12620" max="12620" customWidth="1" width="9.140625"/>
    <col min="12621" max="12621" customWidth="1" width="9.140625"/>
    <col min="12622" max="12622" customWidth="1" width="9.140625"/>
    <col min="12623" max="12623" customWidth="1" width="9.140625"/>
    <col min="12624" max="12624" customWidth="1" width="9.140625"/>
    <col min="12625" max="12625" customWidth="1" width="9.140625"/>
    <col min="12626" max="12626" customWidth="1" width="9.140625"/>
    <col min="12627" max="12627" customWidth="1" width="9.140625"/>
    <col min="12628" max="12628" customWidth="1" width="9.140625"/>
    <col min="12629" max="12629" customWidth="1" width="9.140625"/>
    <col min="12630" max="12630" customWidth="1" width="9.140625"/>
    <col min="12631" max="12631" customWidth="1" width="9.140625"/>
    <col min="12632" max="12632" customWidth="1" width="9.140625"/>
    <col min="12633" max="12633" customWidth="1" width="9.140625"/>
    <col min="12634" max="12634" customWidth="1" width="9.140625"/>
    <col min="12635" max="12635" customWidth="1" width="9.140625"/>
    <col min="12636" max="12636" customWidth="1" width="9.140625"/>
    <col min="12637" max="12637" customWidth="1" width="9.140625"/>
    <col min="12638" max="12638" customWidth="1" width="9.140625"/>
    <col min="12639" max="12639" customWidth="1" width="9.140625"/>
    <col min="12640" max="12640" customWidth="1" width="9.140625"/>
    <col min="12641" max="12641" customWidth="1" width="9.140625"/>
    <col min="12642" max="12642" customWidth="1" width="9.140625"/>
    <col min="12643" max="12643" customWidth="1" width="9.140625"/>
    <col min="12644" max="12644" customWidth="1" width="9.140625"/>
    <col min="12645" max="12645" customWidth="1" width="9.140625"/>
    <col min="12646" max="12646" customWidth="1" width="9.140625"/>
    <col min="12647" max="12647" customWidth="1" width="9.140625"/>
    <col min="12648" max="12648" customWidth="1" width="9.140625"/>
    <col min="12649" max="12649" customWidth="1" width="9.140625"/>
    <col min="12650" max="12650" customWidth="1" width="9.140625"/>
    <col min="12651" max="12651" customWidth="1" width="9.140625"/>
    <col min="12652" max="12652" customWidth="1" width="9.140625"/>
    <col min="12653" max="12653" customWidth="1" width="9.140625"/>
    <col min="12654" max="12654" customWidth="1" width="9.140625"/>
    <col min="12655" max="12655" customWidth="1" width="9.140625"/>
    <col min="12656" max="12656" customWidth="1" width="9.140625"/>
    <col min="12657" max="12657" customWidth="1" width="9.140625"/>
    <col min="12658" max="12658" customWidth="1" width="9.140625"/>
    <col min="12659" max="12659" customWidth="1" width="9.140625"/>
    <col min="12660" max="12660" customWidth="1" width="9.140625"/>
    <col min="12661" max="12661" customWidth="1" width="9.140625"/>
    <col min="12662" max="12662" customWidth="1" width="9.140625"/>
    <col min="12663" max="12663" customWidth="1" width="9.140625"/>
    <col min="12664" max="12664" customWidth="1" width="9.140625"/>
    <col min="12665" max="12665" customWidth="1" width="9.140625"/>
    <col min="12666" max="12666" customWidth="1" width="9.140625"/>
    <col min="12667" max="12667" customWidth="1" width="9.140625"/>
    <col min="12668" max="12668" customWidth="1" width="9.140625"/>
    <col min="12669" max="12669" customWidth="1" width="9.140625"/>
    <col min="12670" max="12670" customWidth="1" width="9.140625"/>
    <col min="12671" max="12671" customWidth="1" width="9.140625"/>
    <col min="12672" max="12672" customWidth="1" width="9.140625"/>
    <col min="12673" max="12673" customWidth="1" width="9.140625"/>
    <col min="12674" max="12674" customWidth="1" width="9.140625"/>
    <col min="12675" max="12675" customWidth="1" width="9.140625"/>
    <col min="12676" max="12676" customWidth="1" width="9.140625"/>
    <col min="12677" max="12677" customWidth="1" width="9.140625"/>
    <col min="12678" max="12678" customWidth="1" width="9.140625"/>
    <col min="12679" max="12679" customWidth="1" width="9.140625"/>
    <col min="12680" max="12680" customWidth="1" width="9.140625"/>
    <col min="12681" max="12681" customWidth="1" width="9.140625"/>
    <col min="12682" max="12682" customWidth="1" width="9.140625"/>
    <col min="12683" max="12683" customWidth="1" width="9.140625"/>
    <col min="12684" max="12684" customWidth="1" width="9.140625"/>
    <col min="12685" max="12685" customWidth="1" width="9.140625"/>
    <col min="12686" max="12686" customWidth="1" width="9.140625"/>
    <col min="12687" max="12687" customWidth="1" width="9.140625"/>
    <col min="12688" max="12688" customWidth="1" width="9.140625"/>
    <col min="12689" max="12689" customWidth="1" width="9.140625"/>
    <col min="12690" max="12690" customWidth="1" width="9.140625"/>
    <col min="12691" max="12691" customWidth="1" width="9.140625"/>
    <col min="12692" max="12692" customWidth="1" width="9.140625"/>
    <col min="12693" max="12693" customWidth="1" width="9.140625"/>
    <col min="12694" max="12694" customWidth="1" width="9.140625"/>
    <col min="12695" max="12695" customWidth="1" width="9.140625"/>
    <col min="12696" max="12696" customWidth="1" width="9.140625"/>
    <col min="12697" max="12697" customWidth="1" width="9.140625"/>
    <col min="12698" max="12698" customWidth="1" width="9.140625"/>
    <col min="12699" max="12699" customWidth="1" width="9.140625"/>
    <col min="12700" max="12700" customWidth="1" width="9.140625"/>
    <col min="12701" max="12701" customWidth="1" width="9.140625"/>
    <col min="12702" max="12702" customWidth="1" width="9.140625"/>
    <col min="12703" max="12703" customWidth="1" width="9.140625"/>
    <col min="12704" max="12704" customWidth="1" width="9.140625"/>
    <col min="12705" max="12705" customWidth="1" width="9.140625"/>
    <col min="12706" max="12706" customWidth="1" width="9.140625"/>
    <col min="12707" max="12707" customWidth="1" width="9.140625"/>
    <col min="12708" max="12708" customWidth="1" width="9.140625"/>
    <col min="12709" max="12709" customWidth="1" width="9.140625"/>
    <col min="12710" max="12710" customWidth="1" width="9.140625"/>
    <col min="12711" max="12711" customWidth="1" width="9.140625"/>
    <col min="12712" max="12712" customWidth="1" width="9.140625"/>
    <col min="12713" max="12713" customWidth="1" width="9.140625"/>
    <col min="12714" max="12714" customWidth="1" width="9.140625"/>
    <col min="12715" max="12715" customWidth="1" width="9.140625"/>
    <col min="12716" max="12716" customWidth="1" width="9.140625"/>
    <col min="12717" max="12717" customWidth="1" width="9.140625"/>
    <col min="12718" max="12718" customWidth="1" width="9.140625"/>
    <col min="12719" max="12719" customWidth="1" width="9.140625"/>
    <col min="12720" max="12720" customWidth="1" width="9.140625"/>
    <col min="12721" max="12721" customWidth="1" width="9.140625"/>
    <col min="12722" max="12722" customWidth="1" width="9.140625"/>
    <col min="12723" max="12723" customWidth="1" width="9.140625"/>
    <col min="12724" max="12724" customWidth="1" width="9.140625"/>
    <col min="12725" max="12725" customWidth="1" width="9.140625"/>
    <col min="12726" max="12726" customWidth="1" width="9.140625"/>
    <col min="12727" max="12727" customWidth="1" width="9.140625"/>
    <col min="12728" max="12728" customWidth="1" width="9.140625"/>
    <col min="12729" max="12729" customWidth="1" width="9.140625"/>
    <col min="12730" max="12730" customWidth="1" width="9.140625"/>
    <col min="12731" max="12731" customWidth="1" width="9.140625"/>
    <col min="12732" max="12732" customWidth="1" width="9.140625"/>
    <col min="12733" max="12733" customWidth="1" width="9.140625"/>
    <col min="12734" max="12734" customWidth="1" width="9.140625"/>
    <col min="12735" max="12735" customWidth="1" width="9.140625"/>
    <col min="12736" max="12736" customWidth="1" width="9.140625"/>
    <col min="12737" max="12737" customWidth="1" width="9.140625"/>
    <col min="12738" max="12738" customWidth="1" width="9.140625"/>
    <col min="12739" max="12739" customWidth="1" width="9.140625"/>
    <col min="12740" max="12740" customWidth="1" width="9.140625"/>
    <col min="12741" max="12741" customWidth="1" width="9.140625"/>
    <col min="12742" max="12742" customWidth="1" width="9.140625"/>
    <col min="12743" max="12743" customWidth="1" width="9.140625"/>
    <col min="12744" max="12744" customWidth="1" width="9.140625"/>
    <col min="12745" max="12745" customWidth="1" width="9.140625"/>
    <col min="12746" max="12746" customWidth="1" width="9.140625"/>
    <col min="12747" max="12747" customWidth="1" width="9.140625"/>
    <col min="12748" max="12748" customWidth="1" width="9.140625"/>
    <col min="12749" max="12749" customWidth="1" width="9.140625"/>
    <col min="12750" max="12750" customWidth="1" width="9.140625"/>
    <col min="12751" max="12751" customWidth="1" width="9.140625"/>
    <col min="12752" max="12752" customWidth="1" width="9.140625"/>
    <col min="12753" max="12753" customWidth="1" width="9.140625"/>
    <col min="12754" max="12754" customWidth="1" width="9.140625"/>
    <col min="12755" max="12755" customWidth="1" width="9.140625"/>
    <col min="12756" max="12756" customWidth="1" width="9.140625"/>
    <col min="12757" max="12757" customWidth="1" width="9.140625"/>
    <col min="12758" max="12758" customWidth="1" width="9.140625"/>
    <col min="12759" max="12759" customWidth="1" width="9.140625"/>
    <col min="12760" max="12760" customWidth="1" width="9.140625"/>
    <col min="12761" max="12761" customWidth="1" width="9.140625"/>
    <col min="12762" max="12762" customWidth="1" width="9.140625"/>
    <col min="12763" max="12763" customWidth="1" width="9.140625"/>
    <col min="12764" max="12764" customWidth="1" width="9.140625"/>
    <col min="12765" max="12765" customWidth="1" width="9.140625"/>
    <col min="12766" max="12766" customWidth="1" width="9.140625"/>
    <col min="12767" max="12767" customWidth="1" width="9.140625"/>
    <col min="12768" max="12768" customWidth="1" width="9.140625"/>
    <col min="12769" max="12769" customWidth="1" width="9.140625"/>
    <col min="12770" max="12770" customWidth="1" width="9.140625"/>
    <col min="12771" max="12771" customWidth="1" width="9.140625"/>
    <col min="12772" max="12772" customWidth="1" width="9.140625"/>
    <col min="12773" max="12773" customWidth="1" width="9.140625"/>
    <col min="12774" max="12774" customWidth="1" width="9.140625"/>
    <col min="12775" max="12775" customWidth="1" width="9.140625"/>
    <col min="12776" max="12776" customWidth="1" width="9.140625"/>
    <col min="12777" max="12777" customWidth="1" width="9.140625"/>
    <col min="12778" max="12778" customWidth="1" width="9.140625"/>
    <col min="12779" max="12779" customWidth="1" width="9.140625"/>
    <col min="12780" max="12780" customWidth="1" width="9.140625"/>
    <col min="12781" max="12781" customWidth="1" width="9.140625"/>
    <col min="12782" max="12782" customWidth="1" width="9.140625"/>
    <col min="12783" max="12783" customWidth="1" width="9.140625"/>
    <col min="12784" max="12784" customWidth="1" width="9.140625"/>
    <col min="12785" max="12785" customWidth="1" width="9.140625"/>
    <col min="12786" max="12786" customWidth="1" width="9.140625"/>
    <col min="12787" max="12787" customWidth="1" width="9.140625"/>
    <col min="12788" max="12788" customWidth="1" width="9.140625"/>
    <col min="12789" max="12789" customWidth="1" width="9.140625"/>
    <col min="12790" max="12790" customWidth="1" width="9.140625"/>
    <col min="12791" max="12791" customWidth="1" width="9.140625"/>
    <col min="12792" max="12792" customWidth="1" width="9.140625"/>
    <col min="12793" max="12793" customWidth="1" width="9.140625"/>
    <col min="12794" max="12794" customWidth="1" width="9.140625"/>
    <col min="12795" max="12795" customWidth="1" width="9.140625"/>
    <col min="12796" max="12796" customWidth="1" width="9.140625"/>
    <col min="12797" max="12797" customWidth="1" width="9.140625"/>
    <col min="12798" max="12798" customWidth="1" width="9.140625"/>
    <col min="12799" max="12799" customWidth="1" width="9.140625"/>
    <col min="12800" max="12800" customWidth="1" width="9.140625"/>
    <col min="12801" max="12801" customWidth="1" width="9.140625"/>
    <col min="12802" max="12802" customWidth="1" width="9.140625"/>
    <col min="12803" max="12803" customWidth="1" width="9.140625"/>
    <col min="12804" max="12804" customWidth="1" width="9.140625"/>
    <col min="12805" max="12805" customWidth="1" width="9.140625"/>
    <col min="12806" max="12806" customWidth="1" width="9.140625"/>
    <col min="12807" max="12807" customWidth="1" width="9.140625"/>
    <col min="12808" max="12808" customWidth="1" width="9.140625"/>
    <col min="12809" max="12809" customWidth="1" width="9.140625"/>
    <col min="12810" max="12810" customWidth="1" width="9.140625"/>
    <col min="12811" max="12811" customWidth="1" width="9.140625"/>
    <col min="12812" max="12812" customWidth="1" width="9.140625"/>
    <col min="12813" max="12813" customWidth="1" width="9.140625"/>
    <col min="12814" max="12814" customWidth="1" width="9.140625"/>
    <col min="12815" max="12815" customWidth="1" width="9.140625"/>
    <col min="12816" max="12816" customWidth="1" width="9.140625"/>
    <col min="12817" max="12817" customWidth="1" width="9.140625"/>
    <col min="12818" max="12818" customWidth="1" width="9.140625"/>
    <col min="12819" max="12819" customWidth="1" width="9.140625"/>
    <col min="12820" max="12820" customWidth="1" width="9.140625"/>
    <col min="12821" max="12821" customWidth="1" width="9.140625"/>
    <col min="12822" max="12822" customWidth="1" width="9.140625"/>
    <col min="12823" max="12823" customWidth="1" width="9.140625"/>
    <col min="12824" max="12824" customWidth="1" width="9.140625"/>
    <col min="12825" max="12825" customWidth="1" width="9.140625"/>
    <col min="12826" max="12826" customWidth="1" width="9.140625"/>
    <col min="12827" max="12827" customWidth="1" width="9.140625"/>
    <col min="12828" max="12828" customWidth="1" width="9.140625"/>
    <col min="12829" max="12829" customWidth="1" width="9.140625"/>
    <col min="12830" max="12830" customWidth="1" width="9.140625"/>
    <col min="12831" max="12831" customWidth="1" width="9.140625"/>
    <col min="12832" max="12832" customWidth="1" width="9.140625"/>
    <col min="12833" max="12833" customWidth="1" width="9.140625"/>
    <col min="12834" max="12834" customWidth="1" width="9.140625"/>
    <col min="12835" max="12835" customWidth="1" width="9.140625"/>
    <col min="12836" max="12836" customWidth="1" width="9.140625"/>
    <col min="12837" max="12837" customWidth="1" width="9.140625"/>
    <col min="12838" max="12838" customWidth="1" width="9.140625"/>
    <col min="12839" max="12839" customWidth="1" width="9.140625"/>
    <col min="12840" max="12840" customWidth="1" width="9.140625"/>
    <col min="12841" max="12841" customWidth="1" width="9.140625"/>
    <col min="12842" max="12842" customWidth="1" width="9.140625"/>
    <col min="12843" max="12843" customWidth="1" width="9.140625"/>
    <col min="12844" max="12844" customWidth="1" width="9.140625"/>
    <col min="12845" max="12845" customWidth="1" width="9.140625"/>
    <col min="12846" max="12846" customWidth="1" width="9.140625"/>
    <col min="12847" max="12847" customWidth="1" width="9.140625"/>
    <col min="12848" max="12848" customWidth="1" width="9.140625"/>
    <col min="12849" max="12849" customWidth="1" width="9.140625"/>
    <col min="12850" max="12850" customWidth="1" width="9.140625"/>
    <col min="12851" max="12851" customWidth="1" width="9.140625"/>
    <col min="12852" max="12852" customWidth="1" width="9.140625"/>
    <col min="12853" max="12853" customWidth="1" width="9.140625"/>
    <col min="12854" max="12854" customWidth="1" width="9.140625"/>
    <col min="12855" max="12855" customWidth="1" width="9.140625"/>
    <col min="12856" max="12856" customWidth="1" width="9.140625"/>
    <col min="12857" max="12857" customWidth="1" width="9.140625"/>
    <col min="12858" max="12858" customWidth="1" width="9.140625"/>
    <col min="12859" max="12859" customWidth="1" width="9.140625"/>
    <col min="12860" max="12860" customWidth="1" width="9.140625"/>
    <col min="12861" max="12861" customWidth="1" width="9.140625"/>
    <col min="12862" max="12862" customWidth="1" width="9.140625"/>
    <col min="12863" max="12863" customWidth="1" width="9.140625"/>
    <col min="12864" max="12864" customWidth="1" width="9.140625"/>
    <col min="12865" max="12865" customWidth="1" width="9.140625"/>
    <col min="12866" max="12866" customWidth="1" width="9.140625"/>
    <col min="12867" max="12867" customWidth="1" width="9.140625"/>
    <col min="12868" max="12868" customWidth="1" width="9.140625"/>
    <col min="12869" max="12869" customWidth="1" width="9.140625"/>
    <col min="12870" max="12870" customWidth="1" width="9.140625"/>
    <col min="12871" max="12871" customWidth="1" width="9.140625"/>
    <col min="12872" max="12872" customWidth="1" width="9.140625"/>
    <col min="12873" max="12873" customWidth="1" width="9.140625"/>
    <col min="12874" max="12874" customWidth="1" width="9.140625"/>
    <col min="12875" max="12875" customWidth="1" width="9.140625"/>
    <col min="12876" max="12876" customWidth="1" width="9.140625"/>
    <col min="12877" max="12877" customWidth="1" width="9.140625"/>
    <col min="12878" max="12878" customWidth="1" width="9.140625"/>
    <col min="12879" max="12879" customWidth="1" width="9.140625"/>
    <col min="12880" max="12880" customWidth="1" width="9.140625"/>
    <col min="12881" max="12881" customWidth="1" width="9.140625"/>
    <col min="12882" max="12882" customWidth="1" width="9.140625"/>
    <col min="12883" max="12883" customWidth="1" width="9.140625"/>
    <col min="12884" max="12884" customWidth="1" width="9.140625"/>
    <col min="12885" max="12885" customWidth="1" width="9.140625"/>
    <col min="12886" max="12886" customWidth="1" width="9.140625"/>
    <col min="12887" max="12887" customWidth="1" width="9.140625"/>
    <col min="12888" max="12888" customWidth="1" width="9.140625"/>
    <col min="12889" max="12889" customWidth="1" width="9.140625"/>
    <col min="12890" max="12890" customWidth="1" width="9.140625"/>
    <col min="12891" max="12891" customWidth="1" width="9.140625"/>
    <col min="12892" max="12892" customWidth="1" width="9.140625"/>
    <col min="12893" max="12893" customWidth="1" width="9.140625"/>
    <col min="12894" max="12894" customWidth="1" width="9.140625"/>
    <col min="12895" max="12895" customWidth="1" width="9.140625"/>
    <col min="12896" max="12896" customWidth="1" width="9.140625"/>
    <col min="12897" max="12897" customWidth="1" width="9.140625"/>
    <col min="12898" max="12898" customWidth="1" width="9.140625"/>
    <col min="12899" max="12899" customWidth="1" width="9.140625"/>
    <col min="12900" max="12900" customWidth="1" width="9.140625"/>
    <col min="12901" max="12901" customWidth="1" width="9.140625"/>
    <col min="12902" max="12902" customWidth="1" width="9.140625"/>
    <col min="12903" max="12903" customWidth="1" width="9.140625"/>
    <col min="12904" max="12904" customWidth="1" width="9.140625"/>
    <col min="12905" max="12905" customWidth="1" width="9.140625"/>
    <col min="12906" max="12906" customWidth="1" width="9.140625"/>
    <col min="12907" max="12907" customWidth="1" width="9.140625"/>
    <col min="12908" max="12908" customWidth="1" width="9.140625"/>
    <col min="12909" max="12909" customWidth="1" width="9.140625"/>
    <col min="12910" max="12910" customWidth="1" width="9.140625"/>
    <col min="12911" max="12911" customWidth="1" width="9.140625"/>
    <col min="12912" max="12912" customWidth="1" width="9.140625"/>
    <col min="12913" max="12913" customWidth="1" width="9.140625"/>
    <col min="12914" max="12914" customWidth="1" width="9.140625"/>
    <col min="12915" max="12915" customWidth="1" width="9.140625"/>
    <col min="12916" max="12916" customWidth="1" width="9.140625"/>
    <col min="12917" max="12917" customWidth="1" width="9.140625"/>
    <col min="12918" max="12918" customWidth="1" width="9.140625"/>
    <col min="12919" max="12919" customWidth="1" width="9.140625"/>
    <col min="12920" max="12920" customWidth="1" width="9.140625"/>
    <col min="12921" max="12921" customWidth="1" width="9.140625"/>
    <col min="12922" max="12922" customWidth="1" width="9.140625"/>
    <col min="12923" max="12923" customWidth="1" width="9.140625"/>
    <col min="12924" max="12924" customWidth="1" width="9.140625"/>
    <col min="12925" max="12925" customWidth="1" width="9.140625"/>
    <col min="12926" max="12926" customWidth="1" width="9.140625"/>
    <col min="12927" max="12927" customWidth="1" width="9.140625"/>
    <col min="12928" max="12928" customWidth="1" width="9.140625"/>
    <col min="12929" max="12929" customWidth="1" width="9.140625"/>
    <col min="12930" max="12930" customWidth="1" width="9.140625"/>
    <col min="12931" max="12931" customWidth="1" width="9.140625"/>
    <col min="12932" max="12932" customWidth="1" width="9.140625"/>
    <col min="12933" max="12933" customWidth="1" width="9.140625"/>
    <col min="12934" max="12934" customWidth="1" width="9.140625"/>
    <col min="12935" max="12935" customWidth="1" width="9.140625"/>
    <col min="12936" max="12936" customWidth="1" width="9.140625"/>
    <col min="12937" max="12937" customWidth="1" width="9.140625"/>
    <col min="12938" max="12938" customWidth="1" width="9.140625"/>
    <col min="12939" max="12939" customWidth="1" width="9.140625"/>
    <col min="12940" max="12940" customWidth="1" width="9.140625"/>
    <col min="12941" max="12941" customWidth="1" width="9.140625"/>
    <col min="12942" max="12942" customWidth="1" width="9.140625"/>
    <col min="12943" max="12943" customWidth="1" width="9.140625"/>
    <col min="12944" max="12944" customWidth="1" width="9.140625"/>
    <col min="12945" max="12945" customWidth="1" width="9.140625"/>
    <col min="12946" max="12946" customWidth="1" width="9.140625"/>
    <col min="12947" max="12947" customWidth="1" width="9.140625"/>
    <col min="12948" max="12948" customWidth="1" width="9.140625"/>
    <col min="12949" max="12949" customWidth="1" width="9.140625"/>
    <col min="12950" max="12950" customWidth="1" width="9.140625"/>
    <col min="12951" max="12951" customWidth="1" width="9.140625"/>
    <col min="12952" max="12952" customWidth="1" width="9.140625"/>
    <col min="12953" max="12953" customWidth="1" width="9.140625"/>
    <col min="12954" max="12954" customWidth="1" width="9.140625"/>
    <col min="12955" max="12955" customWidth="1" width="9.140625"/>
    <col min="12956" max="12956" customWidth="1" width="9.140625"/>
    <col min="12957" max="12957" customWidth="1" width="9.140625"/>
    <col min="12958" max="12958" customWidth="1" width="9.140625"/>
    <col min="12959" max="12959" customWidth="1" width="9.140625"/>
    <col min="12960" max="12960" customWidth="1" width="9.140625"/>
    <col min="12961" max="12961" customWidth="1" width="9.140625"/>
    <col min="12962" max="12962" customWidth="1" width="9.140625"/>
    <col min="12963" max="12963" customWidth="1" width="9.140625"/>
    <col min="12964" max="12964" customWidth="1" width="9.140625"/>
    <col min="12965" max="12965" customWidth="1" width="9.140625"/>
    <col min="12966" max="12966" customWidth="1" width="9.140625"/>
    <col min="12967" max="12967" customWidth="1" width="9.140625"/>
    <col min="12968" max="12968" customWidth="1" width="9.140625"/>
    <col min="12969" max="12969" customWidth="1" width="9.140625"/>
    <col min="12970" max="12970" customWidth="1" width="9.140625"/>
    <col min="12971" max="12971" customWidth="1" width="9.140625"/>
    <col min="12972" max="12972" customWidth="1" width="9.140625"/>
    <col min="12973" max="12973" customWidth="1" width="9.140625"/>
    <col min="12974" max="12974" customWidth="1" width="9.140625"/>
    <col min="12975" max="12975" customWidth="1" width="9.140625"/>
    <col min="12976" max="12976" customWidth="1" width="9.140625"/>
    <col min="12977" max="12977" customWidth="1" width="9.140625"/>
    <col min="12978" max="12978" customWidth="1" width="9.140625"/>
    <col min="12979" max="12979" customWidth="1" width="9.140625"/>
    <col min="12980" max="12980" customWidth="1" width="9.140625"/>
    <col min="12981" max="12981" customWidth="1" width="9.140625"/>
    <col min="12982" max="12982" customWidth="1" width="9.140625"/>
    <col min="12983" max="12983" customWidth="1" width="9.140625"/>
    <col min="12984" max="12984" customWidth="1" width="9.140625"/>
    <col min="12985" max="12985" customWidth="1" width="9.140625"/>
    <col min="12986" max="12986" customWidth="1" width="9.140625"/>
    <col min="12987" max="12987" customWidth="1" width="9.140625"/>
    <col min="12988" max="12988" customWidth="1" width="9.140625"/>
    <col min="12989" max="12989" customWidth="1" width="9.140625"/>
    <col min="12990" max="12990" customWidth="1" width="9.140625"/>
    <col min="12991" max="12991" customWidth="1" width="9.140625"/>
    <col min="12992" max="12992" customWidth="1" width="9.140625"/>
    <col min="12993" max="12993" customWidth="1" width="9.140625"/>
    <col min="12994" max="12994" customWidth="1" width="9.140625"/>
    <col min="12995" max="12995" customWidth="1" width="9.140625"/>
    <col min="12996" max="12996" customWidth="1" width="9.140625"/>
    <col min="12997" max="12997" customWidth="1" width="9.140625"/>
    <col min="12998" max="12998" customWidth="1" width="9.140625"/>
    <col min="12999" max="12999" customWidth="1" width="9.140625"/>
    <col min="13000" max="13000" customWidth="1" width="9.140625"/>
    <col min="13001" max="13001" customWidth="1" width="9.140625"/>
    <col min="13002" max="13002" customWidth="1" width="9.140625"/>
    <col min="13003" max="13003" customWidth="1" width="9.140625"/>
    <col min="13004" max="13004" customWidth="1" width="9.140625"/>
    <col min="13005" max="13005" customWidth="1" width="9.140625"/>
    <col min="13006" max="13006" customWidth="1" width="9.140625"/>
    <col min="13007" max="13007" customWidth="1" width="9.140625"/>
    <col min="13008" max="13008" customWidth="1" width="9.140625"/>
    <col min="13009" max="13009" customWidth="1" width="9.140625"/>
    <col min="13010" max="13010" customWidth="1" width="9.140625"/>
    <col min="13011" max="13011" customWidth="1" width="9.140625"/>
    <col min="13012" max="13012" customWidth="1" width="9.140625"/>
    <col min="13013" max="13013" customWidth="1" width="9.140625"/>
    <col min="13014" max="13014" customWidth="1" width="9.140625"/>
    <col min="13015" max="13015" customWidth="1" width="9.140625"/>
    <col min="13016" max="13016" customWidth="1" width="9.140625"/>
    <col min="13017" max="13017" customWidth="1" width="9.140625"/>
    <col min="13018" max="13018" customWidth="1" width="9.140625"/>
    <col min="13019" max="13019" customWidth="1" width="9.140625"/>
    <col min="13020" max="13020" customWidth="1" width="9.140625"/>
    <col min="13021" max="13021" customWidth="1" width="9.140625"/>
    <col min="13022" max="13022" customWidth="1" width="9.140625"/>
    <col min="13023" max="13023" customWidth="1" width="9.140625"/>
    <col min="13024" max="13024" customWidth="1" width="9.140625"/>
    <col min="13025" max="13025" customWidth="1" width="9.140625"/>
    <col min="13026" max="13026" customWidth="1" width="9.140625"/>
    <col min="13027" max="13027" customWidth="1" width="9.140625"/>
    <col min="13028" max="13028" customWidth="1" width="9.140625"/>
    <col min="13029" max="13029" customWidth="1" width="9.140625"/>
    <col min="13030" max="13030" customWidth="1" width="9.140625"/>
    <col min="13031" max="13031" customWidth="1" width="9.140625"/>
    <col min="13032" max="13032" customWidth="1" width="9.140625"/>
    <col min="13033" max="13033" customWidth="1" width="9.140625"/>
    <col min="13034" max="13034" customWidth="1" width="9.140625"/>
    <col min="13035" max="13035" customWidth="1" width="9.140625"/>
    <col min="13036" max="13036" customWidth="1" width="9.140625"/>
    <col min="13037" max="13037" customWidth="1" width="9.140625"/>
    <col min="13038" max="13038" customWidth="1" width="9.140625"/>
    <col min="13039" max="13039" customWidth="1" width="9.140625"/>
    <col min="13040" max="13040" customWidth="1" width="9.140625"/>
    <col min="13041" max="13041" customWidth="1" width="9.140625"/>
    <col min="13042" max="13042" customWidth="1" width="9.140625"/>
    <col min="13043" max="13043" customWidth="1" width="9.140625"/>
    <col min="13044" max="13044" customWidth="1" width="9.140625"/>
    <col min="13045" max="13045" customWidth="1" width="9.140625"/>
    <col min="13046" max="13046" customWidth="1" width="9.140625"/>
    <col min="13047" max="13047" customWidth="1" width="9.140625"/>
    <col min="13048" max="13048" customWidth="1" width="9.140625"/>
    <col min="13049" max="13049" customWidth="1" width="9.140625"/>
    <col min="13050" max="13050" customWidth="1" width="9.140625"/>
    <col min="13051" max="13051" customWidth="1" width="9.140625"/>
    <col min="13052" max="13052" customWidth="1" width="9.140625"/>
    <col min="13053" max="13053" customWidth="1" width="9.140625"/>
    <col min="13054" max="13054" customWidth="1" width="9.140625"/>
    <col min="13055" max="13055" customWidth="1" width="9.140625"/>
    <col min="13056" max="13056" customWidth="1" width="9.140625"/>
    <col min="13057" max="13057" customWidth="1" width="9.140625"/>
    <col min="13058" max="13058" customWidth="1" width="9.140625"/>
    <col min="13059" max="13059" customWidth="1" width="9.140625"/>
    <col min="13060" max="13060" customWidth="1" width="9.140625"/>
    <col min="13061" max="13061" customWidth="1" width="9.140625"/>
    <col min="13062" max="13062" customWidth="1" width="9.140625"/>
    <col min="13063" max="13063" customWidth="1" width="9.140625"/>
    <col min="13064" max="13064" customWidth="1" width="9.140625"/>
    <col min="13065" max="13065" customWidth="1" width="9.140625"/>
    <col min="13066" max="13066" customWidth="1" width="9.140625"/>
    <col min="13067" max="13067" customWidth="1" width="9.140625"/>
    <col min="13068" max="13068" customWidth="1" width="9.140625"/>
    <col min="13069" max="13069" customWidth="1" width="9.140625"/>
    <col min="13070" max="13070" customWidth="1" width="9.140625"/>
    <col min="13071" max="13071" customWidth="1" width="9.140625"/>
    <col min="13072" max="13072" customWidth="1" width="9.140625"/>
    <col min="13073" max="13073" customWidth="1" width="9.140625"/>
    <col min="13074" max="13074" customWidth="1" width="9.140625"/>
    <col min="13075" max="13075" customWidth="1" width="9.140625"/>
    <col min="13076" max="13076" customWidth="1" width="9.140625"/>
    <col min="13077" max="13077" customWidth="1" width="9.140625"/>
    <col min="13078" max="13078" customWidth="1" width="9.140625"/>
    <col min="13079" max="13079" customWidth="1" width="9.140625"/>
    <col min="13080" max="13080" customWidth="1" width="9.140625"/>
    <col min="13081" max="13081" customWidth="1" width="9.140625"/>
    <col min="13082" max="13082" customWidth="1" width="9.140625"/>
    <col min="13083" max="13083" customWidth="1" width="9.140625"/>
    <col min="13084" max="13084" customWidth="1" width="9.140625"/>
    <col min="13085" max="13085" customWidth="1" width="9.140625"/>
    <col min="13086" max="13086" customWidth="1" width="9.140625"/>
    <col min="13087" max="13087" customWidth="1" width="9.140625"/>
    <col min="13088" max="13088" customWidth="1" width="9.140625"/>
    <col min="13089" max="13089" customWidth="1" width="9.140625"/>
    <col min="13090" max="13090" customWidth="1" width="9.140625"/>
    <col min="13091" max="13091" customWidth="1" width="9.140625"/>
    <col min="13092" max="13092" customWidth="1" width="9.140625"/>
    <col min="13093" max="13093" customWidth="1" width="9.140625"/>
    <col min="13094" max="13094" customWidth="1" width="9.140625"/>
    <col min="13095" max="13095" customWidth="1" width="9.140625"/>
    <col min="13096" max="13096" customWidth="1" width="9.140625"/>
    <col min="13097" max="13097" customWidth="1" width="9.140625"/>
    <col min="13098" max="13098" customWidth="1" width="9.140625"/>
    <col min="13099" max="13099" customWidth="1" width="9.140625"/>
    <col min="13100" max="13100" customWidth="1" width="9.140625"/>
    <col min="13101" max="13101" customWidth="1" width="9.140625"/>
    <col min="13102" max="13102" customWidth="1" width="9.140625"/>
    <col min="13103" max="13103" customWidth="1" width="9.140625"/>
    <col min="13104" max="13104" customWidth="1" width="9.140625"/>
    <col min="13105" max="13105" customWidth="1" width="9.140625"/>
    <col min="13106" max="13106" customWidth="1" width="9.140625"/>
    <col min="13107" max="13107" customWidth="1" width="9.140625"/>
    <col min="13108" max="13108" customWidth="1" width="9.140625"/>
    <col min="13109" max="13109" customWidth="1" width="9.140625"/>
    <col min="13110" max="13110" customWidth="1" width="9.140625"/>
    <col min="13111" max="13111" customWidth="1" width="9.140625"/>
    <col min="13112" max="13112" customWidth="1" width="9.140625"/>
    <col min="13113" max="13113" customWidth="1" width="9.140625"/>
    <col min="13114" max="13114" customWidth="1" width="9.140625"/>
    <col min="13115" max="13115" customWidth="1" width="9.140625"/>
    <col min="13116" max="13116" customWidth="1" width="9.140625"/>
    <col min="13117" max="13117" customWidth="1" width="9.140625"/>
    <col min="13118" max="13118" customWidth="1" width="9.140625"/>
    <col min="13119" max="13119" customWidth="1" width="9.140625"/>
    <col min="13120" max="13120" customWidth="1" width="9.140625"/>
    <col min="13121" max="13121" customWidth="1" width="9.140625"/>
    <col min="13122" max="13122" customWidth="1" width="9.140625"/>
    <col min="13123" max="13123" customWidth="1" width="9.140625"/>
    <col min="13124" max="13124" customWidth="1" width="9.140625"/>
    <col min="13125" max="13125" customWidth="1" width="9.140625"/>
    <col min="13126" max="13126" customWidth="1" width="9.140625"/>
    <col min="13127" max="13127" customWidth="1" width="9.140625"/>
    <col min="13128" max="13128" customWidth="1" width="9.140625"/>
    <col min="13129" max="13129" customWidth="1" width="9.140625"/>
    <col min="13130" max="13130" customWidth="1" width="9.140625"/>
    <col min="13131" max="13131" customWidth="1" width="9.140625"/>
    <col min="13132" max="13132" customWidth="1" width="9.140625"/>
    <col min="13133" max="13133" customWidth="1" width="9.140625"/>
    <col min="13134" max="13134" customWidth="1" width="9.140625"/>
    <col min="13135" max="13135" customWidth="1" width="9.140625"/>
    <col min="13136" max="13136" customWidth="1" width="9.140625"/>
    <col min="13137" max="13137" customWidth="1" width="9.140625"/>
    <col min="13138" max="13138" customWidth="1" width="9.140625"/>
    <col min="13139" max="13139" customWidth="1" width="9.140625"/>
    <col min="13140" max="13140" customWidth="1" width="9.140625"/>
    <col min="13141" max="13141" customWidth="1" width="9.140625"/>
    <col min="13142" max="13142" customWidth="1" width="9.140625"/>
    <col min="13143" max="13143" customWidth="1" width="9.140625"/>
    <col min="13144" max="13144" customWidth="1" width="9.140625"/>
    <col min="13145" max="13145" customWidth="1" width="9.140625"/>
    <col min="13146" max="13146" customWidth="1" width="9.140625"/>
    <col min="13147" max="13147" customWidth="1" width="9.140625"/>
    <col min="13148" max="13148" customWidth="1" width="9.140625"/>
    <col min="13149" max="13149" customWidth="1" width="9.140625"/>
    <col min="13150" max="13150" customWidth="1" width="9.140625"/>
    <col min="13151" max="13151" customWidth="1" width="9.140625"/>
    <col min="13152" max="13152" customWidth="1" width="9.140625"/>
    <col min="13153" max="13153" customWidth="1" width="9.140625"/>
    <col min="13154" max="13154" customWidth="1" width="9.140625"/>
    <col min="13155" max="13155" customWidth="1" width="9.140625"/>
    <col min="13156" max="13156" customWidth="1" width="9.140625"/>
    <col min="13157" max="13157" customWidth="1" width="9.140625"/>
    <col min="13158" max="13158" customWidth="1" width="9.140625"/>
    <col min="13159" max="13159" customWidth="1" width="9.140625"/>
    <col min="13160" max="13160" customWidth="1" width="9.140625"/>
    <col min="13161" max="13161" customWidth="1" width="9.140625"/>
    <col min="13162" max="13162" customWidth="1" width="9.140625"/>
    <col min="13163" max="13163" customWidth="1" width="9.140625"/>
    <col min="13164" max="13164" customWidth="1" width="9.140625"/>
    <col min="13165" max="13165" customWidth="1" width="9.140625"/>
    <col min="13166" max="13166" customWidth="1" width="9.140625"/>
    <col min="13167" max="13167" customWidth="1" width="9.140625"/>
    <col min="13168" max="13168" customWidth="1" width="9.140625"/>
    <col min="13169" max="13169" customWidth="1" width="9.140625"/>
    <col min="13170" max="13170" customWidth="1" width="9.140625"/>
    <col min="13171" max="13171" customWidth="1" width="9.140625"/>
    <col min="13172" max="13172" customWidth="1" width="9.140625"/>
    <col min="13173" max="13173" customWidth="1" width="9.140625"/>
    <col min="13174" max="13174" customWidth="1" width="9.140625"/>
    <col min="13175" max="13175" customWidth="1" width="9.140625"/>
    <col min="13176" max="13176" customWidth="1" width="9.140625"/>
    <col min="13177" max="13177" customWidth="1" width="9.140625"/>
    <col min="13178" max="13178" customWidth="1" width="9.140625"/>
    <col min="13179" max="13179" customWidth="1" width="9.140625"/>
    <col min="13180" max="13180" customWidth="1" width="9.140625"/>
    <col min="13181" max="13181" customWidth="1" width="9.140625"/>
    <col min="13182" max="13182" customWidth="1" width="9.140625"/>
    <col min="13183" max="13183" customWidth="1" width="9.140625"/>
    <col min="13184" max="13184" customWidth="1" width="9.140625"/>
    <col min="13185" max="13185" customWidth="1" width="9.140625"/>
    <col min="13186" max="13186" customWidth="1" width="9.140625"/>
    <col min="13187" max="13187" customWidth="1" width="9.140625"/>
    <col min="13188" max="13188" customWidth="1" width="9.140625"/>
    <col min="13189" max="13189" customWidth="1" width="9.140625"/>
    <col min="13190" max="13190" customWidth="1" width="9.140625"/>
    <col min="13191" max="13191" customWidth="1" width="9.140625"/>
    <col min="13192" max="13192" customWidth="1" width="9.140625"/>
    <col min="13193" max="13193" customWidth="1" width="9.140625"/>
    <col min="13194" max="13194" customWidth="1" width="9.140625"/>
    <col min="13195" max="13195" customWidth="1" width="9.140625"/>
    <col min="13196" max="13196" customWidth="1" width="9.140625"/>
    <col min="13197" max="13197" customWidth="1" width="9.140625"/>
    <col min="13198" max="13198" customWidth="1" width="9.140625"/>
    <col min="13199" max="13199" customWidth="1" width="9.140625"/>
    <col min="13200" max="13200" customWidth="1" width="9.140625"/>
    <col min="13201" max="13201" customWidth="1" width="9.140625"/>
    <col min="13202" max="13202" customWidth="1" width="9.140625"/>
    <col min="13203" max="13203" customWidth="1" width="9.140625"/>
    <col min="13204" max="13204" customWidth="1" width="9.140625"/>
    <col min="13205" max="13205" customWidth="1" width="9.140625"/>
    <col min="13206" max="13206" customWidth="1" width="9.140625"/>
    <col min="13207" max="13207" customWidth="1" width="9.140625"/>
    <col min="13208" max="13208" customWidth="1" width="9.140625"/>
    <col min="13209" max="13209" customWidth="1" width="9.140625"/>
    <col min="13210" max="13210" customWidth="1" width="9.140625"/>
    <col min="13211" max="13211" customWidth="1" width="9.140625"/>
    <col min="13212" max="13212" customWidth="1" width="9.140625"/>
    <col min="13213" max="13213" customWidth="1" width="9.140625"/>
    <col min="13214" max="13214" customWidth="1" width="9.140625"/>
    <col min="13215" max="13215" customWidth="1" width="9.140625"/>
    <col min="13216" max="13216" customWidth="1" width="9.140625"/>
    <col min="13217" max="13217" customWidth="1" width="9.140625"/>
    <col min="13218" max="13218" customWidth="1" width="9.140625"/>
    <col min="13219" max="13219" customWidth="1" width="9.140625"/>
    <col min="13220" max="13220" customWidth="1" width="9.140625"/>
    <col min="13221" max="13221" customWidth="1" width="9.140625"/>
    <col min="13222" max="13222" customWidth="1" width="9.140625"/>
    <col min="13223" max="13223" customWidth="1" width="9.140625"/>
    <col min="13224" max="13224" customWidth="1" width="9.140625"/>
    <col min="13225" max="13225" customWidth="1" width="9.140625"/>
    <col min="13226" max="13226" customWidth="1" width="9.140625"/>
    <col min="13227" max="13227" customWidth="1" width="9.140625"/>
    <col min="13228" max="13228" customWidth="1" width="9.140625"/>
    <col min="13229" max="13229" customWidth="1" width="9.140625"/>
    <col min="13230" max="13230" customWidth="1" width="9.140625"/>
    <col min="13231" max="13231" customWidth="1" width="9.140625"/>
    <col min="13232" max="13232" customWidth="1" width="9.140625"/>
    <col min="13233" max="13233" customWidth="1" width="9.140625"/>
    <col min="13234" max="13234" customWidth="1" width="9.140625"/>
    <col min="13235" max="13235" customWidth="1" width="9.140625"/>
    <col min="13236" max="13236" customWidth="1" width="9.140625"/>
    <col min="13237" max="13237" customWidth="1" width="9.140625"/>
    <col min="13238" max="13238" customWidth="1" width="9.140625"/>
    <col min="13239" max="13239" customWidth="1" width="9.140625"/>
    <col min="13240" max="13240" customWidth="1" width="9.140625"/>
    <col min="13241" max="13241" customWidth="1" width="9.140625"/>
    <col min="13242" max="13242" customWidth="1" width="9.140625"/>
    <col min="13243" max="13243" customWidth="1" width="9.140625"/>
    <col min="13244" max="13244" customWidth="1" width="9.140625"/>
    <col min="13245" max="13245" customWidth="1" width="9.140625"/>
    <col min="13246" max="13246" customWidth="1" width="9.140625"/>
    <col min="13247" max="13247" customWidth="1" width="9.140625"/>
    <col min="13248" max="13248" customWidth="1" width="9.140625"/>
    <col min="13249" max="13249" customWidth="1" width="9.140625"/>
    <col min="13250" max="13250" customWidth="1" width="9.140625"/>
    <col min="13251" max="13251" customWidth="1" width="9.140625"/>
    <col min="13252" max="13252" customWidth="1" width="9.140625"/>
    <col min="13253" max="13253" customWidth="1" width="9.140625"/>
    <col min="13254" max="13254" customWidth="1" width="9.140625"/>
    <col min="13255" max="13255" customWidth="1" width="9.140625"/>
    <col min="13256" max="13256" customWidth="1" width="9.140625"/>
    <col min="13257" max="13257" customWidth="1" width="9.140625"/>
    <col min="13258" max="13258" customWidth="1" width="9.140625"/>
    <col min="13259" max="13259" customWidth="1" width="9.140625"/>
    <col min="13260" max="13260" customWidth="1" width="9.140625"/>
    <col min="13261" max="13261" customWidth="1" width="9.140625"/>
    <col min="13262" max="13262" customWidth="1" width="9.140625"/>
    <col min="13263" max="13263" customWidth="1" width="9.140625"/>
    <col min="13264" max="13264" customWidth="1" width="9.140625"/>
    <col min="13265" max="13265" customWidth="1" width="9.140625"/>
    <col min="13266" max="13266" customWidth="1" width="9.140625"/>
    <col min="13267" max="13267" customWidth="1" width="9.140625"/>
    <col min="13268" max="13268" customWidth="1" width="9.140625"/>
    <col min="13269" max="13269" customWidth="1" width="9.140625"/>
    <col min="13270" max="13270" customWidth="1" width="9.140625"/>
    <col min="13271" max="13271" customWidth="1" width="9.140625"/>
    <col min="13272" max="13272" customWidth="1" width="9.140625"/>
    <col min="13273" max="13273" customWidth="1" width="9.140625"/>
    <col min="13274" max="13274" customWidth="1" width="9.140625"/>
    <col min="13275" max="13275" customWidth="1" width="9.140625"/>
    <col min="13276" max="13276" customWidth="1" width="9.140625"/>
    <col min="13277" max="13277" customWidth="1" width="9.140625"/>
    <col min="13278" max="13278" customWidth="1" width="9.140625"/>
    <col min="13279" max="13279" customWidth="1" width="9.140625"/>
    <col min="13280" max="13280" customWidth="1" width="9.140625"/>
    <col min="13281" max="13281" customWidth="1" width="9.140625"/>
    <col min="13282" max="13282" customWidth="1" width="9.140625"/>
    <col min="13283" max="13283" customWidth="1" width="9.140625"/>
    <col min="13284" max="13284" customWidth="1" width="9.140625"/>
    <col min="13285" max="13285" customWidth="1" width="9.140625"/>
    <col min="13286" max="13286" customWidth="1" width="9.140625"/>
    <col min="13287" max="13287" customWidth="1" width="9.140625"/>
    <col min="13288" max="13288" customWidth="1" width="9.140625"/>
    <col min="13289" max="13289" customWidth="1" width="9.140625"/>
    <col min="13290" max="13290" customWidth="1" width="9.140625"/>
    <col min="13291" max="13291" customWidth="1" width="9.140625"/>
    <col min="13292" max="13292" customWidth="1" width="9.140625"/>
    <col min="13293" max="13293" customWidth="1" width="9.140625"/>
    <col min="13294" max="13294" customWidth="1" width="9.140625"/>
    <col min="13295" max="13295" customWidth="1" width="9.140625"/>
    <col min="13296" max="13296" customWidth="1" width="9.140625"/>
    <col min="13297" max="13297" customWidth="1" width="9.140625"/>
    <col min="13298" max="13298" customWidth="1" width="9.140625"/>
    <col min="13299" max="13299" customWidth="1" width="9.140625"/>
    <col min="13300" max="13300" customWidth="1" width="9.140625"/>
    <col min="13301" max="13301" customWidth="1" width="9.140625"/>
    <col min="13302" max="13302" customWidth="1" width="9.140625"/>
    <col min="13303" max="13303" customWidth="1" width="9.140625"/>
    <col min="13304" max="13304" customWidth="1" width="9.140625"/>
    <col min="13305" max="13305" customWidth="1" width="9.140625"/>
    <col min="13306" max="13306" customWidth="1" width="9.140625"/>
    <col min="13307" max="13307" customWidth="1" width="9.140625"/>
    <col min="13308" max="13308" customWidth="1" width="9.140625"/>
    <col min="13309" max="13309" customWidth="1" width="9.140625"/>
    <col min="13310" max="13310" customWidth="1" width="9.140625"/>
    <col min="13311" max="13311" customWidth="1" width="9.140625"/>
    <col min="13312" max="13312" customWidth="1" width="9.140625"/>
    <col min="13313" max="13313" customWidth="1" width="9.140625"/>
    <col min="13314" max="13314" customWidth="1" width="9.140625"/>
    <col min="13315" max="13315" customWidth="1" width="9.140625"/>
    <col min="13316" max="13316" customWidth="1" width="9.140625"/>
    <col min="13317" max="13317" customWidth="1" width="9.140625"/>
    <col min="13318" max="13318" customWidth="1" width="9.140625"/>
    <col min="13319" max="13319" customWidth="1" width="9.140625"/>
    <col min="13320" max="13320" customWidth="1" width="9.140625"/>
    <col min="13321" max="13321" customWidth="1" width="9.140625"/>
    <col min="13322" max="13322" customWidth="1" width="9.140625"/>
    <col min="13323" max="13323" customWidth="1" width="9.140625"/>
    <col min="13324" max="13324" customWidth="1" width="9.140625"/>
    <col min="13325" max="13325" customWidth="1" width="9.140625"/>
    <col min="13326" max="13326" customWidth="1" width="9.140625"/>
    <col min="13327" max="13327" customWidth="1" width="9.140625"/>
    <col min="13328" max="13328" customWidth="1" width="9.140625"/>
    <col min="13329" max="13329" customWidth="1" width="9.140625"/>
    <col min="13330" max="13330" customWidth="1" width="9.140625"/>
    <col min="13331" max="13331" customWidth="1" width="9.140625"/>
    <col min="13332" max="13332" customWidth="1" width="9.140625"/>
    <col min="13333" max="13333" customWidth="1" width="9.140625"/>
    <col min="13334" max="13334" customWidth="1" width="9.140625"/>
    <col min="13335" max="13335" customWidth="1" width="9.140625"/>
    <col min="13336" max="13336" customWidth="1" width="9.140625"/>
    <col min="13337" max="13337" customWidth="1" width="9.140625"/>
    <col min="13338" max="13338" customWidth="1" width="9.140625"/>
    <col min="13339" max="13339" customWidth="1" width="9.140625"/>
    <col min="13340" max="13340" customWidth="1" width="9.140625"/>
    <col min="13341" max="13341" customWidth="1" width="9.140625"/>
    <col min="13342" max="13342" customWidth="1" width="9.140625"/>
    <col min="13343" max="13343" customWidth="1" width="9.140625"/>
    <col min="13344" max="13344" customWidth="1" width="9.140625"/>
    <col min="13345" max="13345" customWidth="1" width="9.140625"/>
    <col min="13346" max="13346" customWidth="1" width="9.140625"/>
    <col min="13347" max="13347" customWidth="1" width="9.140625"/>
    <col min="13348" max="13348" customWidth="1" width="9.140625"/>
    <col min="13349" max="13349" customWidth="1" width="9.140625"/>
    <col min="13350" max="13350" customWidth="1" width="9.140625"/>
    <col min="13351" max="13351" customWidth="1" width="9.140625"/>
    <col min="13352" max="13352" customWidth="1" width="9.140625"/>
    <col min="13353" max="13353" customWidth="1" width="9.140625"/>
    <col min="13354" max="13354" customWidth="1" width="9.140625"/>
    <col min="13355" max="13355" customWidth="1" width="9.140625"/>
    <col min="13356" max="13356" customWidth="1" width="9.140625"/>
    <col min="13357" max="13357" customWidth="1" width="9.140625"/>
    <col min="13358" max="13358" customWidth="1" width="9.140625"/>
    <col min="13359" max="13359" customWidth="1" width="9.140625"/>
    <col min="13360" max="13360" customWidth="1" width="9.140625"/>
    <col min="13361" max="13361" customWidth="1" width="9.140625"/>
    <col min="13362" max="13362" customWidth="1" width="9.140625"/>
    <col min="13363" max="13363" customWidth="1" width="9.140625"/>
    <col min="13364" max="13364" customWidth="1" width="9.140625"/>
    <col min="13365" max="13365" customWidth="1" width="9.140625"/>
    <col min="13366" max="13366" customWidth="1" width="9.140625"/>
    <col min="13367" max="13367" customWidth="1" width="9.140625"/>
    <col min="13368" max="13368" customWidth="1" width="9.140625"/>
    <col min="13369" max="13369" customWidth="1" width="9.140625"/>
    <col min="13370" max="13370" customWidth="1" width="9.140625"/>
    <col min="13371" max="13371" customWidth="1" width="9.140625"/>
    <col min="13372" max="13372" customWidth="1" width="9.140625"/>
    <col min="13373" max="13373" customWidth="1" width="9.140625"/>
    <col min="13374" max="13374" customWidth="1" width="9.140625"/>
    <col min="13375" max="13375" customWidth="1" width="9.140625"/>
    <col min="13376" max="13376" customWidth="1" width="9.140625"/>
    <col min="13377" max="13377" customWidth="1" width="9.140625"/>
    <col min="13378" max="13378" customWidth="1" width="9.140625"/>
    <col min="13379" max="13379" customWidth="1" width="9.140625"/>
    <col min="13380" max="13380" customWidth="1" width="9.140625"/>
    <col min="13381" max="13381" customWidth="1" width="9.140625"/>
    <col min="13382" max="13382" customWidth="1" width="9.140625"/>
    <col min="13383" max="13383" customWidth="1" width="9.140625"/>
    <col min="13384" max="13384" customWidth="1" width="9.140625"/>
    <col min="13385" max="13385" customWidth="1" width="9.140625"/>
    <col min="13386" max="13386" customWidth="1" width="9.140625"/>
    <col min="13387" max="13387" customWidth="1" width="9.140625"/>
    <col min="13388" max="13388" customWidth="1" width="9.140625"/>
    <col min="13389" max="13389" customWidth="1" width="9.140625"/>
    <col min="13390" max="13390" customWidth="1" width="9.140625"/>
    <col min="13391" max="13391" customWidth="1" width="9.140625"/>
    <col min="13392" max="13392" customWidth="1" width="9.140625"/>
    <col min="13393" max="13393" customWidth="1" width="9.140625"/>
    <col min="13394" max="13394" customWidth="1" width="9.140625"/>
    <col min="13395" max="13395" customWidth="1" width="9.140625"/>
    <col min="13396" max="13396" customWidth="1" width="9.140625"/>
    <col min="13397" max="13397" customWidth="1" width="9.140625"/>
    <col min="13398" max="13398" customWidth="1" width="9.140625"/>
    <col min="13399" max="13399" customWidth="1" width="9.140625"/>
    <col min="13400" max="13400" customWidth="1" width="9.140625"/>
    <col min="13401" max="13401" customWidth="1" width="9.140625"/>
    <col min="13402" max="13402" customWidth="1" width="9.140625"/>
    <col min="13403" max="13403" customWidth="1" width="9.140625"/>
    <col min="13404" max="13404" customWidth="1" width="9.140625"/>
    <col min="13405" max="13405" customWidth="1" width="9.140625"/>
    <col min="13406" max="13406" customWidth="1" width="9.140625"/>
    <col min="13407" max="13407" customWidth="1" width="9.140625"/>
    <col min="13408" max="13408" customWidth="1" width="9.140625"/>
    <col min="13409" max="13409" customWidth="1" width="9.140625"/>
    <col min="13410" max="13410" customWidth="1" width="9.140625"/>
    <col min="13411" max="13411" customWidth="1" width="9.140625"/>
    <col min="13412" max="13412" customWidth="1" width="9.140625"/>
    <col min="13413" max="13413" customWidth="1" width="9.140625"/>
    <col min="13414" max="13414" customWidth="1" width="9.140625"/>
    <col min="13415" max="13415" customWidth="1" width="9.140625"/>
    <col min="13416" max="13416" customWidth="1" width="9.140625"/>
    <col min="13417" max="13417" customWidth="1" width="9.140625"/>
    <col min="13418" max="13418" customWidth="1" width="9.140625"/>
    <col min="13419" max="13419" customWidth="1" width="9.140625"/>
    <col min="13420" max="13420" customWidth="1" width="9.140625"/>
    <col min="13421" max="13421" customWidth="1" width="9.140625"/>
    <col min="13422" max="13422" customWidth="1" width="9.140625"/>
    <col min="13423" max="13423" customWidth="1" width="9.140625"/>
    <col min="13424" max="13424" customWidth="1" width="9.140625"/>
    <col min="13425" max="13425" customWidth="1" width="9.140625"/>
    <col min="13426" max="13426" customWidth="1" width="9.140625"/>
    <col min="13427" max="13427" customWidth="1" width="9.140625"/>
    <col min="13428" max="13428" customWidth="1" width="9.140625"/>
    <col min="13429" max="13429" customWidth="1" width="9.140625"/>
    <col min="13430" max="13430" customWidth="1" width="9.140625"/>
    <col min="13431" max="13431" customWidth="1" width="9.140625"/>
    <col min="13432" max="13432" customWidth="1" width="9.140625"/>
    <col min="13433" max="13433" customWidth="1" width="9.140625"/>
    <col min="13434" max="13434" customWidth="1" width="9.140625"/>
    <col min="13435" max="13435" customWidth="1" width="9.140625"/>
    <col min="13436" max="13436" customWidth="1" width="9.140625"/>
    <col min="13437" max="13437" customWidth="1" width="9.140625"/>
    <col min="13438" max="13438" customWidth="1" width="9.140625"/>
    <col min="13439" max="13439" customWidth="1" width="9.140625"/>
    <col min="13440" max="13440" customWidth="1" width="9.140625"/>
    <col min="13441" max="13441" customWidth="1" width="9.140625"/>
    <col min="13442" max="13442" customWidth="1" width="9.140625"/>
    <col min="13443" max="13443" customWidth="1" width="9.140625"/>
    <col min="13444" max="13444" customWidth="1" width="9.140625"/>
    <col min="13445" max="13445" customWidth="1" width="9.140625"/>
    <col min="13446" max="13446" customWidth="1" width="9.140625"/>
    <col min="13447" max="13447" customWidth="1" width="9.140625"/>
    <col min="13448" max="13448" customWidth="1" width="9.140625"/>
    <col min="13449" max="13449" customWidth="1" width="9.140625"/>
    <col min="13450" max="13450" customWidth="1" width="9.140625"/>
    <col min="13451" max="13451" customWidth="1" width="9.140625"/>
    <col min="13452" max="13452" customWidth="1" width="9.140625"/>
    <col min="13453" max="13453" customWidth="1" width="9.140625"/>
    <col min="13454" max="13454" customWidth="1" width="9.140625"/>
    <col min="13455" max="13455" customWidth="1" width="9.140625"/>
    <col min="13456" max="13456" customWidth="1" width="9.140625"/>
    <col min="13457" max="13457" customWidth="1" width="9.140625"/>
    <col min="13458" max="13458" customWidth="1" width="9.140625"/>
    <col min="13459" max="13459" customWidth="1" width="9.140625"/>
    <col min="13460" max="13460" customWidth="1" width="9.140625"/>
    <col min="13461" max="13461" customWidth="1" width="9.140625"/>
    <col min="13462" max="13462" customWidth="1" width="9.140625"/>
    <col min="13463" max="13463" customWidth="1" width="9.140625"/>
    <col min="13464" max="13464" customWidth="1" width="9.140625"/>
    <col min="13465" max="13465" customWidth="1" width="9.140625"/>
    <col min="13466" max="13466" customWidth="1" width="9.140625"/>
    <col min="13467" max="13467" customWidth="1" width="9.140625"/>
    <col min="13468" max="13468" customWidth="1" width="9.140625"/>
    <col min="13469" max="13469" customWidth="1" width="9.140625"/>
    <col min="13470" max="13470" customWidth="1" width="9.140625"/>
    <col min="13471" max="13471" customWidth="1" width="9.140625"/>
    <col min="13472" max="13472" customWidth="1" width="9.140625"/>
    <col min="13473" max="13473" customWidth="1" width="9.140625"/>
    <col min="13474" max="13474" customWidth="1" width="9.140625"/>
    <col min="13475" max="13475" customWidth="1" width="9.140625"/>
    <col min="13476" max="13476" customWidth="1" width="9.140625"/>
    <col min="13477" max="13477" customWidth="1" width="9.140625"/>
    <col min="13478" max="13478" customWidth="1" width="9.140625"/>
    <col min="13479" max="13479" customWidth="1" width="9.140625"/>
    <col min="13480" max="13480" customWidth="1" width="9.140625"/>
    <col min="13481" max="13481" customWidth="1" width="9.140625"/>
    <col min="13482" max="13482" customWidth="1" width="9.140625"/>
    <col min="13483" max="13483" customWidth="1" width="9.140625"/>
    <col min="13484" max="13484" customWidth="1" width="9.140625"/>
    <col min="13485" max="13485" customWidth="1" width="9.140625"/>
    <col min="13486" max="13486" customWidth="1" width="9.140625"/>
    <col min="13487" max="13487" customWidth="1" width="9.140625"/>
    <col min="13488" max="13488" customWidth="1" width="9.140625"/>
    <col min="13489" max="13489" customWidth="1" width="9.140625"/>
    <col min="13490" max="13490" customWidth="1" width="9.140625"/>
    <col min="13491" max="13491" customWidth="1" width="9.140625"/>
    <col min="13492" max="13492" customWidth="1" width="9.140625"/>
    <col min="13493" max="13493" customWidth="1" width="9.140625"/>
    <col min="13494" max="13494" customWidth="1" width="9.140625"/>
    <col min="13495" max="13495" customWidth="1" width="9.140625"/>
    <col min="13496" max="13496" customWidth="1" width="9.140625"/>
    <col min="13497" max="13497" customWidth="1" width="9.140625"/>
    <col min="13498" max="13498" customWidth="1" width="9.140625"/>
    <col min="13499" max="13499" customWidth="1" width="9.140625"/>
    <col min="13500" max="13500" customWidth="1" width="9.140625"/>
    <col min="13501" max="13501" customWidth="1" width="9.140625"/>
    <col min="13502" max="13502" customWidth="1" width="9.140625"/>
    <col min="13503" max="13503" customWidth="1" width="9.140625"/>
    <col min="13504" max="13504" customWidth="1" width="9.140625"/>
    <col min="13505" max="13505" customWidth="1" width="9.140625"/>
    <col min="13506" max="13506" customWidth="1" width="9.140625"/>
    <col min="13507" max="13507" customWidth="1" width="9.140625"/>
    <col min="13508" max="13508" customWidth="1" width="9.140625"/>
    <col min="13509" max="13509" customWidth="1" width="9.140625"/>
    <col min="13510" max="13510" customWidth="1" width="9.140625"/>
    <col min="13511" max="13511" customWidth="1" width="9.140625"/>
    <col min="13512" max="13512" customWidth="1" width="9.140625"/>
    <col min="13513" max="13513" customWidth="1" width="9.140625"/>
    <col min="13514" max="13514" customWidth="1" width="9.140625"/>
    <col min="13515" max="13515" customWidth="1" width="9.140625"/>
    <col min="13516" max="13516" customWidth="1" width="9.140625"/>
    <col min="13517" max="13517" customWidth="1" width="9.140625"/>
    <col min="13518" max="13518" customWidth="1" width="9.140625"/>
    <col min="13519" max="13519" customWidth="1" width="9.140625"/>
    <col min="13520" max="13520" customWidth="1" width="9.140625"/>
    <col min="13521" max="13521" customWidth="1" width="9.140625"/>
    <col min="13522" max="13522" customWidth="1" width="9.140625"/>
    <col min="13523" max="13523" customWidth="1" width="9.140625"/>
    <col min="13524" max="13524" customWidth="1" width="9.140625"/>
    <col min="13525" max="13525" customWidth="1" width="9.140625"/>
    <col min="13526" max="13526" customWidth="1" width="9.140625"/>
    <col min="13527" max="13527" customWidth="1" width="9.140625"/>
    <col min="13528" max="13528" customWidth="1" width="9.140625"/>
    <col min="13529" max="13529" customWidth="1" width="9.140625"/>
    <col min="13530" max="13530" customWidth="1" width="9.140625"/>
    <col min="13531" max="13531" customWidth="1" width="9.140625"/>
    <col min="13532" max="13532" customWidth="1" width="9.140625"/>
    <col min="13533" max="13533" customWidth="1" width="9.140625"/>
    <col min="13534" max="13534" customWidth="1" width="9.140625"/>
    <col min="13535" max="13535" customWidth="1" width="9.140625"/>
    <col min="13536" max="13536" customWidth="1" width="9.140625"/>
    <col min="13537" max="13537" customWidth="1" width="9.140625"/>
    <col min="13538" max="13538" customWidth="1" width="9.140625"/>
    <col min="13539" max="13539" customWidth="1" width="9.140625"/>
    <col min="13540" max="13540" customWidth="1" width="9.140625"/>
    <col min="13541" max="13541" customWidth="1" width="9.140625"/>
    <col min="13542" max="13542" customWidth="1" width="9.140625"/>
    <col min="13543" max="13543" customWidth="1" width="9.140625"/>
    <col min="13544" max="13544" customWidth="1" width="9.140625"/>
    <col min="13545" max="13545" customWidth="1" width="9.140625"/>
    <col min="13546" max="13546" customWidth="1" width="9.140625"/>
    <col min="13547" max="13547" customWidth="1" width="9.140625"/>
    <col min="13548" max="13548" customWidth="1" width="9.140625"/>
    <col min="13549" max="13549" customWidth="1" width="9.140625"/>
    <col min="13550" max="13550" customWidth="1" width="9.140625"/>
    <col min="13551" max="13551" customWidth="1" width="9.140625"/>
    <col min="13552" max="13552" customWidth="1" width="9.140625"/>
    <col min="13553" max="13553" customWidth="1" width="9.140625"/>
    <col min="13554" max="13554" customWidth="1" width="9.140625"/>
    <col min="13555" max="13555" customWidth="1" width="9.140625"/>
    <col min="13556" max="13556" customWidth="1" width="9.140625"/>
    <col min="13557" max="13557" customWidth="1" width="9.140625"/>
    <col min="13558" max="13558" customWidth="1" width="9.140625"/>
    <col min="13559" max="13559" customWidth="1" width="9.140625"/>
    <col min="13560" max="13560" customWidth="1" width="9.140625"/>
    <col min="13561" max="13561" customWidth="1" width="9.140625"/>
    <col min="13562" max="13562" customWidth="1" width="9.140625"/>
    <col min="13563" max="13563" customWidth="1" width="9.140625"/>
    <col min="13564" max="13564" customWidth="1" width="9.140625"/>
    <col min="13565" max="13565" customWidth="1" width="9.140625"/>
    <col min="13566" max="13566" customWidth="1" width="9.140625"/>
    <col min="13567" max="13567" customWidth="1" width="9.140625"/>
    <col min="13568" max="13568" customWidth="1" width="9.140625"/>
    <col min="13569" max="13569" customWidth="1" width="9.140625"/>
    <col min="13570" max="13570" customWidth="1" width="9.140625"/>
    <col min="13571" max="13571" customWidth="1" width="9.140625"/>
    <col min="13572" max="13572" customWidth="1" width="9.140625"/>
    <col min="13573" max="13573" customWidth="1" width="9.140625"/>
    <col min="13574" max="13574" customWidth="1" width="9.140625"/>
    <col min="13575" max="13575" customWidth="1" width="9.140625"/>
    <col min="13576" max="13576" customWidth="1" width="9.140625"/>
    <col min="13577" max="13577" customWidth="1" width="9.140625"/>
    <col min="13578" max="13578" customWidth="1" width="9.140625"/>
    <col min="13579" max="13579" customWidth="1" width="9.140625"/>
    <col min="13580" max="13580" customWidth="1" width="9.140625"/>
    <col min="13581" max="13581" customWidth="1" width="9.140625"/>
    <col min="13582" max="13582" customWidth="1" width="9.140625"/>
    <col min="13583" max="13583" customWidth="1" width="9.140625"/>
    <col min="13584" max="13584" customWidth="1" width="9.140625"/>
    <col min="13585" max="13585" customWidth="1" width="9.140625"/>
    <col min="13586" max="13586" customWidth="1" width="9.140625"/>
    <col min="13587" max="13587" customWidth="1" width="9.140625"/>
    <col min="13588" max="13588" customWidth="1" width="9.140625"/>
    <col min="13589" max="13589" customWidth="1" width="9.140625"/>
    <col min="13590" max="13590" customWidth="1" width="9.140625"/>
    <col min="13591" max="13591" customWidth="1" width="9.140625"/>
    <col min="13592" max="13592" customWidth="1" width="9.140625"/>
    <col min="13593" max="13593" customWidth="1" width="9.140625"/>
    <col min="13594" max="13594" customWidth="1" width="9.140625"/>
    <col min="13595" max="13595" customWidth="1" width="9.140625"/>
    <col min="13596" max="13596" customWidth="1" width="9.140625"/>
    <col min="13597" max="13597" customWidth="1" width="9.140625"/>
    <col min="13598" max="13598" customWidth="1" width="9.140625"/>
    <col min="13599" max="13599" customWidth="1" width="9.140625"/>
    <col min="13600" max="13600" customWidth="1" width="9.140625"/>
    <col min="13601" max="13601" customWidth="1" width="9.140625"/>
    <col min="13602" max="13602" customWidth="1" width="9.140625"/>
    <col min="13603" max="13603" customWidth="1" width="9.140625"/>
    <col min="13604" max="13604" customWidth="1" width="9.140625"/>
    <col min="13605" max="13605" customWidth="1" width="9.140625"/>
    <col min="13606" max="13606" customWidth="1" width="9.140625"/>
    <col min="13607" max="13607" customWidth="1" width="9.140625"/>
    <col min="13608" max="13608" customWidth="1" width="9.140625"/>
    <col min="13609" max="13609" customWidth="1" width="9.140625"/>
    <col min="13610" max="13610" customWidth="1" width="9.140625"/>
    <col min="13611" max="13611" customWidth="1" width="9.140625"/>
    <col min="13612" max="13612" customWidth="1" width="9.140625"/>
    <col min="13613" max="13613" customWidth="1" width="9.140625"/>
    <col min="13614" max="13614" customWidth="1" width="9.140625"/>
    <col min="13615" max="13615" customWidth="1" width="9.140625"/>
    <col min="13616" max="13616" customWidth="1" width="9.140625"/>
    <col min="13617" max="13617" customWidth="1" width="9.140625"/>
    <col min="13618" max="13618" customWidth="1" width="9.140625"/>
    <col min="13619" max="13619" customWidth="1" width="9.140625"/>
    <col min="13620" max="13620" customWidth="1" width="9.140625"/>
    <col min="13621" max="13621" customWidth="1" width="9.140625"/>
    <col min="13622" max="13622" customWidth="1" width="9.140625"/>
    <col min="13623" max="13623" customWidth="1" width="9.140625"/>
    <col min="13624" max="13624" customWidth="1" width="9.140625"/>
    <col min="13625" max="13625" customWidth="1" width="9.140625"/>
    <col min="13626" max="13626" customWidth="1" width="9.140625"/>
    <col min="13627" max="13627" customWidth="1" width="9.140625"/>
    <col min="13628" max="13628" customWidth="1" width="9.140625"/>
    <col min="13629" max="13629" customWidth="1" width="9.140625"/>
    <col min="13630" max="13630" customWidth="1" width="9.140625"/>
    <col min="13631" max="13631" customWidth="1" width="9.140625"/>
    <col min="13632" max="13632" customWidth="1" width="9.140625"/>
    <col min="13633" max="13633" customWidth="1" width="9.140625"/>
    <col min="13634" max="13634" customWidth="1" width="9.140625"/>
    <col min="13635" max="13635" customWidth="1" width="9.140625"/>
    <col min="13636" max="13636" customWidth="1" width="9.140625"/>
    <col min="13637" max="13637" customWidth="1" width="9.140625"/>
    <col min="13638" max="13638" customWidth="1" width="9.140625"/>
    <col min="13639" max="13639" customWidth="1" width="9.140625"/>
    <col min="13640" max="13640" customWidth="1" width="9.140625"/>
    <col min="13641" max="13641" customWidth="1" width="9.140625"/>
    <col min="13642" max="13642" customWidth="1" width="9.140625"/>
    <col min="13643" max="13643" customWidth="1" width="9.140625"/>
    <col min="13644" max="13644" customWidth="1" width="9.140625"/>
    <col min="13645" max="13645" customWidth="1" width="9.140625"/>
    <col min="13646" max="13646" customWidth="1" width="9.140625"/>
    <col min="13647" max="13647" customWidth="1" width="9.140625"/>
    <col min="13648" max="13648" customWidth="1" width="9.140625"/>
    <col min="13649" max="13649" customWidth="1" width="9.140625"/>
    <col min="13650" max="13650" customWidth="1" width="9.140625"/>
    <col min="13651" max="13651" customWidth="1" width="9.140625"/>
    <col min="13652" max="13652" customWidth="1" width="9.140625"/>
    <col min="13653" max="13653" customWidth="1" width="9.140625"/>
    <col min="13654" max="13654" customWidth="1" width="9.140625"/>
    <col min="13655" max="13655" customWidth="1" width="9.140625"/>
    <col min="13656" max="13656" customWidth="1" width="9.140625"/>
    <col min="13657" max="13657" customWidth="1" width="9.140625"/>
    <col min="13658" max="13658" customWidth="1" width="9.140625"/>
    <col min="13659" max="13659" customWidth="1" width="9.140625"/>
    <col min="13660" max="13660" customWidth="1" width="9.140625"/>
    <col min="13661" max="13661" customWidth="1" width="9.140625"/>
    <col min="13662" max="13662" customWidth="1" width="9.140625"/>
    <col min="13663" max="13663" customWidth="1" width="9.140625"/>
    <col min="13664" max="13664" customWidth="1" width="9.140625"/>
    <col min="13665" max="13665" customWidth="1" width="9.140625"/>
    <col min="13666" max="13666" customWidth="1" width="9.140625"/>
    <col min="13667" max="13667" customWidth="1" width="9.140625"/>
    <col min="13668" max="13668" customWidth="1" width="9.140625"/>
    <col min="13669" max="13669" customWidth="1" width="9.140625"/>
    <col min="13670" max="13670" customWidth="1" width="9.140625"/>
    <col min="13671" max="13671" customWidth="1" width="9.140625"/>
    <col min="13672" max="13672" customWidth="1" width="9.140625"/>
    <col min="13673" max="13673" customWidth="1" width="9.140625"/>
    <col min="13674" max="13674" customWidth="1" width="9.140625"/>
    <col min="13675" max="13675" customWidth="1" width="9.140625"/>
    <col min="13676" max="13676" customWidth="1" width="9.140625"/>
    <col min="13677" max="13677" customWidth="1" width="9.140625"/>
    <col min="13678" max="13678" customWidth="1" width="9.140625"/>
    <col min="13679" max="13679" customWidth="1" width="9.140625"/>
    <col min="13680" max="13680" customWidth="1" width="9.140625"/>
    <col min="13681" max="13681" customWidth="1" width="9.140625"/>
    <col min="13682" max="13682" customWidth="1" width="9.140625"/>
    <col min="13683" max="13683" customWidth="1" width="9.140625"/>
    <col min="13684" max="13684" customWidth="1" width="9.140625"/>
    <col min="13685" max="13685" customWidth="1" width="9.140625"/>
    <col min="13686" max="13686" customWidth="1" width="9.140625"/>
    <col min="13687" max="13687" customWidth="1" width="9.140625"/>
    <col min="13688" max="13688" customWidth="1" width="9.140625"/>
    <col min="13689" max="13689" customWidth="1" width="9.140625"/>
    <col min="13690" max="13690" customWidth="1" width="9.140625"/>
    <col min="13691" max="13691" customWidth="1" width="9.140625"/>
    <col min="13692" max="13692" customWidth="1" width="9.140625"/>
    <col min="13693" max="13693" customWidth="1" width="9.140625"/>
    <col min="13694" max="13694" customWidth="1" width="9.140625"/>
    <col min="13695" max="13695" customWidth="1" width="9.140625"/>
    <col min="13696" max="13696" customWidth="1" width="9.140625"/>
    <col min="13697" max="13697" customWidth="1" width="9.140625"/>
    <col min="13698" max="13698" customWidth="1" width="9.140625"/>
    <col min="13699" max="13699" customWidth="1" width="9.140625"/>
    <col min="13700" max="13700" customWidth="1" width="9.140625"/>
    <col min="13701" max="13701" customWidth="1" width="9.140625"/>
    <col min="13702" max="13702" customWidth="1" width="9.140625"/>
    <col min="13703" max="13703" customWidth="1" width="9.140625"/>
    <col min="13704" max="13704" customWidth="1" width="9.140625"/>
    <col min="13705" max="13705" customWidth="1" width="9.140625"/>
    <col min="13706" max="13706" customWidth="1" width="9.140625"/>
    <col min="13707" max="13707" customWidth="1" width="9.140625"/>
    <col min="13708" max="13708" customWidth="1" width="9.140625"/>
    <col min="13709" max="13709" customWidth="1" width="9.140625"/>
    <col min="13710" max="13710" customWidth="1" width="9.140625"/>
    <col min="13711" max="13711" customWidth="1" width="9.140625"/>
    <col min="13712" max="13712" customWidth="1" width="9.140625"/>
    <col min="13713" max="13713" customWidth="1" width="9.140625"/>
    <col min="13714" max="13714" customWidth="1" width="9.140625"/>
    <col min="13715" max="13715" customWidth="1" width="9.140625"/>
    <col min="13716" max="13716" customWidth="1" width="9.140625"/>
    <col min="13717" max="13717" customWidth="1" width="9.140625"/>
    <col min="13718" max="13718" customWidth="1" width="9.140625"/>
    <col min="13719" max="13719" customWidth="1" width="9.140625"/>
    <col min="13720" max="13720" customWidth="1" width="9.140625"/>
    <col min="13721" max="13721" customWidth="1" width="9.140625"/>
    <col min="13722" max="13722" customWidth="1" width="9.140625"/>
    <col min="13723" max="13723" customWidth="1" width="9.140625"/>
    <col min="13724" max="13724" customWidth="1" width="9.140625"/>
    <col min="13725" max="13725" customWidth="1" width="9.140625"/>
    <col min="13726" max="13726" customWidth="1" width="9.140625"/>
    <col min="13727" max="13727" customWidth="1" width="9.140625"/>
    <col min="13728" max="13728" customWidth="1" width="9.140625"/>
    <col min="13729" max="13729" customWidth="1" width="9.140625"/>
    <col min="13730" max="13730" customWidth="1" width="9.140625"/>
    <col min="13731" max="13731" customWidth="1" width="9.140625"/>
    <col min="13732" max="13732" customWidth="1" width="9.140625"/>
    <col min="13733" max="13733" customWidth="1" width="9.140625"/>
    <col min="13734" max="13734" customWidth="1" width="9.140625"/>
    <col min="13735" max="13735" customWidth="1" width="9.140625"/>
    <col min="13736" max="13736" customWidth="1" width="9.140625"/>
    <col min="13737" max="13737" customWidth="1" width="9.140625"/>
    <col min="13738" max="13738" customWidth="1" width="9.140625"/>
    <col min="13739" max="13739" customWidth="1" width="9.140625"/>
    <col min="13740" max="13740" customWidth="1" width="9.140625"/>
    <col min="13741" max="13741" customWidth="1" width="9.140625"/>
    <col min="13742" max="13742" customWidth="1" width="9.140625"/>
    <col min="13743" max="13743" customWidth="1" width="9.140625"/>
    <col min="13744" max="13744" customWidth="1" width="9.140625"/>
    <col min="13745" max="13745" customWidth="1" width="9.140625"/>
    <col min="13746" max="13746" customWidth="1" width="9.140625"/>
    <col min="13747" max="13747" customWidth="1" width="9.140625"/>
    <col min="13748" max="13748" customWidth="1" width="9.140625"/>
    <col min="13749" max="13749" customWidth="1" width="9.140625"/>
    <col min="13750" max="13750" customWidth="1" width="9.140625"/>
    <col min="13751" max="13751" customWidth="1" width="9.140625"/>
    <col min="13752" max="13752" customWidth="1" width="9.140625"/>
    <col min="13753" max="13753" customWidth="1" width="9.140625"/>
    <col min="13754" max="13754" customWidth="1" width="9.140625"/>
    <col min="13755" max="13755" customWidth="1" width="9.140625"/>
    <col min="13756" max="13756" customWidth="1" width="9.140625"/>
    <col min="13757" max="13757" customWidth="1" width="9.140625"/>
    <col min="13758" max="13758" customWidth="1" width="9.140625"/>
    <col min="13759" max="13759" customWidth="1" width="9.140625"/>
    <col min="13760" max="13760" customWidth="1" width="9.140625"/>
    <col min="13761" max="13761" customWidth="1" width="9.140625"/>
    <col min="13762" max="13762" customWidth="1" width="9.140625"/>
    <col min="13763" max="13763" customWidth="1" width="9.140625"/>
    <col min="13764" max="13764" customWidth="1" width="9.140625"/>
    <col min="13765" max="13765" customWidth="1" width="9.140625"/>
    <col min="13766" max="13766" customWidth="1" width="9.140625"/>
    <col min="13767" max="13767" customWidth="1" width="9.140625"/>
    <col min="13768" max="13768" customWidth="1" width="9.140625"/>
    <col min="13769" max="13769" customWidth="1" width="9.140625"/>
    <col min="13770" max="13770" customWidth="1" width="9.140625"/>
    <col min="13771" max="13771" customWidth="1" width="9.140625"/>
    <col min="13772" max="13772" customWidth="1" width="9.140625"/>
    <col min="13773" max="13773" customWidth="1" width="9.140625"/>
    <col min="13774" max="13774" customWidth="1" width="9.140625"/>
    <col min="13775" max="13775" customWidth="1" width="9.140625"/>
    <col min="13776" max="13776" customWidth="1" width="9.140625"/>
    <col min="13777" max="13777" customWidth="1" width="9.140625"/>
    <col min="13778" max="13778" customWidth="1" width="9.140625"/>
    <col min="13779" max="13779" customWidth="1" width="9.140625"/>
    <col min="13780" max="13780" customWidth="1" width="9.140625"/>
    <col min="13781" max="13781" customWidth="1" width="9.140625"/>
    <col min="13782" max="13782" customWidth="1" width="9.140625"/>
    <col min="13783" max="13783" customWidth="1" width="9.140625"/>
    <col min="13784" max="13784" customWidth="1" width="9.140625"/>
    <col min="13785" max="13785" customWidth="1" width="9.140625"/>
    <col min="13786" max="13786" customWidth="1" width="9.140625"/>
    <col min="13787" max="13787" customWidth="1" width="9.140625"/>
    <col min="13788" max="13788" customWidth="1" width="9.140625"/>
    <col min="13789" max="13789" customWidth="1" width="9.140625"/>
    <col min="13790" max="13790" customWidth="1" width="9.140625"/>
    <col min="13791" max="13791" customWidth="1" width="9.140625"/>
    <col min="13792" max="13792" customWidth="1" width="9.140625"/>
    <col min="13793" max="13793" customWidth="1" width="9.140625"/>
    <col min="13794" max="13794" customWidth="1" width="9.140625"/>
    <col min="13795" max="13795" customWidth="1" width="9.140625"/>
    <col min="13796" max="13796" customWidth="1" width="9.140625"/>
    <col min="13797" max="13797" customWidth="1" width="9.140625"/>
    <col min="13798" max="13798" customWidth="1" width="9.140625"/>
    <col min="13799" max="13799" customWidth="1" width="9.140625"/>
    <col min="13800" max="13800" customWidth="1" width="9.140625"/>
    <col min="13801" max="13801" customWidth="1" width="9.140625"/>
    <col min="13802" max="13802" customWidth="1" width="9.140625"/>
    <col min="13803" max="13803" customWidth="1" width="9.140625"/>
    <col min="13804" max="13804" customWidth="1" width="9.140625"/>
    <col min="13805" max="13805" customWidth="1" width="9.140625"/>
    <col min="13806" max="13806" customWidth="1" width="9.140625"/>
    <col min="13807" max="13807" customWidth="1" width="9.140625"/>
    <col min="13808" max="13808" customWidth="1" width="9.140625"/>
    <col min="13809" max="13809" customWidth="1" width="9.140625"/>
    <col min="13810" max="13810" customWidth="1" width="9.140625"/>
    <col min="13811" max="13811" customWidth="1" width="9.140625"/>
    <col min="13812" max="13812" customWidth="1" width="9.140625"/>
    <col min="13813" max="13813" customWidth="1" width="9.140625"/>
    <col min="13814" max="13814" customWidth="1" width="9.140625"/>
    <col min="13815" max="13815" customWidth="1" width="9.140625"/>
    <col min="13816" max="13816" customWidth="1" width="9.140625"/>
    <col min="13817" max="13817" customWidth="1" width="9.140625"/>
    <col min="13818" max="13818" customWidth="1" width="9.140625"/>
    <col min="13819" max="13819" customWidth="1" width="9.140625"/>
    <col min="13820" max="13820" customWidth="1" width="9.140625"/>
    <col min="13821" max="13821" customWidth="1" width="9.140625"/>
    <col min="13822" max="13822" customWidth="1" width="9.140625"/>
    <col min="13823" max="13823" customWidth="1" width="9.140625"/>
    <col min="13824" max="13824" customWidth="1" width="9.140625"/>
    <col min="13825" max="13825" customWidth="1" width="9.140625"/>
    <col min="13826" max="13826" customWidth="1" width="9.140625"/>
    <col min="13827" max="13827" customWidth="1" width="9.140625"/>
    <col min="13828" max="13828" customWidth="1" width="9.140625"/>
    <col min="13829" max="13829" customWidth="1" width="9.140625"/>
    <col min="13830" max="13830" customWidth="1" width="9.140625"/>
    <col min="13831" max="13831" customWidth="1" width="9.140625"/>
    <col min="13832" max="13832" customWidth="1" width="9.140625"/>
    <col min="13833" max="13833" customWidth="1" width="9.140625"/>
    <col min="13834" max="13834" customWidth="1" width="9.140625"/>
    <col min="13835" max="13835" customWidth="1" width="9.140625"/>
    <col min="13836" max="13836" customWidth="1" width="9.140625"/>
    <col min="13837" max="13837" customWidth="1" width="9.140625"/>
    <col min="13838" max="13838" customWidth="1" width="9.140625"/>
    <col min="13839" max="13839" customWidth="1" width="9.140625"/>
    <col min="13840" max="13840" customWidth="1" width="9.140625"/>
    <col min="13841" max="13841" customWidth="1" width="9.140625"/>
    <col min="13842" max="13842" customWidth="1" width="9.140625"/>
    <col min="13843" max="13843" customWidth="1" width="9.140625"/>
    <col min="13844" max="13844" customWidth="1" width="9.140625"/>
    <col min="13845" max="13845" customWidth="1" width="9.140625"/>
    <col min="13846" max="13846" customWidth="1" width="9.140625"/>
    <col min="13847" max="13847" customWidth="1" width="9.140625"/>
    <col min="13848" max="13848" customWidth="1" width="9.140625"/>
    <col min="13849" max="13849" customWidth="1" width="9.140625"/>
    <col min="13850" max="13850" customWidth="1" width="9.140625"/>
    <col min="13851" max="13851" customWidth="1" width="9.140625"/>
    <col min="13852" max="13852" customWidth="1" width="9.140625"/>
    <col min="13853" max="13853" customWidth="1" width="9.140625"/>
    <col min="13854" max="13854" customWidth="1" width="9.140625"/>
    <col min="13855" max="13855" customWidth="1" width="9.140625"/>
    <col min="13856" max="13856" customWidth="1" width="9.140625"/>
    <col min="13857" max="13857" customWidth="1" width="9.140625"/>
    <col min="13858" max="13858" customWidth="1" width="9.140625"/>
    <col min="13859" max="13859" customWidth="1" width="9.140625"/>
    <col min="13860" max="13860" customWidth="1" width="9.140625"/>
    <col min="13861" max="13861" customWidth="1" width="9.140625"/>
    <col min="13862" max="13862" customWidth="1" width="9.140625"/>
    <col min="13863" max="13863" customWidth="1" width="9.140625"/>
    <col min="13864" max="13864" customWidth="1" width="9.140625"/>
    <col min="13865" max="13865" customWidth="1" width="9.140625"/>
    <col min="13866" max="13866" customWidth="1" width="9.140625"/>
    <col min="13867" max="13867" customWidth="1" width="9.140625"/>
    <col min="13868" max="13868" customWidth="1" width="9.140625"/>
    <col min="13869" max="13869" customWidth="1" width="9.140625"/>
    <col min="13870" max="13870" customWidth="1" width="9.140625"/>
    <col min="13871" max="13871" customWidth="1" width="9.140625"/>
    <col min="13872" max="13872" customWidth="1" width="9.140625"/>
    <col min="13873" max="13873" customWidth="1" width="9.140625"/>
    <col min="13874" max="13874" customWidth="1" width="9.140625"/>
    <col min="13875" max="13875" customWidth="1" width="9.140625"/>
    <col min="13876" max="13876" customWidth="1" width="9.140625"/>
    <col min="13877" max="13877" customWidth="1" width="9.140625"/>
    <col min="13878" max="13878" customWidth="1" width="9.140625"/>
    <col min="13879" max="13879" customWidth="1" width="9.140625"/>
    <col min="13880" max="13880" customWidth="1" width="9.140625"/>
    <col min="13881" max="13881" customWidth="1" width="9.140625"/>
    <col min="13882" max="13882" customWidth="1" width="9.140625"/>
    <col min="13883" max="13883" customWidth="1" width="9.140625"/>
    <col min="13884" max="13884" customWidth="1" width="9.140625"/>
    <col min="13885" max="13885" customWidth="1" width="9.140625"/>
    <col min="13886" max="13886" customWidth="1" width="9.140625"/>
    <col min="13887" max="13887" customWidth="1" width="9.140625"/>
    <col min="13888" max="13888" customWidth="1" width="9.140625"/>
    <col min="13889" max="13889" customWidth="1" width="9.140625"/>
    <col min="13890" max="13890" customWidth="1" width="9.140625"/>
    <col min="13891" max="13891" customWidth="1" width="9.140625"/>
    <col min="13892" max="13892" customWidth="1" width="9.140625"/>
    <col min="13893" max="13893" customWidth="1" width="9.140625"/>
    <col min="13894" max="13894" customWidth="1" width="9.140625"/>
    <col min="13895" max="13895" customWidth="1" width="9.140625"/>
    <col min="13896" max="13896" customWidth="1" width="9.140625"/>
    <col min="13897" max="13897" customWidth="1" width="9.140625"/>
    <col min="13898" max="13898" customWidth="1" width="9.140625"/>
    <col min="13899" max="13899" customWidth="1" width="9.140625"/>
    <col min="13900" max="13900" customWidth="1" width="9.140625"/>
    <col min="13901" max="13901" customWidth="1" width="9.140625"/>
    <col min="13902" max="13902" customWidth="1" width="9.140625"/>
    <col min="13903" max="13903" customWidth="1" width="9.140625"/>
    <col min="13904" max="13904" customWidth="1" width="9.140625"/>
    <col min="13905" max="13905" customWidth="1" width="9.140625"/>
    <col min="13906" max="13906" customWidth="1" width="9.140625"/>
    <col min="13907" max="13907" customWidth="1" width="9.140625"/>
    <col min="13908" max="13908" customWidth="1" width="9.140625"/>
    <col min="13909" max="13909" customWidth="1" width="9.140625"/>
    <col min="13910" max="13910" customWidth="1" width="9.140625"/>
    <col min="13911" max="13911" customWidth="1" width="9.140625"/>
    <col min="13912" max="13912" customWidth="1" width="9.140625"/>
    <col min="13913" max="13913" customWidth="1" width="9.140625"/>
    <col min="13914" max="13914" customWidth="1" width="9.140625"/>
    <col min="13915" max="13915" customWidth="1" width="9.140625"/>
    <col min="13916" max="13916" customWidth="1" width="9.140625"/>
    <col min="13917" max="13917" customWidth="1" width="9.140625"/>
    <col min="13918" max="13918" customWidth="1" width="9.140625"/>
    <col min="13919" max="13919" customWidth="1" width="9.140625"/>
    <col min="13920" max="13920" customWidth="1" width="9.140625"/>
    <col min="13921" max="13921" customWidth="1" width="9.140625"/>
    <col min="13922" max="13922" customWidth="1" width="9.140625"/>
    <col min="13923" max="13923" customWidth="1" width="9.140625"/>
    <col min="13924" max="13924" customWidth="1" width="9.140625"/>
    <col min="13925" max="13925" customWidth="1" width="9.140625"/>
    <col min="13926" max="13926" customWidth="1" width="9.140625"/>
    <col min="13927" max="13927" customWidth="1" width="9.140625"/>
    <col min="13928" max="13928" customWidth="1" width="9.140625"/>
    <col min="13929" max="13929" customWidth="1" width="9.140625"/>
    <col min="13930" max="13930" customWidth="1" width="9.140625"/>
    <col min="13931" max="13931" customWidth="1" width="9.140625"/>
    <col min="13932" max="13932" customWidth="1" width="9.140625"/>
    <col min="13933" max="13933" customWidth="1" width="9.140625"/>
    <col min="13934" max="13934" customWidth="1" width="9.140625"/>
    <col min="13935" max="13935" customWidth="1" width="9.140625"/>
    <col min="13936" max="13936" customWidth="1" width="9.140625"/>
    <col min="13937" max="13937" customWidth="1" width="9.140625"/>
    <col min="13938" max="13938" customWidth="1" width="9.140625"/>
    <col min="13939" max="13939" customWidth="1" width="9.140625"/>
    <col min="13940" max="13940" customWidth="1" width="9.140625"/>
    <col min="13941" max="13941" customWidth="1" width="9.140625"/>
    <col min="13942" max="13942" customWidth="1" width="9.140625"/>
    <col min="13943" max="13943" customWidth="1" width="9.140625"/>
    <col min="13944" max="13944" customWidth="1" width="9.140625"/>
    <col min="13945" max="13945" customWidth="1" width="9.140625"/>
    <col min="13946" max="13946" customWidth="1" width="9.140625"/>
    <col min="13947" max="13947" customWidth="1" width="9.140625"/>
    <col min="13948" max="13948" customWidth="1" width="9.140625"/>
    <col min="13949" max="13949" customWidth="1" width="9.140625"/>
    <col min="13950" max="13950" customWidth="1" width="9.140625"/>
    <col min="13951" max="13951" customWidth="1" width="9.140625"/>
    <col min="13952" max="13952" customWidth="1" width="9.140625"/>
    <col min="13953" max="13953" customWidth="1" width="9.140625"/>
    <col min="13954" max="13954" customWidth="1" width="9.140625"/>
    <col min="13955" max="13955" customWidth="1" width="9.140625"/>
    <col min="13956" max="13956" customWidth="1" width="9.140625"/>
    <col min="13957" max="13957" customWidth="1" width="9.140625"/>
    <col min="13958" max="13958" customWidth="1" width="9.140625"/>
    <col min="13959" max="13959" customWidth="1" width="9.140625"/>
    <col min="13960" max="13960" customWidth="1" width="9.140625"/>
    <col min="13961" max="13961" customWidth="1" width="9.140625"/>
    <col min="13962" max="13962" customWidth="1" width="9.140625"/>
    <col min="13963" max="13963" customWidth="1" width="9.140625"/>
    <col min="13964" max="13964" customWidth="1" width="9.140625"/>
    <col min="13965" max="13965" customWidth="1" width="9.140625"/>
    <col min="13966" max="13966" customWidth="1" width="9.140625"/>
    <col min="13967" max="13967" customWidth="1" width="9.140625"/>
    <col min="13968" max="13968" customWidth="1" width="9.140625"/>
    <col min="13969" max="13969" customWidth="1" width="9.140625"/>
    <col min="13970" max="13970" customWidth="1" width="9.140625"/>
    <col min="13971" max="13971" customWidth="1" width="9.140625"/>
    <col min="13972" max="13972" customWidth="1" width="9.140625"/>
    <col min="13973" max="13973" customWidth="1" width="9.140625"/>
    <col min="13974" max="13974" customWidth="1" width="9.140625"/>
    <col min="13975" max="13975" customWidth="1" width="9.140625"/>
    <col min="13976" max="13976" customWidth="1" width="9.140625"/>
    <col min="13977" max="13977" customWidth="1" width="9.140625"/>
    <col min="13978" max="13978" customWidth="1" width="9.140625"/>
    <col min="13979" max="13979" customWidth="1" width="9.140625"/>
    <col min="13980" max="13980" customWidth="1" width="9.140625"/>
    <col min="13981" max="13981" customWidth="1" width="9.140625"/>
    <col min="13982" max="13982" customWidth="1" width="9.140625"/>
    <col min="13983" max="13983" customWidth="1" width="9.140625"/>
    <col min="13984" max="13984" customWidth="1" width="9.140625"/>
    <col min="13985" max="13985" customWidth="1" width="9.140625"/>
    <col min="13986" max="13986" customWidth="1" width="9.140625"/>
    <col min="13987" max="13987" customWidth="1" width="9.140625"/>
    <col min="13988" max="13988" customWidth="1" width="9.140625"/>
    <col min="13989" max="13989" customWidth="1" width="9.140625"/>
    <col min="13990" max="13990" customWidth="1" width="9.140625"/>
    <col min="13991" max="13991" customWidth="1" width="9.140625"/>
    <col min="13992" max="13992" customWidth="1" width="9.140625"/>
    <col min="13993" max="13993" customWidth="1" width="9.140625"/>
    <col min="13994" max="13994" customWidth="1" width="9.140625"/>
    <col min="13995" max="13995" customWidth="1" width="9.140625"/>
    <col min="13996" max="13996" customWidth="1" width="9.140625"/>
    <col min="13997" max="13997" customWidth="1" width="9.140625"/>
    <col min="13998" max="13998" customWidth="1" width="9.140625"/>
    <col min="13999" max="13999" customWidth="1" width="9.140625"/>
    <col min="14000" max="14000" customWidth="1" width="9.140625"/>
    <col min="14001" max="14001" customWidth="1" width="9.140625"/>
    <col min="14002" max="14002" customWidth="1" width="9.140625"/>
    <col min="14003" max="14003" customWidth="1" width="9.140625"/>
    <col min="14004" max="14004" customWidth="1" width="9.140625"/>
    <col min="14005" max="14005" customWidth="1" width="9.140625"/>
    <col min="14006" max="14006" customWidth="1" width="9.140625"/>
    <col min="14007" max="14007" customWidth="1" width="9.140625"/>
    <col min="14008" max="14008" customWidth="1" width="9.140625"/>
    <col min="14009" max="14009" customWidth="1" width="9.140625"/>
    <col min="14010" max="14010" customWidth="1" width="9.140625"/>
    <col min="14011" max="14011" customWidth="1" width="9.140625"/>
    <col min="14012" max="14012" customWidth="1" width="9.140625"/>
    <col min="14013" max="14013" customWidth="1" width="9.140625"/>
    <col min="14014" max="14014" customWidth="1" width="9.140625"/>
    <col min="14015" max="14015" customWidth="1" width="9.140625"/>
    <col min="14016" max="14016" customWidth="1" width="9.140625"/>
    <col min="14017" max="14017" customWidth="1" width="9.140625"/>
    <col min="14018" max="14018" customWidth="1" width="9.140625"/>
    <col min="14019" max="14019" customWidth="1" width="9.140625"/>
    <col min="14020" max="14020" customWidth="1" width="9.140625"/>
    <col min="14021" max="14021" customWidth="1" width="9.140625"/>
    <col min="14022" max="14022" customWidth="1" width="9.140625"/>
    <col min="14023" max="14023" customWidth="1" width="9.140625"/>
    <col min="14024" max="14024" customWidth="1" width="9.140625"/>
    <col min="14025" max="14025" customWidth="1" width="9.140625"/>
    <col min="14026" max="14026" customWidth="1" width="9.140625"/>
    <col min="14027" max="14027" customWidth="1" width="9.140625"/>
    <col min="14028" max="14028" customWidth="1" width="9.140625"/>
    <col min="14029" max="14029" customWidth="1" width="9.140625"/>
    <col min="14030" max="14030" customWidth="1" width="9.140625"/>
    <col min="14031" max="14031" customWidth="1" width="9.140625"/>
    <col min="14032" max="14032" customWidth="1" width="9.140625"/>
    <col min="14033" max="14033" customWidth="1" width="9.140625"/>
    <col min="14034" max="14034" customWidth="1" width="9.140625"/>
    <col min="14035" max="14035" customWidth="1" width="9.140625"/>
    <col min="14036" max="14036" customWidth="1" width="9.140625"/>
    <col min="14037" max="14037" customWidth="1" width="9.140625"/>
    <col min="14038" max="14038" customWidth="1" width="9.140625"/>
    <col min="14039" max="14039" customWidth="1" width="9.140625"/>
    <col min="14040" max="14040" customWidth="1" width="9.140625"/>
    <col min="14041" max="14041" customWidth="1" width="9.140625"/>
    <col min="14042" max="14042" customWidth="1" width="9.140625"/>
    <col min="14043" max="14043" customWidth="1" width="9.140625"/>
    <col min="14044" max="14044" customWidth="1" width="9.140625"/>
    <col min="14045" max="14045" customWidth="1" width="9.140625"/>
    <col min="14046" max="14046" customWidth="1" width="9.140625"/>
    <col min="14047" max="14047" customWidth="1" width="9.140625"/>
    <col min="14048" max="14048" customWidth="1" width="9.140625"/>
    <col min="14049" max="14049" customWidth="1" width="9.140625"/>
    <col min="14050" max="14050" customWidth="1" width="9.140625"/>
    <col min="14051" max="14051" customWidth="1" width="9.140625"/>
    <col min="14052" max="14052" customWidth="1" width="9.140625"/>
    <col min="14053" max="14053" customWidth="1" width="9.140625"/>
    <col min="14054" max="14054" customWidth="1" width="9.140625"/>
    <col min="14055" max="14055" customWidth="1" width="9.140625"/>
    <col min="14056" max="14056" customWidth="1" width="9.140625"/>
    <col min="14057" max="14057" customWidth="1" width="9.140625"/>
    <col min="14058" max="14058" customWidth="1" width="9.140625"/>
    <col min="14059" max="14059" customWidth="1" width="9.140625"/>
    <col min="14060" max="14060" customWidth="1" width="9.140625"/>
    <col min="14061" max="14061" customWidth="1" width="9.140625"/>
    <col min="14062" max="14062" customWidth="1" width="9.140625"/>
    <col min="14063" max="14063" customWidth="1" width="9.140625"/>
    <col min="14064" max="14064" customWidth="1" width="9.140625"/>
    <col min="14065" max="14065" customWidth="1" width="9.140625"/>
    <col min="14066" max="14066" customWidth="1" width="9.140625"/>
    <col min="14067" max="14067" customWidth="1" width="9.140625"/>
    <col min="14068" max="14068" customWidth="1" width="9.140625"/>
    <col min="14069" max="14069" customWidth="1" width="9.140625"/>
    <col min="14070" max="14070" customWidth="1" width="9.140625"/>
    <col min="14071" max="14071" customWidth="1" width="9.140625"/>
    <col min="14072" max="14072" customWidth="1" width="9.140625"/>
    <col min="14073" max="14073" customWidth="1" width="9.140625"/>
    <col min="14074" max="14074" customWidth="1" width="9.140625"/>
    <col min="14075" max="14075" customWidth="1" width="9.140625"/>
    <col min="14076" max="14076" customWidth="1" width="9.140625"/>
    <col min="14077" max="14077" customWidth="1" width="9.140625"/>
    <col min="14078" max="14078" customWidth="1" width="9.140625"/>
    <col min="14079" max="14079" customWidth="1" width="9.140625"/>
    <col min="14080" max="14080" customWidth="1" width="9.140625"/>
    <col min="14081" max="14081" customWidth="1" width="9.140625"/>
    <col min="14082" max="14082" customWidth="1" width="9.140625"/>
    <col min="14083" max="14083" customWidth="1" width="9.140625"/>
    <col min="14084" max="14084" customWidth="1" width="9.140625"/>
    <col min="14085" max="14085" customWidth="1" width="9.140625"/>
    <col min="14086" max="14086" customWidth="1" width="9.140625"/>
    <col min="14087" max="14087" customWidth="1" width="9.140625"/>
    <col min="14088" max="14088" customWidth="1" width="9.140625"/>
    <col min="14089" max="14089" customWidth="1" width="9.140625"/>
    <col min="14090" max="14090" customWidth="1" width="9.140625"/>
    <col min="14091" max="14091" customWidth="1" width="9.140625"/>
    <col min="14092" max="14092" customWidth="1" width="9.140625"/>
    <col min="14093" max="14093" customWidth="1" width="9.140625"/>
    <col min="14094" max="14094" customWidth="1" width="9.140625"/>
    <col min="14095" max="14095" customWidth="1" width="9.140625"/>
    <col min="14096" max="14096" customWidth="1" width="9.140625"/>
    <col min="14097" max="14097" customWidth="1" width="9.140625"/>
    <col min="14098" max="14098" customWidth="1" width="9.140625"/>
    <col min="14099" max="14099" customWidth="1" width="9.140625"/>
    <col min="14100" max="14100" customWidth="1" width="9.140625"/>
    <col min="14101" max="14101" customWidth="1" width="9.140625"/>
    <col min="14102" max="14102" customWidth="1" width="9.140625"/>
    <col min="14103" max="14103" customWidth="1" width="9.140625"/>
    <col min="14104" max="14104" customWidth="1" width="9.140625"/>
    <col min="14105" max="14105" customWidth="1" width="9.140625"/>
    <col min="14106" max="14106" customWidth="1" width="9.140625"/>
    <col min="14107" max="14107" customWidth="1" width="9.140625"/>
    <col min="14108" max="14108" customWidth="1" width="9.140625"/>
    <col min="14109" max="14109" customWidth="1" width="9.140625"/>
    <col min="14110" max="14110" customWidth="1" width="9.140625"/>
    <col min="14111" max="14111" customWidth="1" width="9.140625"/>
    <col min="14112" max="14112" customWidth="1" width="9.140625"/>
    <col min="14113" max="14113" customWidth="1" width="9.140625"/>
    <col min="14114" max="14114" customWidth="1" width="9.140625"/>
    <col min="14115" max="14115" customWidth="1" width="9.140625"/>
    <col min="14116" max="14116" customWidth="1" width="9.140625"/>
    <col min="14117" max="14117" customWidth="1" width="9.140625"/>
    <col min="14118" max="14118" customWidth="1" width="9.140625"/>
    <col min="14119" max="14119" customWidth="1" width="9.140625"/>
    <col min="14120" max="14120" customWidth="1" width="9.140625"/>
    <col min="14121" max="14121" customWidth="1" width="9.140625"/>
    <col min="14122" max="14122" customWidth="1" width="9.140625"/>
    <col min="14123" max="14123" customWidth="1" width="9.140625"/>
    <col min="14124" max="14124" customWidth="1" width="9.140625"/>
    <col min="14125" max="14125" customWidth="1" width="9.140625"/>
    <col min="14126" max="14126" customWidth="1" width="9.140625"/>
    <col min="14127" max="14127" customWidth="1" width="9.140625"/>
    <col min="14128" max="14128" customWidth="1" width="9.140625"/>
    <col min="14129" max="14129" customWidth="1" width="9.140625"/>
    <col min="14130" max="14130" customWidth="1" width="9.140625"/>
    <col min="14131" max="14131" customWidth="1" width="9.140625"/>
    <col min="14132" max="14132" customWidth="1" width="9.140625"/>
    <col min="14133" max="14133" customWidth="1" width="9.140625"/>
    <col min="14134" max="14134" customWidth="1" width="9.140625"/>
    <col min="14135" max="14135" customWidth="1" width="9.140625"/>
    <col min="14136" max="14136" customWidth="1" width="9.140625"/>
    <col min="14137" max="14137" customWidth="1" width="9.140625"/>
    <col min="14138" max="14138" customWidth="1" width="9.140625"/>
    <col min="14139" max="14139" customWidth="1" width="9.140625"/>
    <col min="14140" max="14140" customWidth="1" width="9.140625"/>
    <col min="14141" max="14141" customWidth="1" width="9.140625"/>
    <col min="14142" max="14142" customWidth="1" width="9.140625"/>
    <col min="14143" max="14143" customWidth="1" width="9.140625"/>
    <col min="14144" max="14144" customWidth="1" width="9.140625"/>
    <col min="14145" max="14145" customWidth="1" width="9.140625"/>
    <col min="14146" max="14146" customWidth="1" width="9.140625"/>
    <col min="14147" max="14147" customWidth="1" width="9.140625"/>
    <col min="14148" max="14148" customWidth="1" width="9.140625"/>
    <col min="14149" max="14149" customWidth="1" width="9.140625"/>
    <col min="14150" max="14150" customWidth="1" width="9.140625"/>
    <col min="14151" max="14151" customWidth="1" width="9.140625"/>
    <col min="14152" max="14152" customWidth="1" width="9.140625"/>
    <col min="14153" max="14153" customWidth="1" width="9.140625"/>
    <col min="14154" max="14154" customWidth="1" width="9.140625"/>
    <col min="14155" max="14155" customWidth="1" width="9.140625"/>
    <col min="14156" max="14156" customWidth="1" width="9.140625"/>
    <col min="14157" max="14157" customWidth="1" width="9.140625"/>
    <col min="14158" max="14158" customWidth="1" width="9.140625"/>
    <col min="14159" max="14159" customWidth="1" width="9.140625"/>
    <col min="14160" max="14160" customWidth="1" width="9.140625"/>
    <col min="14161" max="14161" customWidth="1" width="9.140625"/>
    <col min="14162" max="14162" customWidth="1" width="9.140625"/>
    <col min="14163" max="14163" customWidth="1" width="9.140625"/>
    <col min="14164" max="14164" customWidth="1" width="9.140625"/>
    <col min="14165" max="14165" customWidth="1" width="9.140625"/>
    <col min="14166" max="14166" customWidth="1" width="9.140625"/>
    <col min="14167" max="14167" customWidth="1" width="9.140625"/>
    <col min="14168" max="14168" customWidth="1" width="9.140625"/>
    <col min="14169" max="14169" customWidth="1" width="9.140625"/>
    <col min="14170" max="14170" customWidth="1" width="9.140625"/>
    <col min="14171" max="14171" customWidth="1" width="9.140625"/>
    <col min="14172" max="14172" customWidth="1" width="9.140625"/>
    <col min="14173" max="14173" customWidth="1" width="9.140625"/>
    <col min="14174" max="14174" customWidth="1" width="9.140625"/>
    <col min="14175" max="14175" customWidth="1" width="9.140625"/>
    <col min="14176" max="14176" customWidth="1" width="9.140625"/>
    <col min="14177" max="14177" customWidth="1" width="9.140625"/>
    <col min="14178" max="14178" customWidth="1" width="9.140625"/>
    <col min="14179" max="14179" customWidth="1" width="9.140625"/>
    <col min="14180" max="14180" customWidth="1" width="9.140625"/>
    <col min="14181" max="14181" customWidth="1" width="9.140625"/>
    <col min="14182" max="14182" customWidth="1" width="9.140625"/>
    <col min="14183" max="14183" customWidth="1" width="9.140625"/>
    <col min="14184" max="14184" customWidth="1" width="9.140625"/>
    <col min="14185" max="14185" customWidth="1" width="9.140625"/>
    <col min="14186" max="14186" customWidth="1" width="9.140625"/>
    <col min="14187" max="14187" customWidth="1" width="9.140625"/>
    <col min="14188" max="14188" customWidth="1" width="9.140625"/>
    <col min="14189" max="14189" customWidth="1" width="9.140625"/>
    <col min="14190" max="14190" customWidth="1" width="9.140625"/>
    <col min="14191" max="14191" customWidth="1" width="9.140625"/>
    <col min="14192" max="14192" customWidth="1" width="9.140625"/>
    <col min="14193" max="14193" customWidth="1" width="9.140625"/>
    <col min="14194" max="14194" customWidth="1" width="9.140625"/>
    <col min="14195" max="14195" customWidth="1" width="9.140625"/>
    <col min="14196" max="14196" customWidth="1" width="9.140625"/>
    <col min="14197" max="14197" customWidth="1" width="9.140625"/>
    <col min="14198" max="14198" customWidth="1" width="9.140625"/>
    <col min="14199" max="14199" customWidth="1" width="9.140625"/>
    <col min="14200" max="14200" customWidth="1" width="9.140625"/>
    <col min="14201" max="14201" customWidth="1" width="9.140625"/>
    <col min="14202" max="14202" customWidth="1" width="9.140625"/>
    <col min="14203" max="14203" customWidth="1" width="9.140625"/>
    <col min="14204" max="14204" customWidth="1" width="9.140625"/>
    <col min="14205" max="14205" customWidth="1" width="9.140625"/>
    <col min="14206" max="14206" customWidth="1" width="9.140625"/>
    <col min="14207" max="14207" customWidth="1" width="9.140625"/>
    <col min="14208" max="14208" customWidth="1" width="9.140625"/>
    <col min="14209" max="14209" customWidth="1" width="9.140625"/>
    <col min="14210" max="14210" customWidth="1" width="9.140625"/>
    <col min="14211" max="14211" customWidth="1" width="9.140625"/>
    <col min="14212" max="14212" customWidth="1" width="9.140625"/>
    <col min="14213" max="14213" customWidth="1" width="9.140625"/>
    <col min="14214" max="14214" customWidth="1" width="9.140625"/>
    <col min="14215" max="14215" customWidth="1" width="9.140625"/>
    <col min="14216" max="14216" customWidth="1" width="9.140625"/>
    <col min="14217" max="14217" customWidth="1" width="9.140625"/>
    <col min="14218" max="14218" customWidth="1" width="9.140625"/>
    <col min="14219" max="14219" customWidth="1" width="9.140625"/>
    <col min="14220" max="14220" customWidth="1" width="9.140625"/>
    <col min="14221" max="14221" customWidth="1" width="9.140625"/>
    <col min="14222" max="14222" customWidth="1" width="9.140625"/>
    <col min="14223" max="14223" customWidth="1" width="9.140625"/>
    <col min="14224" max="14224" customWidth="1" width="9.140625"/>
    <col min="14225" max="14225" customWidth="1" width="9.140625"/>
    <col min="14226" max="14226" customWidth="1" width="9.140625"/>
    <col min="14227" max="14227" customWidth="1" width="9.140625"/>
    <col min="14228" max="14228" customWidth="1" width="9.140625"/>
    <col min="14229" max="14229" customWidth="1" width="9.140625"/>
    <col min="14230" max="14230" customWidth="1" width="9.140625"/>
    <col min="14231" max="14231" customWidth="1" width="9.140625"/>
    <col min="14232" max="14232" customWidth="1" width="9.140625"/>
    <col min="14233" max="14233" customWidth="1" width="9.140625"/>
    <col min="14234" max="14234" customWidth="1" width="9.140625"/>
    <col min="14235" max="14235" customWidth="1" width="9.140625"/>
    <col min="14236" max="14236" customWidth="1" width="9.140625"/>
    <col min="14237" max="14237" customWidth="1" width="9.140625"/>
    <col min="14238" max="14238" customWidth="1" width="9.140625"/>
    <col min="14239" max="14239" customWidth="1" width="9.140625"/>
    <col min="14240" max="14240" customWidth="1" width="9.140625"/>
    <col min="14241" max="14241" customWidth="1" width="9.140625"/>
    <col min="14242" max="14242" customWidth="1" width="9.140625"/>
    <col min="14243" max="14243" customWidth="1" width="9.140625"/>
    <col min="14244" max="14244" customWidth="1" width="9.140625"/>
    <col min="14245" max="14245" customWidth="1" width="9.140625"/>
    <col min="14246" max="14246" customWidth="1" width="9.140625"/>
    <col min="14247" max="14247" customWidth="1" width="9.140625"/>
    <col min="14248" max="14248" customWidth="1" width="9.140625"/>
    <col min="14249" max="14249" customWidth="1" width="9.140625"/>
    <col min="14250" max="14250" customWidth="1" width="9.140625"/>
    <col min="14251" max="14251" customWidth="1" width="9.140625"/>
    <col min="14252" max="14252" customWidth="1" width="9.140625"/>
    <col min="14253" max="14253" customWidth="1" width="9.140625"/>
    <col min="14254" max="14254" customWidth="1" width="9.140625"/>
    <col min="14255" max="14255" customWidth="1" width="9.140625"/>
    <col min="14256" max="14256" customWidth="1" width="9.140625"/>
    <col min="14257" max="14257" customWidth="1" width="9.140625"/>
    <col min="14258" max="14258" customWidth="1" width="9.140625"/>
    <col min="14259" max="14259" customWidth="1" width="9.140625"/>
    <col min="14260" max="14260" customWidth="1" width="9.140625"/>
    <col min="14261" max="14261" customWidth="1" width="9.140625"/>
    <col min="14262" max="14262" customWidth="1" width="9.140625"/>
    <col min="14263" max="14263" customWidth="1" width="9.140625"/>
    <col min="14264" max="14264" customWidth="1" width="9.140625"/>
    <col min="14265" max="14265" customWidth="1" width="9.140625"/>
    <col min="14266" max="14266" customWidth="1" width="9.140625"/>
    <col min="14267" max="14267" customWidth="1" width="9.140625"/>
    <col min="14268" max="14268" customWidth="1" width="9.140625"/>
    <col min="14269" max="14269" customWidth="1" width="9.140625"/>
    <col min="14270" max="14270" customWidth="1" width="9.140625"/>
    <col min="14271" max="14271" customWidth="1" width="9.140625"/>
    <col min="14272" max="14272" customWidth="1" width="9.140625"/>
    <col min="14273" max="14273" customWidth="1" width="9.140625"/>
    <col min="14274" max="14274" customWidth="1" width="9.140625"/>
    <col min="14275" max="14275" customWidth="1" width="9.140625"/>
    <col min="14276" max="14276" customWidth="1" width="9.140625"/>
    <col min="14277" max="14277" customWidth="1" width="9.140625"/>
    <col min="14278" max="14278" customWidth="1" width="9.140625"/>
    <col min="14279" max="14279" customWidth="1" width="9.140625"/>
    <col min="14280" max="14280" customWidth="1" width="9.140625"/>
    <col min="14281" max="14281" customWidth="1" width="9.140625"/>
    <col min="14282" max="14282" customWidth="1" width="9.140625"/>
    <col min="14283" max="14283" customWidth="1" width="9.140625"/>
    <col min="14284" max="14284" customWidth="1" width="9.140625"/>
    <col min="14285" max="14285" customWidth="1" width="9.140625"/>
    <col min="14286" max="14286" customWidth="1" width="9.140625"/>
    <col min="14287" max="14287" customWidth="1" width="9.140625"/>
    <col min="14288" max="14288" customWidth="1" width="9.140625"/>
    <col min="14289" max="14289" customWidth="1" width="9.140625"/>
    <col min="14290" max="14290" customWidth="1" width="9.140625"/>
    <col min="14291" max="14291" customWidth="1" width="9.140625"/>
    <col min="14292" max="14292" customWidth="1" width="9.140625"/>
    <col min="14293" max="14293" customWidth="1" width="9.140625"/>
    <col min="14294" max="14294" customWidth="1" width="9.140625"/>
    <col min="14295" max="14295" customWidth="1" width="9.140625"/>
    <col min="14296" max="14296" customWidth="1" width="9.140625"/>
    <col min="14297" max="14297" customWidth="1" width="9.140625"/>
    <col min="14298" max="14298" customWidth="1" width="9.140625"/>
    <col min="14299" max="14299" customWidth="1" width="9.140625"/>
    <col min="14300" max="14300" customWidth="1" width="9.140625"/>
    <col min="14301" max="14301" customWidth="1" width="9.140625"/>
    <col min="14302" max="14302" customWidth="1" width="9.140625"/>
    <col min="14303" max="14303" customWidth="1" width="9.140625"/>
    <col min="14304" max="14304" customWidth="1" width="9.140625"/>
    <col min="14305" max="14305" customWidth="1" width="9.140625"/>
    <col min="14306" max="14306" customWidth="1" width="9.140625"/>
    <col min="14307" max="14307" customWidth="1" width="9.140625"/>
    <col min="14308" max="14308" customWidth="1" width="9.140625"/>
    <col min="14309" max="14309" customWidth="1" width="9.140625"/>
    <col min="14310" max="14310" customWidth="1" width="9.140625"/>
    <col min="14311" max="14311" customWidth="1" width="9.140625"/>
    <col min="14312" max="14312" customWidth="1" width="9.140625"/>
    <col min="14313" max="14313" customWidth="1" width="9.140625"/>
    <col min="14314" max="14314" customWidth="1" width="9.140625"/>
    <col min="14315" max="14315" customWidth="1" width="9.140625"/>
    <col min="14316" max="14316" customWidth="1" width="9.140625"/>
    <col min="14317" max="14317" customWidth="1" width="9.140625"/>
    <col min="14318" max="14318" customWidth="1" width="9.140625"/>
    <col min="14319" max="14319" customWidth="1" width="9.140625"/>
    <col min="14320" max="14320" customWidth="1" width="9.140625"/>
    <col min="14321" max="14321" customWidth="1" width="9.140625"/>
    <col min="14322" max="14322" customWidth="1" width="9.140625"/>
    <col min="14323" max="14323" customWidth="1" width="9.140625"/>
    <col min="14324" max="14324" customWidth="1" width="9.140625"/>
    <col min="14325" max="14325" customWidth="1" width="9.140625"/>
    <col min="14326" max="14326" customWidth="1" width="9.140625"/>
    <col min="14327" max="14327" customWidth="1" width="9.140625"/>
    <col min="14328" max="14328" customWidth="1" width="9.140625"/>
    <col min="14329" max="14329" customWidth="1" width="9.140625"/>
    <col min="14330" max="14330" customWidth="1" width="9.140625"/>
    <col min="14331" max="14331" customWidth="1" width="9.140625"/>
    <col min="14332" max="14332" customWidth="1" width="9.140625"/>
    <col min="14333" max="14333" customWidth="1" width="9.140625"/>
    <col min="14334" max="14334" customWidth="1" width="9.140625"/>
    <col min="14335" max="14335" customWidth="1" width="9.140625"/>
    <col min="14336" max="14336" customWidth="1" width="9.140625"/>
    <col min="14337" max="14337" customWidth="1" width="9.140625"/>
    <col min="14338" max="14338" customWidth="1" width="9.140625"/>
    <col min="14339" max="14339" customWidth="1" width="9.140625"/>
    <col min="14340" max="14340" customWidth="1" width="9.140625"/>
    <col min="14341" max="14341" customWidth="1" width="9.140625"/>
    <col min="14342" max="14342" customWidth="1" width="9.140625"/>
    <col min="14343" max="14343" customWidth="1" width="9.140625"/>
    <col min="14344" max="14344" customWidth="1" width="9.140625"/>
    <col min="14345" max="14345" customWidth="1" width="9.140625"/>
    <col min="14346" max="14346" customWidth="1" width="9.140625"/>
    <col min="14347" max="14347" customWidth="1" width="9.140625"/>
    <col min="14348" max="14348" customWidth="1" width="9.140625"/>
    <col min="14349" max="14349" customWidth="1" width="9.140625"/>
    <col min="14350" max="14350" customWidth="1" width="9.140625"/>
    <col min="14351" max="14351" customWidth="1" width="9.140625"/>
    <col min="14352" max="14352" customWidth="1" width="9.140625"/>
    <col min="14353" max="14353" customWidth="1" width="9.140625"/>
    <col min="14354" max="14354" customWidth="1" width="9.140625"/>
    <col min="14355" max="14355" customWidth="1" width="9.140625"/>
    <col min="14356" max="14356" customWidth="1" width="9.140625"/>
    <col min="14357" max="14357" customWidth="1" width="9.140625"/>
    <col min="14358" max="14358" customWidth="1" width="9.140625"/>
    <col min="14359" max="14359" customWidth="1" width="9.140625"/>
    <col min="14360" max="14360" customWidth="1" width="9.140625"/>
    <col min="14361" max="14361" customWidth="1" width="9.140625"/>
    <col min="14362" max="14362" customWidth="1" width="9.140625"/>
    <col min="14363" max="14363" customWidth="1" width="9.140625"/>
    <col min="14364" max="14364" customWidth="1" width="9.140625"/>
    <col min="14365" max="14365" customWidth="1" width="9.140625"/>
    <col min="14366" max="14366" customWidth="1" width="9.140625"/>
    <col min="14367" max="14367" customWidth="1" width="9.140625"/>
    <col min="14368" max="14368" customWidth="1" width="9.140625"/>
    <col min="14369" max="14369" customWidth="1" width="9.140625"/>
    <col min="14370" max="14370" customWidth="1" width="9.140625"/>
    <col min="14371" max="14371" customWidth="1" width="9.140625"/>
    <col min="14372" max="14372" customWidth="1" width="9.140625"/>
    <col min="14373" max="14373" customWidth="1" width="9.140625"/>
    <col min="14374" max="14374" customWidth="1" width="9.140625"/>
    <col min="14375" max="14375" customWidth="1" width="9.140625"/>
    <col min="14376" max="14376" customWidth="1" width="9.140625"/>
    <col min="14377" max="14377" customWidth="1" width="9.140625"/>
    <col min="14378" max="14378" customWidth="1" width="9.140625"/>
    <col min="14379" max="14379" customWidth="1" width="9.140625"/>
    <col min="14380" max="14380" customWidth="1" width="9.140625"/>
    <col min="14381" max="14381" customWidth="1" width="9.140625"/>
    <col min="14382" max="14382" customWidth="1" width="9.140625"/>
    <col min="14383" max="14383" customWidth="1" width="9.140625"/>
    <col min="14384" max="14384" customWidth="1" width="9.140625"/>
    <col min="14385" max="14385" customWidth="1" width="9.140625"/>
    <col min="14386" max="14386" customWidth="1" width="9.140625"/>
    <col min="14387" max="14387" customWidth="1" width="9.140625"/>
    <col min="14388" max="14388" customWidth="1" width="9.140625"/>
    <col min="14389" max="14389" customWidth="1" width="9.140625"/>
    <col min="14390" max="14390" customWidth="1" width="9.140625"/>
    <col min="14391" max="14391" customWidth="1" width="9.140625"/>
    <col min="14392" max="14392" customWidth="1" width="9.140625"/>
    <col min="14393" max="14393" customWidth="1" width="9.140625"/>
    <col min="14394" max="14394" customWidth="1" width="9.140625"/>
    <col min="14395" max="14395" customWidth="1" width="9.140625"/>
    <col min="14396" max="14396" customWidth="1" width="9.140625"/>
    <col min="14397" max="14397" customWidth="1" width="9.140625"/>
    <col min="14398" max="14398" customWidth="1" width="9.140625"/>
    <col min="14399" max="14399" customWidth="1" width="9.140625"/>
    <col min="14400" max="14400" customWidth="1" width="9.140625"/>
    <col min="14401" max="14401" customWidth="1" width="9.140625"/>
    <col min="14402" max="14402" customWidth="1" width="9.140625"/>
    <col min="14403" max="14403" customWidth="1" width="9.140625"/>
    <col min="14404" max="14404" customWidth="1" width="9.140625"/>
    <col min="14405" max="14405" customWidth="1" width="9.140625"/>
    <col min="14406" max="14406" customWidth="1" width="9.140625"/>
    <col min="14407" max="14407" customWidth="1" width="9.140625"/>
    <col min="14408" max="14408" customWidth="1" width="9.140625"/>
    <col min="14409" max="14409" customWidth="1" width="9.140625"/>
    <col min="14410" max="14410" customWidth="1" width="9.140625"/>
    <col min="14411" max="14411" customWidth="1" width="9.140625"/>
    <col min="14412" max="14412" customWidth="1" width="9.140625"/>
    <col min="14413" max="14413" customWidth="1" width="9.140625"/>
    <col min="14414" max="14414" customWidth="1" width="9.140625"/>
    <col min="14415" max="14415" customWidth="1" width="9.140625"/>
    <col min="14416" max="14416" customWidth="1" width="9.140625"/>
    <col min="14417" max="14417" customWidth="1" width="9.140625"/>
    <col min="14418" max="14418" customWidth="1" width="9.140625"/>
    <col min="14419" max="14419" customWidth="1" width="9.140625"/>
    <col min="14420" max="14420" customWidth="1" width="9.140625"/>
    <col min="14421" max="14421" customWidth="1" width="9.140625"/>
    <col min="14422" max="14422" customWidth="1" width="9.140625"/>
    <col min="14423" max="14423" customWidth="1" width="9.140625"/>
    <col min="14424" max="14424" customWidth="1" width="9.140625"/>
    <col min="14425" max="14425" customWidth="1" width="9.140625"/>
    <col min="14426" max="14426" customWidth="1" width="9.140625"/>
    <col min="14427" max="14427" customWidth="1" width="9.140625"/>
    <col min="14428" max="14428" customWidth="1" width="9.140625"/>
    <col min="14429" max="14429" customWidth="1" width="9.140625"/>
    <col min="14430" max="14430" customWidth="1" width="9.140625"/>
    <col min="14431" max="14431" customWidth="1" width="9.140625"/>
    <col min="14432" max="14432" customWidth="1" width="9.140625"/>
    <col min="14433" max="14433" customWidth="1" width="9.140625"/>
    <col min="14434" max="14434" customWidth="1" width="9.140625"/>
    <col min="14435" max="14435" customWidth="1" width="9.140625"/>
    <col min="14436" max="14436" customWidth="1" width="9.140625"/>
    <col min="14437" max="14437" customWidth="1" width="9.140625"/>
    <col min="14438" max="14438" customWidth="1" width="9.140625"/>
    <col min="14439" max="14439" customWidth="1" width="9.140625"/>
    <col min="14440" max="14440" customWidth="1" width="9.140625"/>
    <col min="14441" max="14441" customWidth="1" width="9.140625"/>
    <col min="14442" max="14442" customWidth="1" width="9.140625"/>
    <col min="14443" max="14443" customWidth="1" width="9.140625"/>
    <col min="14444" max="14444" customWidth="1" width="9.140625"/>
    <col min="14445" max="14445" customWidth="1" width="9.140625"/>
    <col min="14446" max="14446" customWidth="1" width="9.140625"/>
    <col min="14447" max="14447" customWidth="1" width="9.140625"/>
    <col min="14448" max="14448" customWidth="1" width="9.140625"/>
    <col min="14449" max="14449" customWidth="1" width="9.140625"/>
    <col min="14450" max="14450" customWidth="1" width="9.140625"/>
    <col min="14451" max="14451" customWidth="1" width="9.140625"/>
    <col min="14452" max="14452" customWidth="1" width="9.140625"/>
    <col min="14453" max="14453" customWidth="1" width="9.140625"/>
    <col min="14454" max="14454" customWidth="1" width="9.140625"/>
    <col min="14455" max="14455" customWidth="1" width="9.140625"/>
    <col min="14456" max="14456" customWidth="1" width="9.140625"/>
    <col min="14457" max="14457" customWidth="1" width="9.140625"/>
    <col min="14458" max="14458" customWidth="1" width="9.140625"/>
    <col min="14459" max="14459" customWidth="1" width="9.140625"/>
    <col min="14460" max="14460" customWidth="1" width="9.140625"/>
    <col min="14461" max="14461" customWidth="1" width="9.140625"/>
    <col min="14462" max="14462" customWidth="1" width="9.140625"/>
    <col min="14463" max="14463" customWidth="1" width="9.140625"/>
    <col min="14464" max="14464" customWidth="1" width="9.140625"/>
    <col min="14465" max="14465" customWidth="1" width="9.140625"/>
    <col min="14466" max="14466" customWidth="1" width="9.140625"/>
    <col min="14467" max="14467" customWidth="1" width="9.140625"/>
    <col min="14468" max="14468" customWidth="1" width="9.140625"/>
    <col min="14469" max="14469" customWidth="1" width="9.140625"/>
    <col min="14470" max="14470" customWidth="1" width="9.140625"/>
    <col min="14471" max="14471" customWidth="1" width="9.140625"/>
    <col min="14472" max="14472" customWidth="1" width="9.140625"/>
    <col min="14473" max="14473" customWidth="1" width="9.140625"/>
    <col min="14474" max="14474" customWidth="1" width="9.140625"/>
    <col min="14475" max="14475" customWidth="1" width="9.140625"/>
    <col min="14476" max="14476" customWidth="1" width="9.140625"/>
    <col min="14477" max="14477" customWidth="1" width="9.140625"/>
    <col min="14478" max="14478" customWidth="1" width="9.140625"/>
    <col min="14479" max="14479" customWidth="1" width="9.140625"/>
    <col min="14480" max="14480" customWidth="1" width="9.140625"/>
    <col min="14481" max="14481" customWidth="1" width="9.140625"/>
    <col min="14482" max="14482" customWidth="1" width="9.140625"/>
    <col min="14483" max="14483" customWidth="1" width="9.140625"/>
    <col min="14484" max="14484" customWidth="1" width="9.140625"/>
    <col min="14485" max="14485" customWidth="1" width="9.140625"/>
    <col min="14486" max="14486" customWidth="1" width="9.140625"/>
    <col min="14487" max="14487" customWidth="1" width="9.140625"/>
    <col min="14488" max="14488" customWidth="1" width="9.140625"/>
    <col min="14489" max="14489" customWidth="1" width="9.140625"/>
    <col min="14490" max="14490" customWidth="1" width="9.140625"/>
    <col min="14491" max="14491" customWidth="1" width="9.140625"/>
    <col min="14492" max="14492" customWidth="1" width="9.140625"/>
    <col min="14493" max="14493" customWidth="1" width="9.140625"/>
    <col min="14494" max="14494" customWidth="1" width="9.140625"/>
    <col min="14495" max="14495" customWidth="1" width="9.140625"/>
    <col min="14496" max="14496" customWidth="1" width="9.140625"/>
    <col min="14497" max="14497" customWidth="1" width="9.140625"/>
    <col min="14498" max="14498" customWidth="1" width="9.140625"/>
    <col min="14499" max="14499" customWidth="1" width="9.140625"/>
    <col min="14500" max="14500" customWidth="1" width="9.140625"/>
    <col min="14501" max="14501" customWidth="1" width="9.140625"/>
    <col min="14502" max="14502" customWidth="1" width="9.140625"/>
    <col min="14503" max="14503" customWidth="1" width="9.140625"/>
    <col min="14504" max="14504" customWidth="1" width="9.140625"/>
    <col min="14505" max="14505" customWidth="1" width="9.140625"/>
    <col min="14506" max="14506" customWidth="1" width="9.140625"/>
    <col min="14507" max="14507" customWidth="1" width="9.140625"/>
    <col min="14508" max="14508" customWidth="1" width="9.140625"/>
    <col min="14509" max="14509" customWidth="1" width="9.140625"/>
    <col min="14510" max="14510" customWidth="1" width="9.140625"/>
    <col min="14511" max="14511" customWidth="1" width="9.140625"/>
    <col min="14512" max="14512" customWidth="1" width="9.140625"/>
    <col min="14513" max="14513" customWidth="1" width="9.140625"/>
    <col min="14514" max="14514" customWidth="1" width="9.140625"/>
    <col min="14515" max="14515" customWidth="1" width="9.140625"/>
    <col min="14516" max="14516" customWidth="1" width="9.140625"/>
    <col min="14517" max="14517" customWidth="1" width="9.140625"/>
    <col min="14518" max="14518" customWidth="1" width="9.140625"/>
    <col min="14519" max="14519" customWidth="1" width="9.140625"/>
    <col min="14520" max="14520" customWidth="1" width="9.140625"/>
    <col min="14521" max="14521" customWidth="1" width="9.140625"/>
    <col min="14522" max="14522" customWidth="1" width="9.140625"/>
    <col min="14523" max="14523" customWidth="1" width="9.140625"/>
    <col min="14524" max="14524" customWidth="1" width="9.140625"/>
    <col min="14525" max="14525" customWidth="1" width="9.140625"/>
    <col min="14526" max="14526" customWidth="1" width="9.140625"/>
    <col min="14527" max="14527" customWidth="1" width="9.140625"/>
    <col min="14528" max="14528" customWidth="1" width="9.140625"/>
    <col min="14529" max="14529" customWidth="1" width="9.140625"/>
    <col min="14530" max="14530" customWidth="1" width="9.140625"/>
    <col min="14531" max="14531" customWidth="1" width="9.140625"/>
    <col min="14532" max="14532" customWidth="1" width="9.140625"/>
    <col min="14533" max="14533" customWidth="1" width="9.140625"/>
    <col min="14534" max="14534" customWidth="1" width="9.140625"/>
    <col min="14535" max="14535" customWidth="1" width="9.140625"/>
    <col min="14536" max="14536" customWidth="1" width="9.140625"/>
    <col min="14537" max="14537" customWidth="1" width="9.140625"/>
    <col min="14538" max="14538" customWidth="1" width="9.140625"/>
    <col min="14539" max="14539" customWidth="1" width="9.140625"/>
    <col min="14540" max="14540" customWidth="1" width="9.140625"/>
    <col min="14541" max="14541" customWidth="1" width="9.140625"/>
    <col min="14542" max="14542" customWidth="1" width="9.140625"/>
    <col min="14543" max="14543" customWidth="1" width="9.140625"/>
    <col min="14544" max="14544" customWidth="1" width="9.140625"/>
    <col min="14545" max="14545" customWidth="1" width="9.140625"/>
    <col min="14546" max="14546" customWidth="1" width="9.140625"/>
    <col min="14547" max="14547" customWidth="1" width="9.140625"/>
    <col min="14548" max="14548" customWidth="1" width="9.140625"/>
    <col min="14549" max="14549" customWidth="1" width="9.140625"/>
    <col min="14550" max="14550" customWidth="1" width="9.140625"/>
    <col min="14551" max="14551" customWidth="1" width="9.140625"/>
    <col min="14552" max="14552" customWidth="1" width="9.140625"/>
    <col min="14553" max="14553" customWidth="1" width="9.140625"/>
    <col min="14554" max="14554" customWidth="1" width="9.140625"/>
    <col min="14555" max="14555" customWidth="1" width="9.140625"/>
    <col min="14556" max="14556" customWidth="1" width="9.140625"/>
    <col min="14557" max="14557" customWidth="1" width="9.140625"/>
    <col min="14558" max="14558" customWidth="1" width="9.140625"/>
    <col min="14559" max="14559" customWidth="1" width="9.140625"/>
    <col min="14560" max="14560" customWidth="1" width="9.140625"/>
    <col min="14561" max="14561" customWidth="1" width="9.140625"/>
    <col min="14562" max="14562" customWidth="1" width="9.140625"/>
    <col min="14563" max="14563" customWidth="1" width="9.140625"/>
    <col min="14564" max="14564" customWidth="1" width="9.140625"/>
    <col min="14565" max="14565" customWidth="1" width="9.140625"/>
    <col min="14566" max="14566" customWidth="1" width="9.140625"/>
    <col min="14567" max="14567" customWidth="1" width="9.140625"/>
    <col min="14568" max="14568" customWidth="1" width="9.140625"/>
    <col min="14569" max="14569" customWidth="1" width="9.140625"/>
    <col min="14570" max="14570" customWidth="1" width="9.140625"/>
    <col min="14571" max="14571" customWidth="1" width="9.140625"/>
    <col min="14572" max="14572" customWidth="1" width="9.140625"/>
    <col min="14573" max="14573" customWidth="1" width="9.140625"/>
    <col min="14574" max="14574" customWidth="1" width="9.140625"/>
    <col min="14575" max="14575" customWidth="1" width="9.140625"/>
    <col min="14576" max="14576" customWidth="1" width="9.140625"/>
    <col min="14577" max="14577" customWidth="1" width="9.140625"/>
    <col min="14578" max="14578" customWidth="1" width="9.140625"/>
    <col min="14579" max="14579" customWidth="1" width="9.140625"/>
    <col min="14580" max="14580" customWidth="1" width="9.140625"/>
    <col min="14581" max="14581" customWidth="1" width="9.140625"/>
    <col min="14582" max="14582" customWidth="1" width="9.140625"/>
    <col min="14583" max="14583" customWidth="1" width="9.140625"/>
    <col min="14584" max="14584" customWidth="1" width="9.140625"/>
    <col min="14585" max="14585" customWidth="1" width="9.140625"/>
    <col min="14586" max="14586" customWidth="1" width="9.140625"/>
    <col min="14587" max="14587" customWidth="1" width="9.140625"/>
    <col min="14588" max="14588" customWidth="1" width="9.140625"/>
    <col min="14589" max="14589" customWidth="1" width="9.140625"/>
    <col min="14590" max="14590" customWidth="1" width="9.140625"/>
    <col min="14591" max="14591" customWidth="1" width="9.140625"/>
    <col min="14592" max="14592" customWidth="1" width="9.140625"/>
    <col min="14593" max="14593" customWidth="1" width="9.140625"/>
    <col min="14594" max="14594" customWidth="1" width="9.140625"/>
    <col min="14595" max="14595" customWidth="1" width="9.140625"/>
    <col min="14596" max="14596" customWidth="1" width="9.140625"/>
    <col min="14597" max="14597" customWidth="1" width="9.140625"/>
    <col min="14598" max="14598" customWidth="1" width="9.140625"/>
    <col min="14599" max="14599" customWidth="1" width="9.140625"/>
    <col min="14600" max="14600" customWidth="1" width="9.140625"/>
    <col min="14601" max="14601" customWidth="1" width="9.140625"/>
    <col min="14602" max="14602" customWidth="1" width="9.140625"/>
    <col min="14603" max="14603" customWidth="1" width="9.140625"/>
    <col min="14604" max="14604" customWidth="1" width="9.140625"/>
    <col min="14605" max="14605" customWidth="1" width="9.140625"/>
    <col min="14606" max="14606" customWidth="1" width="9.140625"/>
    <col min="14607" max="14607" customWidth="1" width="9.140625"/>
    <col min="14608" max="14608" customWidth="1" width="9.140625"/>
    <col min="14609" max="14609" customWidth="1" width="9.140625"/>
    <col min="14610" max="14610" customWidth="1" width="9.140625"/>
    <col min="14611" max="14611" customWidth="1" width="9.140625"/>
    <col min="14612" max="14612" customWidth="1" width="9.140625"/>
    <col min="14613" max="14613" customWidth="1" width="9.140625"/>
    <col min="14614" max="14614" customWidth="1" width="9.140625"/>
    <col min="14615" max="14615" customWidth="1" width="9.140625"/>
    <col min="14616" max="14616" customWidth="1" width="9.140625"/>
    <col min="14617" max="14617" customWidth="1" width="9.140625"/>
    <col min="14618" max="14618" customWidth="1" width="9.140625"/>
    <col min="14619" max="14619" customWidth="1" width="9.140625"/>
    <col min="14620" max="14620" customWidth="1" width="9.140625"/>
    <col min="14621" max="14621" customWidth="1" width="9.140625"/>
    <col min="14622" max="14622" customWidth="1" width="9.140625"/>
    <col min="14623" max="14623" customWidth="1" width="9.140625"/>
    <col min="14624" max="14624" customWidth="1" width="9.140625"/>
    <col min="14625" max="14625" customWidth="1" width="9.140625"/>
    <col min="14626" max="14626" customWidth="1" width="9.140625"/>
    <col min="14627" max="14627" customWidth="1" width="9.140625"/>
    <col min="14628" max="14628" customWidth="1" width="9.140625"/>
    <col min="14629" max="14629" customWidth="1" width="9.140625"/>
    <col min="14630" max="14630" customWidth="1" width="9.140625"/>
    <col min="14631" max="14631" customWidth="1" width="9.140625"/>
    <col min="14632" max="14632" customWidth="1" width="9.140625"/>
    <col min="14633" max="14633" customWidth="1" width="9.140625"/>
    <col min="14634" max="14634" customWidth="1" width="9.140625"/>
    <col min="14635" max="14635" customWidth="1" width="9.140625"/>
    <col min="14636" max="14636" customWidth="1" width="9.140625"/>
    <col min="14637" max="14637" customWidth="1" width="9.140625"/>
    <col min="14638" max="14638" customWidth="1" width="9.140625"/>
    <col min="14639" max="14639" customWidth="1" width="9.140625"/>
    <col min="14640" max="14640" customWidth="1" width="9.140625"/>
    <col min="14641" max="14641" customWidth="1" width="9.140625"/>
    <col min="14642" max="14642" customWidth="1" width="9.140625"/>
    <col min="14643" max="14643" customWidth="1" width="9.140625"/>
    <col min="14644" max="14644" customWidth="1" width="9.140625"/>
    <col min="14645" max="14645" customWidth="1" width="9.140625"/>
    <col min="14646" max="14646" customWidth="1" width="9.140625"/>
    <col min="14647" max="14647" customWidth="1" width="9.140625"/>
    <col min="14648" max="14648" customWidth="1" width="9.140625"/>
    <col min="14649" max="14649" customWidth="1" width="9.140625"/>
    <col min="14650" max="14650" customWidth="1" width="9.140625"/>
    <col min="14651" max="14651" customWidth="1" width="9.140625"/>
    <col min="14652" max="14652" customWidth="1" width="9.140625"/>
    <col min="14653" max="14653" customWidth="1" width="9.140625"/>
    <col min="14654" max="14654" customWidth="1" width="9.140625"/>
    <col min="14655" max="14655" customWidth="1" width="9.140625"/>
    <col min="14656" max="14656" customWidth="1" width="9.140625"/>
    <col min="14657" max="14657" customWidth="1" width="9.140625"/>
    <col min="14658" max="14658" customWidth="1" width="9.140625"/>
    <col min="14659" max="14659" customWidth="1" width="9.140625"/>
    <col min="14660" max="14660" customWidth="1" width="9.140625"/>
    <col min="14661" max="14661" customWidth="1" width="9.140625"/>
    <col min="14662" max="14662" customWidth="1" width="9.140625"/>
    <col min="14663" max="14663" customWidth="1" width="9.140625"/>
    <col min="14664" max="14664" customWidth="1" width="9.140625"/>
    <col min="14665" max="14665" customWidth="1" width="9.140625"/>
    <col min="14666" max="14666" customWidth="1" width="9.140625"/>
    <col min="14667" max="14667" customWidth="1" width="9.140625"/>
    <col min="14668" max="14668" customWidth="1" width="9.140625"/>
    <col min="14669" max="14669" customWidth="1" width="9.140625"/>
    <col min="14670" max="14670" customWidth="1" width="9.140625"/>
    <col min="14671" max="14671" customWidth="1" width="9.140625"/>
    <col min="14672" max="14672" customWidth="1" width="9.140625"/>
    <col min="14673" max="14673" customWidth="1" width="9.140625"/>
    <col min="14674" max="14674" customWidth="1" width="9.140625"/>
    <col min="14675" max="14675" customWidth="1" width="9.140625"/>
    <col min="14676" max="14676" customWidth="1" width="9.140625"/>
    <col min="14677" max="14677" customWidth="1" width="9.140625"/>
    <col min="14678" max="14678" customWidth="1" width="9.140625"/>
    <col min="14679" max="14679" customWidth="1" width="9.140625"/>
    <col min="14680" max="14680" customWidth="1" width="9.140625"/>
    <col min="14681" max="14681" customWidth="1" width="9.140625"/>
    <col min="14682" max="14682" customWidth="1" width="9.140625"/>
    <col min="14683" max="14683" customWidth="1" width="9.140625"/>
    <col min="14684" max="14684" customWidth="1" width="9.140625"/>
    <col min="14685" max="14685" customWidth="1" width="9.140625"/>
    <col min="14686" max="14686" customWidth="1" width="9.140625"/>
    <col min="14687" max="14687" customWidth="1" width="9.140625"/>
    <col min="14688" max="14688" customWidth="1" width="9.140625"/>
    <col min="14689" max="14689" customWidth="1" width="9.140625"/>
    <col min="14690" max="14690" customWidth="1" width="9.140625"/>
    <col min="14691" max="14691" customWidth="1" width="9.140625"/>
    <col min="14692" max="14692" customWidth="1" width="9.140625"/>
    <col min="14693" max="14693" customWidth="1" width="9.140625"/>
    <col min="14694" max="14694" customWidth="1" width="9.140625"/>
    <col min="14695" max="14695" customWidth="1" width="9.140625"/>
    <col min="14696" max="14696" customWidth="1" width="9.140625"/>
    <col min="14697" max="14697" customWidth="1" width="9.140625"/>
    <col min="14698" max="14698" customWidth="1" width="9.140625"/>
    <col min="14699" max="14699" customWidth="1" width="9.140625"/>
    <col min="14700" max="14700" customWidth="1" width="9.140625"/>
    <col min="14701" max="14701" customWidth="1" width="9.140625"/>
    <col min="14702" max="14702" customWidth="1" width="9.140625"/>
    <col min="14703" max="14703" customWidth="1" width="9.140625"/>
    <col min="14704" max="14704" customWidth="1" width="9.140625"/>
    <col min="14705" max="14705" customWidth="1" width="9.140625"/>
    <col min="14706" max="14706" customWidth="1" width="9.140625"/>
    <col min="14707" max="14707" customWidth="1" width="9.140625"/>
    <col min="14708" max="14708" customWidth="1" width="9.140625"/>
    <col min="14709" max="14709" customWidth="1" width="9.140625"/>
    <col min="14710" max="14710" customWidth="1" width="9.140625"/>
    <col min="14711" max="14711" customWidth="1" width="9.140625"/>
    <col min="14712" max="14712" customWidth="1" width="9.140625"/>
    <col min="14713" max="14713" customWidth="1" width="9.140625"/>
    <col min="14714" max="14714" customWidth="1" width="9.140625"/>
    <col min="14715" max="14715" customWidth="1" width="9.140625"/>
    <col min="14716" max="14716" customWidth="1" width="9.140625"/>
    <col min="14717" max="14717" customWidth="1" width="9.140625"/>
    <col min="14718" max="14718" customWidth="1" width="9.140625"/>
    <col min="14719" max="14719" customWidth="1" width="9.140625"/>
    <col min="14720" max="14720" customWidth="1" width="9.140625"/>
    <col min="14721" max="14721" customWidth="1" width="9.140625"/>
    <col min="14722" max="14722" customWidth="1" width="9.140625"/>
    <col min="14723" max="14723" customWidth="1" width="9.140625"/>
    <col min="14724" max="14724" customWidth="1" width="9.140625"/>
    <col min="14725" max="14725" customWidth="1" width="9.140625"/>
    <col min="14726" max="14726" customWidth="1" width="9.140625"/>
    <col min="14727" max="14727" customWidth="1" width="9.140625"/>
    <col min="14728" max="14728" customWidth="1" width="9.140625"/>
    <col min="14729" max="14729" customWidth="1" width="9.140625"/>
    <col min="14730" max="14730" customWidth="1" width="9.140625"/>
    <col min="14731" max="14731" customWidth="1" width="9.140625"/>
    <col min="14732" max="14732" customWidth="1" width="9.140625"/>
    <col min="14733" max="14733" customWidth="1" width="9.140625"/>
    <col min="14734" max="14734" customWidth="1" width="9.140625"/>
    <col min="14735" max="14735" customWidth="1" width="9.140625"/>
    <col min="14736" max="14736" customWidth="1" width="9.140625"/>
    <col min="14737" max="14737" customWidth="1" width="9.140625"/>
    <col min="14738" max="14738" customWidth="1" width="9.140625"/>
    <col min="14739" max="14739" customWidth="1" width="9.140625"/>
    <col min="14740" max="14740" customWidth="1" width="9.140625"/>
    <col min="14741" max="14741" customWidth="1" width="9.140625"/>
    <col min="14742" max="14742" customWidth="1" width="9.140625"/>
    <col min="14743" max="14743" customWidth="1" width="9.140625"/>
    <col min="14744" max="14744" customWidth="1" width="9.140625"/>
    <col min="14745" max="14745" customWidth="1" width="9.140625"/>
    <col min="14746" max="14746" customWidth="1" width="9.140625"/>
    <col min="14747" max="14747" customWidth="1" width="9.140625"/>
    <col min="14748" max="14748" customWidth="1" width="9.140625"/>
    <col min="14749" max="14749" customWidth="1" width="9.140625"/>
    <col min="14750" max="14750" customWidth="1" width="9.140625"/>
    <col min="14751" max="14751" customWidth="1" width="9.140625"/>
    <col min="14752" max="14752" customWidth="1" width="9.140625"/>
    <col min="14753" max="14753" customWidth="1" width="9.140625"/>
    <col min="14754" max="14754" customWidth="1" width="9.140625"/>
    <col min="14755" max="14755" customWidth="1" width="9.140625"/>
    <col min="14756" max="14756" customWidth="1" width="9.140625"/>
    <col min="14757" max="14757" customWidth="1" width="9.140625"/>
    <col min="14758" max="14758" customWidth="1" width="9.140625"/>
    <col min="14759" max="14759" customWidth="1" width="9.140625"/>
    <col min="14760" max="14760" customWidth="1" width="9.140625"/>
    <col min="14761" max="14761" customWidth="1" width="9.140625"/>
    <col min="14762" max="14762" customWidth="1" width="9.140625"/>
    <col min="14763" max="14763" customWidth="1" width="9.140625"/>
    <col min="14764" max="14764" customWidth="1" width="9.140625"/>
    <col min="14765" max="14765" customWidth="1" width="9.140625"/>
    <col min="14766" max="14766" customWidth="1" width="9.140625"/>
    <col min="14767" max="14767" customWidth="1" width="9.140625"/>
    <col min="14768" max="14768" customWidth="1" width="9.140625"/>
    <col min="14769" max="14769" customWidth="1" width="9.140625"/>
    <col min="14770" max="14770" customWidth="1" width="9.140625"/>
    <col min="14771" max="14771" customWidth="1" width="9.140625"/>
    <col min="14772" max="14772" customWidth="1" width="9.140625"/>
    <col min="14773" max="14773" customWidth="1" width="9.140625"/>
    <col min="14774" max="14774" customWidth="1" width="9.140625"/>
    <col min="14775" max="14775" customWidth="1" width="9.140625"/>
    <col min="14776" max="14776" customWidth="1" width="9.140625"/>
    <col min="14777" max="14777" customWidth="1" width="9.140625"/>
    <col min="14778" max="14778" customWidth="1" width="9.140625"/>
    <col min="14779" max="14779" customWidth="1" width="9.140625"/>
    <col min="14780" max="14780" customWidth="1" width="9.140625"/>
    <col min="14781" max="14781" customWidth="1" width="9.140625"/>
    <col min="14782" max="14782" customWidth="1" width="9.140625"/>
    <col min="14783" max="14783" customWidth="1" width="9.140625"/>
    <col min="14784" max="14784" customWidth="1" width="9.140625"/>
    <col min="14785" max="14785" customWidth="1" width="9.140625"/>
    <col min="14786" max="14786" customWidth="1" width="9.140625"/>
    <col min="14787" max="14787" customWidth="1" width="9.140625"/>
    <col min="14788" max="14788" customWidth="1" width="9.140625"/>
    <col min="14789" max="14789" customWidth="1" width="9.140625"/>
    <col min="14790" max="14790" customWidth="1" width="9.140625"/>
    <col min="14791" max="14791" customWidth="1" width="9.140625"/>
    <col min="14792" max="14792" customWidth="1" width="9.140625"/>
    <col min="14793" max="14793" customWidth="1" width="9.140625"/>
    <col min="14794" max="14794" customWidth="1" width="9.140625"/>
    <col min="14795" max="14795" customWidth="1" width="9.140625"/>
    <col min="14796" max="14796" customWidth="1" width="9.140625"/>
    <col min="14797" max="14797" customWidth="1" width="9.140625"/>
    <col min="14798" max="14798" customWidth="1" width="9.140625"/>
    <col min="14799" max="14799" customWidth="1" width="9.140625"/>
    <col min="14800" max="14800" customWidth="1" width="9.140625"/>
    <col min="14801" max="14801" customWidth="1" width="9.140625"/>
    <col min="14802" max="14802" customWidth="1" width="9.140625"/>
    <col min="14803" max="14803" customWidth="1" width="9.140625"/>
    <col min="14804" max="14804" customWidth="1" width="9.140625"/>
    <col min="14805" max="14805" customWidth="1" width="9.140625"/>
    <col min="14806" max="14806" customWidth="1" width="9.140625"/>
    <col min="14807" max="14807" customWidth="1" width="9.140625"/>
    <col min="14808" max="14808" customWidth="1" width="9.140625"/>
    <col min="14809" max="14809" customWidth="1" width="9.140625"/>
    <col min="14810" max="14810" customWidth="1" width="9.140625"/>
    <col min="14811" max="14811" customWidth="1" width="9.140625"/>
    <col min="14812" max="14812" customWidth="1" width="9.140625"/>
    <col min="14813" max="14813" customWidth="1" width="9.140625"/>
    <col min="14814" max="14814" customWidth="1" width="9.140625"/>
    <col min="14815" max="14815" customWidth="1" width="9.140625"/>
    <col min="14816" max="14816" customWidth="1" width="9.140625"/>
    <col min="14817" max="14817" customWidth="1" width="9.140625"/>
    <col min="14818" max="14818" customWidth="1" width="9.140625"/>
    <col min="14819" max="14819" customWidth="1" width="9.140625"/>
    <col min="14820" max="14820" customWidth="1" width="9.140625"/>
    <col min="14821" max="14821" customWidth="1" width="9.140625"/>
    <col min="14822" max="14822" customWidth="1" width="9.140625"/>
    <col min="14823" max="14823" customWidth="1" width="9.140625"/>
    <col min="14824" max="14824" customWidth="1" width="9.140625"/>
    <col min="14825" max="14825" customWidth="1" width="9.140625"/>
    <col min="14826" max="14826" customWidth="1" width="9.140625"/>
    <col min="14827" max="14827" customWidth="1" width="9.140625"/>
    <col min="14828" max="14828" customWidth="1" width="9.140625"/>
    <col min="14829" max="14829" customWidth="1" width="9.140625"/>
    <col min="14830" max="14830" customWidth="1" width="9.140625"/>
    <col min="14831" max="14831" customWidth="1" width="9.140625"/>
    <col min="14832" max="14832" customWidth="1" width="9.140625"/>
    <col min="14833" max="14833" customWidth="1" width="9.140625"/>
    <col min="14834" max="14834" customWidth="1" width="9.140625"/>
    <col min="14835" max="14835" customWidth="1" width="9.140625"/>
    <col min="14836" max="14836" customWidth="1" width="9.140625"/>
    <col min="14837" max="14837" customWidth="1" width="9.140625"/>
    <col min="14838" max="14838" customWidth="1" width="9.140625"/>
    <col min="14839" max="14839" customWidth="1" width="9.140625"/>
    <col min="14840" max="14840" customWidth="1" width="9.140625"/>
    <col min="14841" max="14841" customWidth="1" width="9.140625"/>
    <col min="14842" max="14842" customWidth="1" width="9.140625"/>
    <col min="14843" max="14843" customWidth="1" width="9.140625"/>
    <col min="14844" max="14844" customWidth="1" width="9.140625"/>
    <col min="14845" max="14845" customWidth="1" width="9.140625"/>
    <col min="14846" max="14846" customWidth="1" width="9.140625"/>
    <col min="14847" max="14847" customWidth="1" width="9.140625"/>
    <col min="14848" max="14848" customWidth="1" width="9.140625"/>
    <col min="14849" max="14849" customWidth="1" width="9.140625"/>
    <col min="14850" max="14850" customWidth="1" width="9.140625"/>
    <col min="14851" max="14851" customWidth="1" width="9.140625"/>
    <col min="14852" max="14852" customWidth="1" width="9.140625"/>
    <col min="14853" max="14853" customWidth="1" width="9.140625"/>
    <col min="14854" max="14854" customWidth="1" width="9.140625"/>
    <col min="14855" max="14855" customWidth="1" width="9.140625"/>
    <col min="14856" max="14856" customWidth="1" width="9.140625"/>
    <col min="14857" max="14857" customWidth="1" width="9.140625"/>
    <col min="14858" max="14858" customWidth="1" width="9.140625"/>
    <col min="14859" max="14859" customWidth="1" width="9.140625"/>
    <col min="14860" max="14860" customWidth="1" width="9.140625"/>
    <col min="14861" max="14861" customWidth="1" width="9.140625"/>
    <col min="14862" max="14862" customWidth="1" width="9.140625"/>
    <col min="14863" max="14863" customWidth="1" width="9.140625"/>
    <col min="14864" max="14864" customWidth="1" width="9.140625"/>
    <col min="14865" max="14865" customWidth="1" width="9.140625"/>
    <col min="14866" max="14866" customWidth="1" width="9.140625"/>
    <col min="14867" max="14867" customWidth="1" width="9.140625"/>
    <col min="14868" max="14868" customWidth="1" width="9.140625"/>
    <col min="14869" max="14869" customWidth="1" width="9.140625"/>
    <col min="14870" max="14870" customWidth="1" width="9.140625"/>
    <col min="14871" max="14871" customWidth="1" width="9.140625"/>
    <col min="14872" max="14872" customWidth="1" width="9.140625"/>
    <col min="14873" max="14873" customWidth="1" width="9.140625"/>
    <col min="14874" max="14874" customWidth="1" width="9.140625"/>
    <col min="14875" max="14875" customWidth="1" width="9.140625"/>
    <col min="14876" max="14876" customWidth="1" width="9.140625"/>
    <col min="14877" max="14877" customWidth="1" width="9.140625"/>
    <col min="14878" max="14878" customWidth="1" width="9.140625"/>
    <col min="14879" max="14879" customWidth="1" width="9.140625"/>
    <col min="14880" max="14880" customWidth="1" width="9.140625"/>
    <col min="14881" max="14881" customWidth="1" width="9.140625"/>
    <col min="14882" max="14882" customWidth="1" width="9.140625"/>
    <col min="14883" max="14883" customWidth="1" width="9.140625"/>
    <col min="14884" max="14884" customWidth="1" width="9.140625"/>
    <col min="14885" max="14885" customWidth="1" width="9.140625"/>
    <col min="14886" max="14886" customWidth="1" width="9.140625"/>
    <col min="14887" max="14887" customWidth="1" width="9.140625"/>
    <col min="14888" max="14888" customWidth="1" width="9.140625"/>
    <col min="14889" max="14889" customWidth="1" width="9.140625"/>
    <col min="14890" max="14890" customWidth="1" width="9.140625"/>
    <col min="14891" max="14891" customWidth="1" width="9.140625"/>
    <col min="14892" max="14892" customWidth="1" width="9.140625"/>
    <col min="14893" max="14893" customWidth="1" width="9.140625"/>
    <col min="14894" max="14894" customWidth="1" width="9.140625"/>
    <col min="14895" max="14895" customWidth="1" width="9.140625"/>
    <col min="14896" max="14896" customWidth="1" width="9.140625"/>
    <col min="14897" max="14897" customWidth="1" width="9.140625"/>
    <col min="14898" max="14898" customWidth="1" width="9.140625"/>
    <col min="14899" max="14899" customWidth="1" width="9.140625"/>
    <col min="14900" max="14900" customWidth="1" width="9.140625"/>
    <col min="14901" max="14901" customWidth="1" width="9.140625"/>
    <col min="14902" max="14902" customWidth="1" width="9.140625"/>
    <col min="14903" max="14903" customWidth="1" width="9.140625"/>
    <col min="14904" max="14904" customWidth="1" width="9.140625"/>
    <col min="14905" max="14905" customWidth="1" width="9.140625"/>
    <col min="14906" max="14906" customWidth="1" width="9.140625"/>
    <col min="14907" max="14907" customWidth="1" width="9.140625"/>
    <col min="14908" max="14908" customWidth="1" width="9.140625"/>
    <col min="14909" max="14909" customWidth="1" width="9.140625"/>
    <col min="14910" max="14910" customWidth="1" width="9.140625"/>
    <col min="14911" max="14911" customWidth="1" width="9.140625"/>
    <col min="14912" max="14912" customWidth="1" width="9.140625"/>
    <col min="14913" max="14913" customWidth="1" width="9.140625"/>
    <col min="14914" max="14914" customWidth="1" width="9.140625"/>
    <col min="14915" max="14915" customWidth="1" width="9.140625"/>
    <col min="14916" max="14916" customWidth="1" width="9.140625"/>
    <col min="14917" max="14917" customWidth="1" width="9.140625"/>
    <col min="14918" max="14918" customWidth="1" width="9.140625"/>
    <col min="14919" max="14919" customWidth="1" width="9.140625"/>
    <col min="14920" max="14920" customWidth="1" width="9.140625"/>
    <col min="14921" max="14921" customWidth="1" width="9.140625"/>
    <col min="14922" max="14922" customWidth="1" width="9.140625"/>
    <col min="14923" max="14923" customWidth="1" width="9.140625"/>
    <col min="14924" max="14924" customWidth="1" width="9.140625"/>
    <col min="14925" max="14925" customWidth="1" width="9.140625"/>
    <col min="14926" max="14926" customWidth="1" width="9.140625"/>
    <col min="14927" max="14927" customWidth="1" width="9.140625"/>
    <col min="14928" max="14928" customWidth="1" width="9.140625"/>
    <col min="14929" max="14929" customWidth="1" width="9.140625"/>
    <col min="14930" max="14930" customWidth="1" width="9.140625"/>
    <col min="14931" max="14931" customWidth="1" width="9.140625"/>
    <col min="14932" max="14932" customWidth="1" width="9.140625"/>
    <col min="14933" max="14933" customWidth="1" width="9.140625"/>
    <col min="14934" max="14934" customWidth="1" width="9.140625"/>
    <col min="14935" max="14935" customWidth="1" width="9.140625"/>
    <col min="14936" max="14936" customWidth="1" width="9.140625"/>
    <col min="14937" max="14937" customWidth="1" width="9.140625"/>
    <col min="14938" max="14938" customWidth="1" width="9.140625"/>
    <col min="14939" max="14939" customWidth="1" width="9.140625"/>
    <col min="14940" max="14940" customWidth="1" width="9.140625"/>
    <col min="14941" max="14941" customWidth="1" width="9.140625"/>
    <col min="14942" max="14942" customWidth="1" width="9.140625"/>
    <col min="14943" max="14943" customWidth="1" width="9.140625"/>
    <col min="14944" max="14944" customWidth="1" width="9.140625"/>
    <col min="14945" max="14945" customWidth="1" width="9.140625"/>
    <col min="14946" max="14946" customWidth="1" width="9.140625"/>
    <col min="14947" max="14947" customWidth="1" width="9.140625"/>
    <col min="14948" max="14948" customWidth="1" width="9.140625"/>
    <col min="14949" max="14949" customWidth="1" width="9.140625"/>
    <col min="14950" max="14950" customWidth="1" width="9.140625"/>
    <col min="14951" max="14951" customWidth="1" width="9.140625"/>
    <col min="14952" max="14952" customWidth="1" width="9.140625"/>
    <col min="14953" max="14953" customWidth="1" width="9.140625"/>
    <col min="14954" max="14954" customWidth="1" width="9.140625"/>
    <col min="14955" max="14955" customWidth="1" width="9.140625"/>
    <col min="14956" max="14956" customWidth="1" width="9.140625"/>
    <col min="14957" max="14957" customWidth="1" width="9.140625"/>
    <col min="14958" max="14958" customWidth="1" width="9.140625"/>
    <col min="14959" max="14959" customWidth="1" width="9.140625"/>
    <col min="14960" max="14960" customWidth="1" width="9.140625"/>
    <col min="14961" max="14961" customWidth="1" width="9.140625"/>
    <col min="14962" max="14962" customWidth="1" width="9.140625"/>
    <col min="14963" max="14963" customWidth="1" width="9.140625"/>
    <col min="14964" max="14964" customWidth="1" width="9.140625"/>
    <col min="14965" max="14965" customWidth="1" width="9.140625"/>
    <col min="14966" max="14966" customWidth="1" width="9.140625"/>
    <col min="14967" max="14967" customWidth="1" width="9.140625"/>
    <col min="14968" max="14968" customWidth="1" width="9.140625"/>
    <col min="14969" max="14969" customWidth="1" width="9.140625"/>
    <col min="14970" max="14970" customWidth="1" width="9.140625"/>
    <col min="14971" max="14971" customWidth="1" width="9.140625"/>
    <col min="14972" max="14972" customWidth="1" width="9.140625"/>
    <col min="14973" max="14973" customWidth="1" width="9.140625"/>
    <col min="14974" max="14974" customWidth="1" width="9.140625"/>
    <col min="14975" max="14975" customWidth="1" width="9.140625"/>
    <col min="14976" max="14976" customWidth="1" width="9.140625"/>
    <col min="14977" max="14977" customWidth="1" width="9.140625"/>
    <col min="14978" max="14978" customWidth="1" width="9.140625"/>
    <col min="14979" max="14979" customWidth="1" width="9.140625"/>
    <col min="14980" max="14980" customWidth="1" width="9.140625"/>
    <col min="14981" max="14981" customWidth="1" width="9.140625"/>
    <col min="14982" max="14982" customWidth="1" width="9.140625"/>
    <col min="14983" max="14983" customWidth="1" width="9.140625"/>
    <col min="14984" max="14984" customWidth="1" width="9.140625"/>
    <col min="14985" max="14985" customWidth="1" width="9.140625"/>
    <col min="14986" max="14986" customWidth="1" width="9.140625"/>
    <col min="14987" max="14987" customWidth="1" width="9.140625"/>
    <col min="14988" max="14988" customWidth="1" width="9.140625"/>
    <col min="14989" max="14989" customWidth="1" width="9.140625"/>
    <col min="14990" max="14990" customWidth="1" width="9.140625"/>
    <col min="14991" max="14991" customWidth="1" width="9.140625"/>
    <col min="14992" max="14992" customWidth="1" width="9.140625"/>
    <col min="14993" max="14993" customWidth="1" width="9.140625"/>
    <col min="14994" max="14994" customWidth="1" width="9.140625"/>
    <col min="14995" max="14995" customWidth="1" width="9.140625"/>
    <col min="14996" max="14996" customWidth="1" width="9.140625"/>
    <col min="14997" max="14997" customWidth="1" width="9.140625"/>
    <col min="14998" max="14998" customWidth="1" width="9.140625"/>
    <col min="14999" max="14999" customWidth="1" width="9.140625"/>
    <col min="15000" max="15000" customWidth="1" width="9.140625"/>
    <col min="15001" max="15001" customWidth="1" width="9.140625"/>
    <col min="15002" max="15002" customWidth="1" width="9.140625"/>
    <col min="15003" max="15003" customWidth="1" width="9.140625"/>
    <col min="15004" max="15004" customWidth="1" width="9.140625"/>
    <col min="15005" max="15005" customWidth="1" width="9.140625"/>
    <col min="15006" max="15006" customWidth="1" width="9.140625"/>
    <col min="15007" max="15007" customWidth="1" width="9.140625"/>
    <col min="15008" max="15008" customWidth="1" width="9.140625"/>
    <col min="15009" max="15009" customWidth="1" width="9.140625"/>
    <col min="15010" max="15010" customWidth="1" width="9.140625"/>
    <col min="15011" max="15011" customWidth="1" width="9.140625"/>
    <col min="15012" max="15012" customWidth="1" width="9.140625"/>
    <col min="15013" max="15013" customWidth="1" width="9.140625"/>
    <col min="15014" max="15014" customWidth="1" width="9.140625"/>
    <col min="15015" max="15015" customWidth="1" width="9.140625"/>
    <col min="15016" max="15016" customWidth="1" width="9.140625"/>
    <col min="15017" max="15017" customWidth="1" width="9.140625"/>
    <col min="15018" max="15018" customWidth="1" width="9.140625"/>
    <col min="15019" max="15019" customWidth="1" width="9.140625"/>
    <col min="15020" max="15020" customWidth="1" width="9.140625"/>
    <col min="15021" max="15021" customWidth="1" width="9.140625"/>
    <col min="15022" max="15022" customWidth="1" width="9.140625"/>
    <col min="15023" max="15023" customWidth="1" width="9.140625"/>
    <col min="15024" max="15024" customWidth="1" width="9.140625"/>
    <col min="15025" max="15025" customWidth="1" width="9.140625"/>
    <col min="15026" max="15026" customWidth="1" width="9.140625"/>
    <col min="15027" max="15027" customWidth="1" width="9.140625"/>
    <col min="15028" max="15028" customWidth="1" width="9.140625"/>
    <col min="15029" max="15029" customWidth="1" width="9.140625"/>
    <col min="15030" max="15030" customWidth="1" width="9.140625"/>
    <col min="15031" max="15031" customWidth="1" width="9.140625"/>
    <col min="15032" max="15032" customWidth="1" width="9.140625"/>
    <col min="15033" max="15033" customWidth="1" width="9.140625"/>
    <col min="15034" max="15034" customWidth="1" width="9.140625"/>
    <col min="15035" max="15035" customWidth="1" width="9.140625"/>
    <col min="15036" max="15036" customWidth="1" width="9.140625"/>
    <col min="15037" max="15037" customWidth="1" width="9.140625"/>
    <col min="15038" max="15038" customWidth="1" width="9.140625"/>
    <col min="15039" max="15039" customWidth="1" width="9.140625"/>
    <col min="15040" max="15040" customWidth="1" width="9.140625"/>
    <col min="15041" max="15041" customWidth="1" width="9.140625"/>
    <col min="15042" max="15042" customWidth="1" width="9.140625"/>
    <col min="15043" max="15043" customWidth="1" width="9.140625"/>
    <col min="15044" max="15044" customWidth="1" width="9.140625"/>
    <col min="15045" max="15045" customWidth="1" width="9.140625"/>
    <col min="15046" max="15046" customWidth="1" width="9.140625"/>
    <col min="15047" max="15047" customWidth="1" width="9.140625"/>
    <col min="15048" max="15048" customWidth="1" width="9.140625"/>
    <col min="15049" max="15049" customWidth="1" width="9.140625"/>
    <col min="15050" max="15050" customWidth="1" width="9.140625"/>
    <col min="15051" max="15051" customWidth="1" width="9.140625"/>
    <col min="15052" max="15052" customWidth="1" width="9.140625"/>
    <col min="15053" max="15053" customWidth="1" width="9.140625"/>
    <col min="15054" max="15054" customWidth="1" width="9.140625"/>
    <col min="15055" max="15055" customWidth="1" width="9.140625"/>
    <col min="15056" max="15056" customWidth="1" width="9.140625"/>
    <col min="15057" max="15057" customWidth="1" width="9.140625"/>
    <col min="15058" max="15058" customWidth="1" width="9.140625"/>
    <col min="15059" max="15059" customWidth="1" width="9.140625"/>
    <col min="15060" max="15060" customWidth="1" width="9.140625"/>
    <col min="15061" max="15061" customWidth="1" width="9.140625"/>
    <col min="15062" max="15062" customWidth="1" width="9.140625"/>
    <col min="15063" max="15063" customWidth="1" width="9.140625"/>
    <col min="15064" max="15064" customWidth="1" width="9.140625"/>
    <col min="15065" max="15065" customWidth="1" width="9.140625"/>
    <col min="15066" max="15066" customWidth="1" width="9.140625"/>
    <col min="15067" max="15067" customWidth="1" width="9.140625"/>
    <col min="15068" max="15068" customWidth="1" width="9.140625"/>
    <col min="15069" max="15069" customWidth="1" width="9.140625"/>
    <col min="15070" max="15070" customWidth="1" width="9.140625"/>
    <col min="15071" max="15071" customWidth="1" width="9.140625"/>
    <col min="15072" max="15072" customWidth="1" width="9.140625"/>
    <col min="15073" max="15073" customWidth="1" width="9.140625"/>
    <col min="15074" max="15074" customWidth="1" width="9.140625"/>
    <col min="15075" max="15075" customWidth="1" width="9.140625"/>
    <col min="15076" max="15076" customWidth="1" width="9.140625"/>
    <col min="15077" max="15077" customWidth="1" width="9.140625"/>
    <col min="15078" max="15078" customWidth="1" width="9.140625"/>
    <col min="15079" max="15079" customWidth="1" width="9.140625"/>
    <col min="15080" max="15080" customWidth="1" width="9.140625"/>
    <col min="15081" max="15081" customWidth="1" width="9.140625"/>
    <col min="15082" max="15082" customWidth="1" width="9.140625"/>
    <col min="15083" max="15083" customWidth="1" width="9.140625"/>
    <col min="15084" max="15084" customWidth="1" width="9.140625"/>
    <col min="15085" max="15085" customWidth="1" width="9.140625"/>
    <col min="15086" max="15086" customWidth="1" width="9.140625"/>
    <col min="15087" max="15087" customWidth="1" width="9.140625"/>
    <col min="15088" max="15088" customWidth="1" width="9.140625"/>
    <col min="15089" max="15089" customWidth="1" width="9.140625"/>
    <col min="15090" max="15090" customWidth="1" width="9.140625"/>
    <col min="15091" max="15091" customWidth="1" width="9.140625"/>
    <col min="15092" max="15092" customWidth="1" width="9.140625"/>
    <col min="15093" max="15093" customWidth="1" width="9.140625"/>
    <col min="15094" max="15094" customWidth="1" width="9.140625"/>
    <col min="15095" max="15095" customWidth="1" width="9.140625"/>
    <col min="15096" max="15096" customWidth="1" width="9.140625"/>
    <col min="15097" max="15097" customWidth="1" width="9.140625"/>
    <col min="15098" max="15098" customWidth="1" width="9.140625"/>
    <col min="15099" max="15099" customWidth="1" width="9.140625"/>
    <col min="15100" max="15100" customWidth="1" width="9.140625"/>
    <col min="15101" max="15101" customWidth="1" width="9.140625"/>
    <col min="15102" max="15102" customWidth="1" width="9.140625"/>
    <col min="15103" max="15103" customWidth="1" width="9.140625"/>
    <col min="15104" max="15104" customWidth="1" width="9.140625"/>
    <col min="15105" max="15105" customWidth="1" width="9.140625"/>
    <col min="15106" max="15106" customWidth="1" width="9.140625"/>
    <col min="15107" max="15107" customWidth="1" width="9.140625"/>
    <col min="15108" max="15108" customWidth="1" width="9.140625"/>
    <col min="15109" max="15109" customWidth="1" width="9.140625"/>
    <col min="15110" max="15110" customWidth="1" width="9.140625"/>
    <col min="15111" max="15111" customWidth="1" width="9.140625"/>
    <col min="15112" max="15112" customWidth="1" width="9.140625"/>
    <col min="15113" max="15113" customWidth="1" width="9.140625"/>
    <col min="15114" max="15114" customWidth="1" width="9.140625"/>
    <col min="15115" max="15115" customWidth="1" width="9.140625"/>
    <col min="15116" max="15116" customWidth="1" width="9.140625"/>
    <col min="15117" max="15117" customWidth="1" width="9.140625"/>
    <col min="15118" max="15118" customWidth="1" width="9.140625"/>
    <col min="15119" max="15119" customWidth="1" width="9.140625"/>
    <col min="15120" max="15120" customWidth="1" width="9.140625"/>
    <col min="15121" max="15121" customWidth="1" width="9.140625"/>
    <col min="15122" max="15122" customWidth="1" width="9.140625"/>
    <col min="15123" max="15123" customWidth="1" width="9.140625"/>
    <col min="15124" max="15124" customWidth="1" width="9.140625"/>
    <col min="15125" max="15125" customWidth="1" width="9.140625"/>
    <col min="15126" max="15126" customWidth="1" width="9.140625"/>
    <col min="15127" max="15127" customWidth="1" width="9.140625"/>
    <col min="15128" max="15128" customWidth="1" width="9.140625"/>
    <col min="15129" max="15129" customWidth="1" width="9.140625"/>
    <col min="15130" max="15130" customWidth="1" width="9.140625"/>
    <col min="15131" max="15131" customWidth="1" width="9.140625"/>
    <col min="15132" max="15132" customWidth="1" width="9.140625"/>
    <col min="15133" max="15133" customWidth="1" width="9.140625"/>
    <col min="15134" max="15134" customWidth="1" width="9.140625"/>
    <col min="15135" max="15135" customWidth="1" width="9.140625"/>
    <col min="15136" max="15136" customWidth="1" width="9.140625"/>
    <col min="15137" max="15137" customWidth="1" width="9.140625"/>
    <col min="15138" max="15138" customWidth="1" width="9.140625"/>
    <col min="15139" max="15139" customWidth="1" width="9.140625"/>
    <col min="15140" max="15140" customWidth="1" width="9.140625"/>
    <col min="15141" max="15141" customWidth="1" width="9.140625"/>
    <col min="15142" max="15142" customWidth="1" width="9.140625"/>
    <col min="15143" max="15143" customWidth="1" width="9.140625"/>
    <col min="15144" max="15144" customWidth="1" width="9.140625"/>
    <col min="15145" max="15145" customWidth="1" width="9.140625"/>
    <col min="15146" max="15146" customWidth="1" width="9.140625"/>
    <col min="15147" max="15147" customWidth="1" width="9.140625"/>
    <col min="15148" max="15148" customWidth="1" width="9.140625"/>
    <col min="15149" max="15149" customWidth="1" width="9.140625"/>
    <col min="15150" max="15150" customWidth="1" width="9.140625"/>
    <col min="15151" max="15151" customWidth="1" width="9.140625"/>
    <col min="15152" max="15152" customWidth="1" width="9.140625"/>
    <col min="15153" max="15153" customWidth="1" width="9.140625"/>
    <col min="15154" max="15154" customWidth="1" width="9.140625"/>
    <col min="15155" max="15155" customWidth="1" width="9.140625"/>
    <col min="15156" max="15156" customWidth="1" width="9.140625"/>
    <col min="15157" max="15157" customWidth="1" width="9.140625"/>
    <col min="15158" max="15158" customWidth="1" width="9.140625"/>
    <col min="15159" max="15159" customWidth="1" width="9.140625"/>
    <col min="15160" max="15160" customWidth="1" width="9.140625"/>
    <col min="15161" max="15161" customWidth="1" width="9.140625"/>
    <col min="15162" max="15162" customWidth="1" width="9.140625"/>
    <col min="15163" max="15163" customWidth="1" width="9.140625"/>
    <col min="15164" max="15164" customWidth="1" width="9.140625"/>
    <col min="15165" max="15165" customWidth="1" width="9.140625"/>
    <col min="15166" max="15166" customWidth="1" width="9.140625"/>
    <col min="15167" max="15167" customWidth="1" width="9.140625"/>
    <col min="15168" max="15168" customWidth="1" width="9.140625"/>
    <col min="15169" max="15169" customWidth="1" width="9.140625"/>
    <col min="15170" max="15170" customWidth="1" width="9.140625"/>
    <col min="15171" max="15171" customWidth="1" width="9.140625"/>
    <col min="15172" max="15172" customWidth="1" width="9.140625"/>
    <col min="15173" max="15173" customWidth="1" width="9.140625"/>
    <col min="15174" max="15174" customWidth="1" width="9.140625"/>
    <col min="15175" max="15175" customWidth="1" width="9.140625"/>
    <col min="15176" max="15176" customWidth="1" width="9.140625"/>
    <col min="15177" max="15177" customWidth="1" width="9.140625"/>
    <col min="15178" max="15178" customWidth="1" width="9.140625"/>
    <col min="15179" max="15179" customWidth="1" width="9.140625"/>
    <col min="15180" max="15180" customWidth="1" width="9.140625"/>
    <col min="15181" max="15181" customWidth="1" width="9.140625"/>
    <col min="15182" max="15182" customWidth="1" width="9.140625"/>
    <col min="15183" max="15183" customWidth="1" width="9.140625"/>
    <col min="15184" max="15184" customWidth="1" width="9.140625"/>
    <col min="15185" max="15185" customWidth="1" width="9.140625"/>
    <col min="15186" max="15186" customWidth="1" width="9.140625"/>
    <col min="15187" max="15187" customWidth="1" width="9.140625"/>
    <col min="15188" max="15188" customWidth="1" width="9.140625"/>
    <col min="15189" max="15189" customWidth="1" width="9.140625"/>
    <col min="15190" max="15190" customWidth="1" width="9.140625"/>
    <col min="15191" max="15191" customWidth="1" width="9.140625"/>
    <col min="15192" max="15192" customWidth="1" width="9.140625"/>
    <col min="15193" max="15193" customWidth="1" width="9.140625"/>
    <col min="15194" max="15194" customWidth="1" width="9.140625"/>
    <col min="15195" max="15195" customWidth="1" width="9.140625"/>
    <col min="15196" max="15196" customWidth="1" width="9.140625"/>
    <col min="15197" max="15197" customWidth="1" width="9.140625"/>
    <col min="15198" max="15198" customWidth="1" width="9.140625"/>
    <col min="15199" max="15199" customWidth="1" width="9.140625"/>
    <col min="15200" max="15200" customWidth="1" width="9.140625"/>
    <col min="15201" max="15201" customWidth="1" width="9.140625"/>
    <col min="15202" max="15202" customWidth="1" width="9.140625"/>
    <col min="15203" max="15203" customWidth="1" width="9.140625"/>
    <col min="15204" max="15204" customWidth="1" width="9.140625"/>
    <col min="15205" max="15205" customWidth="1" width="9.140625"/>
    <col min="15206" max="15206" customWidth="1" width="9.140625"/>
    <col min="15207" max="15207" customWidth="1" width="9.140625"/>
    <col min="15208" max="15208" customWidth="1" width="9.140625"/>
    <col min="15209" max="15209" customWidth="1" width="9.140625"/>
    <col min="15210" max="15210" customWidth="1" width="9.140625"/>
    <col min="15211" max="15211" customWidth="1" width="9.140625"/>
    <col min="15212" max="15212" customWidth="1" width="9.140625"/>
    <col min="15213" max="15213" customWidth="1" width="9.140625"/>
    <col min="15214" max="15214" customWidth="1" width="9.140625"/>
    <col min="15215" max="15215" customWidth="1" width="9.140625"/>
    <col min="15216" max="15216" customWidth="1" width="9.140625"/>
    <col min="15217" max="15217" customWidth="1" width="9.140625"/>
    <col min="15218" max="15218" customWidth="1" width="9.140625"/>
    <col min="15219" max="15219" customWidth="1" width="9.140625"/>
    <col min="15220" max="15220" customWidth="1" width="9.140625"/>
    <col min="15221" max="15221" customWidth="1" width="9.140625"/>
    <col min="15222" max="15222" customWidth="1" width="9.140625"/>
    <col min="15223" max="15223" customWidth="1" width="9.140625"/>
    <col min="15224" max="15224" customWidth="1" width="9.140625"/>
    <col min="15225" max="15225" customWidth="1" width="9.140625"/>
    <col min="15226" max="15226" customWidth="1" width="9.140625"/>
    <col min="15227" max="15227" customWidth="1" width="9.140625"/>
    <col min="15228" max="15228" customWidth="1" width="9.140625"/>
    <col min="15229" max="15229" customWidth="1" width="9.140625"/>
    <col min="15230" max="15230" customWidth="1" width="9.140625"/>
    <col min="15231" max="15231" customWidth="1" width="9.140625"/>
    <col min="15232" max="15232" customWidth="1" width="9.140625"/>
    <col min="15233" max="15233" customWidth="1" width="9.140625"/>
    <col min="15234" max="15234" customWidth="1" width="9.140625"/>
    <col min="15235" max="15235" customWidth="1" width="9.140625"/>
    <col min="15236" max="15236" customWidth="1" width="9.140625"/>
    <col min="15237" max="15237" customWidth="1" width="9.140625"/>
    <col min="15238" max="15238" customWidth="1" width="9.140625"/>
    <col min="15239" max="15239" customWidth="1" width="9.140625"/>
    <col min="15240" max="15240" customWidth="1" width="9.140625"/>
    <col min="15241" max="15241" customWidth="1" width="9.140625"/>
    <col min="15242" max="15242" customWidth="1" width="9.140625"/>
    <col min="15243" max="15243" customWidth="1" width="9.140625"/>
    <col min="15244" max="15244" customWidth="1" width="9.140625"/>
    <col min="15245" max="15245" customWidth="1" width="9.140625"/>
    <col min="15246" max="15246" customWidth="1" width="9.140625"/>
    <col min="15247" max="15247" customWidth="1" width="9.140625"/>
    <col min="15248" max="15248" customWidth="1" width="9.140625"/>
    <col min="15249" max="15249" customWidth="1" width="9.140625"/>
    <col min="15250" max="15250" customWidth="1" width="9.140625"/>
    <col min="15251" max="15251" customWidth="1" width="9.140625"/>
    <col min="15252" max="15252" customWidth="1" width="9.140625"/>
    <col min="15253" max="15253" customWidth="1" width="9.140625"/>
    <col min="15254" max="15254" customWidth="1" width="9.140625"/>
    <col min="15255" max="15255" customWidth="1" width="9.140625"/>
    <col min="15256" max="15256" customWidth="1" width="9.140625"/>
    <col min="15257" max="15257" customWidth="1" width="9.140625"/>
    <col min="15258" max="15258" customWidth="1" width="9.140625"/>
    <col min="15259" max="15259" customWidth="1" width="9.140625"/>
    <col min="15260" max="15260" customWidth="1" width="9.140625"/>
    <col min="15261" max="15261" customWidth="1" width="9.140625"/>
    <col min="15262" max="15262" customWidth="1" width="9.140625"/>
    <col min="15263" max="15263" customWidth="1" width="9.140625"/>
    <col min="15264" max="15264" customWidth="1" width="9.140625"/>
    <col min="15265" max="15265" customWidth="1" width="9.140625"/>
    <col min="15266" max="15266" customWidth="1" width="9.140625"/>
    <col min="15267" max="15267" customWidth="1" width="9.140625"/>
    <col min="15268" max="15268" customWidth="1" width="9.140625"/>
    <col min="15269" max="15269" customWidth="1" width="9.140625"/>
    <col min="15270" max="15270" customWidth="1" width="9.140625"/>
    <col min="15271" max="15271" customWidth="1" width="9.140625"/>
    <col min="15272" max="15272" customWidth="1" width="9.140625"/>
    <col min="15273" max="15273" customWidth="1" width="9.140625"/>
    <col min="15274" max="15274" customWidth="1" width="9.140625"/>
    <col min="15275" max="15275" customWidth="1" width="9.140625"/>
    <col min="15276" max="15276" customWidth="1" width="9.140625"/>
    <col min="15277" max="15277" customWidth="1" width="9.140625"/>
    <col min="15278" max="15278" customWidth="1" width="9.140625"/>
    <col min="15279" max="15279" customWidth="1" width="9.140625"/>
    <col min="15280" max="15280" customWidth="1" width="9.140625"/>
    <col min="15281" max="15281" customWidth="1" width="9.140625"/>
    <col min="15282" max="15282" customWidth="1" width="9.140625"/>
    <col min="15283" max="15283" customWidth="1" width="9.140625"/>
    <col min="15284" max="15284" customWidth="1" width="9.140625"/>
    <col min="15285" max="15285" customWidth="1" width="9.140625"/>
    <col min="15286" max="15286" customWidth="1" width="9.140625"/>
    <col min="15287" max="15287" customWidth="1" width="9.140625"/>
    <col min="15288" max="15288" customWidth="1" width="9.140625"/>
    <col min="15289" max="15289" customWidth="1" width="9.140625"/>
    <col min="15290" max="15290" customWidth="1" width="9.140625"/>
    <col min="15291" max="15291" customWidth="1" width="9.140625"/>
    <col min="15292" max="15292" customWidth="1" width="9.140625"/>
    <col min="15293" max="15293" customWidth="1" width="9.140625"/>
    <col min="15294" max="15294" customWidth="1" width="9.140625"/>
    <col min="15295" max="15295" customWidth="1" width="9.140625"/>
    <col min="15296" max="15296" customWidth="1" width="9.140625"/>
    <col min="15297" max="15297" customWidth="1" width="9.140625"/>
    <col min="15298" max="15298" customWidth="1" width="9.140625"/>
    <col min="15299" max="15299" customWidth="1" width="9.140625"/>
    <col min="15300" max="15300" customWidth="1" width="9.140625"/>
    <col min="15301" max="15301" customWidth="1" width="9.140625"/>
    <col min="15302" max="15302" customWidth="1" width="9.140625"/>
    <col min="15303" max="15303" customWidth="1" width="9.140625"/>
    <col min="15304" max="15304" customWidth="1" width="9.140625"/>
    <col min="15305" max="15305" customWidth="1" width="9.140625"/>
    <col min="15306" max="15306" customWidth="1" width="9.140625"/>
    <col min="15307" max="15307" customWidth="1" width="9.140625"/>
    <col min="15308" max="15308" customWidth="1" width="9.140625"/>
    <col min="15309" max="15309" customWidth="1" width="9.140625"/>
    <col min="15310" max="15310" customWidth="1" width="9.140625"/>
    <col min="15311" max="15311" customWidth="1" width="9.140625"/>
    <col min="15312" max="15312" customWidth="1" width="9.140625"/>
    <col min="15313" max="15313" customWidth="1" width="9.140625"/>
    <col min="15314" max="15314" customWidth="1" width="9.140625"/>
    <col min="15315" max="15315" customWidth="1" width="9.140625"/>
    <col min="15316" max="15316" customWidth="1" width="9.140625"/>
    <col min="15317" max="15317" customWidth="1" width="9.140625"/>
    <col min="15318" max="15318" customWidth="1" width="9.140625"/>
    <col min="15319" max="15319" customWidth="1" width="9.140625"/>
    <col min="15320" max="15320" customWidth="1" width="9.140625"/>
    <col min="15321" max="15321" customWidth="1" width="9.140625"/>
    <col min="15322" max="15322" customWidth="1" width="9.140625"/>
    <col min="15323" max="15323" customWidth="1" width="9.140625"/>
    <col min="15324" max="15324" customWidth="1" width="9.140625"/>
    <col min="15325" max="15325" customWidth="1" width="9.140625"/>
    <col min="15326" max="15326" customWidth="1" width="9.140625"/>
    <col min="15327" max="15327" customWidth="1" width="9.140625"/>
    <col min="15328" max="15328" customWidth="1" width="9.140625"/>
    <col min="15329" max="15329" customWidth="1" width="9.140625"/>
    <col min="15330" max="15330" customWidth="1" width="9.140625"/>
    <col min="15331" max="15331" customWidth="1" width="9.140625"/>
    <col min="15332" max="15332" customWidth="1" width="9.140625"/>
    <col min="15333" max="15333" customWidth="1" width="9.140625"/>
    <col min="15334" max="15334" customWidth="1" width="9.140625"/>
    <col min="15335" max="15335" customWidth="1" width="9.140625"/>
    <col min="15336" max="15336" customWidth="1" width="9.140625"/>
    <col min="15337" max="15337" customWidth="1" width="9.140625"/>
    <col min="15338" max="15338" customWidth="1" width="9.140625"/>
    <col min="15339" max="15339" customWidth="1" width="9.140625"/>
    <col min="15340" max="15340" customWidth="1" width="9.140625"/>
    <col min="15341" max="15341" customWidth="1" width="9.140625"/>
    <col min="15342" max="15342" customWidth="1" width="9.140625"/>
    <col min="15343" max="15343" customWidth="1" width="9.140625"/>
    <col min="15344" max="15344" customWidth="1" width="9.140625"/>
    <col min="15345" max="15345" customWidth="1" width="9.140625"/>
    <col min="15346" max="15346" customWidth="1" width="9.140625"/>
    <col min="15347" max="15347" customWidth="1" width="9.140625"/>
    <col min="15348" max="15348" customWidth="1" width="9.140625"/>
    <col min="15349" max="15349" customWidth="1" width="9.140625"/>
    <col min="15350" max="15350" customWidth="1" width="9.140625"/>
    <col min="15351" max="15351" customWidth="1" width="9.140625"/>
    <col min="15352" max="15352" customWidth="1" width="9.140625"/>
    <col min="15353" max="15353" customWidth="1" width="9.140625"/>
    <col min="15354" max="15354" customWidth="1" width="9.140625"/>
    <col min="15355" max="15355" customWidth="1" width="9.140625"/>
    <col min="15356" max="15356" customWidth="1" width="9.140625"/>
    <col min="15357" max="15357" customWidth="1" width="9.140625"/>
    <col min="15358" max="15358" customWidth="1" width="9.140625"/>
    <col min="15359" max="15359" customWidth="1" width="9.140625"/>
    <col min="15360" max="15360" customWidth="1" width="9.140625"/>
    <col min="15361" max="15361" customWidth="1" width="9.140625"/>
    <col min="15362" max="15362" customWidth="1" width="9.140625"/>
    <col min="15363" max="15363" customWidth="1" width="9.140625"/>
    <col min="15364" max="15364" customWidth="1" width="9.140625"/>
    <col min="15365" max="15365" customWidth="1" width="9.140625"/>
    <col min="15366" max="15366" customWidth="1" width="9.140625"/>
    <col min="15367" max="15367" customWidth="1" width="9.140625"/>
    <col min="15368" max="15368" customWidth="1" width="9.140625"/>
    <col min="15369" max="15369" customWidth="1" width="9.140625"/>
    <col min="15370" max="15370" customWidth="1" width="9.140625"/>
    <col min="15371" max="15371" customWidth="1" width="9.140625"/>
    <col min="15372" max="15372" customWidth="1" width="9.140625"/>
    <col min="15373" max="15373" customWidth="1" width="9.140625"/>
    <col min="15374" max="15374" customWidth="1" width="9.140625"/>
    <col min="15375" max="15375" customWidth="1" width="9.140625"/>
    <col min="15376" max="15376" customWidth="1" width="9.140625"/>
    <col min="15377" max="15377" customWidth="1" width="9.140625"/>
    <col min="15378" max="15378" customWidth="1" width="9.140625"/>
    <col min="15379" max="15379" customWidth="1" width="9.140625"/>
    <col min="15380" max="15380" customWidth="1" width="9.140625"/>
    <col min="15381" max="15381" customWidth="1" width="9.140625"/>
    <col min="15382" max="15382" customWidth="1" width="9.140625"/>
    <col min="15383" max="15383" customWidth="1" width="9.140625"/>
    <col min="15384" max="15384" customWidth="1" width="9.140625"/>
    <col min="15385" max="15385" customWidth="1" width="9.140625"/>
    <col min="15386" max="15386" customWidth="1" width="9.140625"/>
    <col min="15387" max="15387" customWidth="1" width="9.140625"/>
    <col min="15388" max="15388" customWidth="1" width="9.140625"/>
    <col min="15389" max="15389" customWidth="1" width="9.140625"/>
    <col min="15390" max="15390" customWidth="1" width="9.140625"/>
    <col min="15391" max="15391" customWidth="1" width="9.140625"/>
    <col min="15392" max="15392" customWidth="1" width="9.140625"/>
    <col min="15393" max="15393" customWidth="1" width="9.140625"/>
    <col min="15394" max="15394" customWidth="1" width="9.140625"/>
    <col min="15395" max="15395" customWidth="1" width="9.140625"/>
    <col min="15396" max="15396" customWidth="1" width="9.140625"/>
    <col min="15397" max="15397" customWidth="1" width="9.140625"/>
    <col min="15398" max="15398" customWidth="1" width="9.140625"/>
    <col min="15399" max="15399" customWidth="1" width="9.140625"/>
    <col min="15400" max="15400" customWidth="1" width="9.140625"/>
    <col min="15401" max="15401" customWidth="1" width="9.140625"/>
    <col min="15402" max="15402" customWidth="1" width="9.140625"/>
    <col min="15403" max="15403" customWidth="1" width="9.140625"/>
    <col min="15404" max="15404" customWidth="1" width="9.140625"/>
    <col min="15405" max="15405" customWidth="1" width="9.140625"/>
    <col min="15406" max="15406" customWidth="1" width="9.140625"/>
    <col min="15407" max="15407" customWidth="1" width="9.140625"/>
    <col min="15408" max="15408" customWidth="1" width="9.140625"/>
    <col min="15409" max="15409" customWidth="1" width="9.140625"/>
    <col min="15410" max="15410" customWidth="1" width="9.140625"/>
    <col min="15411" max="15411" customWidth="1" width="9.140625"/>
    <col min="15412" max="15412" customWidth="1" width="9.140625"/>
    <col min="15413" max="15413" customWidth="1" width="9.140625"/>
    <col min="15414" max="15414" customWidth="1" width="9.140625"/>
    <col min="15415" max="15415" customWidth="1" width="9.140625"/>
    <col min="15416" max="15416" customWidth="1" width="9.140625"/>
    <col min="15417" max="15417" customWidth="1" width="9.140625"/>
    <col min="15418" max="15418" customWidth="1" width="9.140625"/>
    <col min="15419" max="15419" customWidth="1" width="9.140625"/>
    <col min="15420" max="15420" customWidth="1" width="9.140625"/>
    <col min="15421" max="15421" customWidth="1" width="9.140625"/>
    <col min="15422" max="15422" customWidth="1" width="9.140625"/>
    <col min="15423" max="15423" customWidth="1" width="9.140625"/>
    <col min="15424" max="15424" customWidth="1" width="9.140625"/>
    <col min="15425" max="15425" customWidth="1" width="9.140625"/>
    <col min="15426" max="15426" customWidth="1" width="9.140625"/>
    <col min="15427" max="15427" customWidth="1" width="9.140625"/>
    <col min="15428" max="15428" customWidth="1" width="9.140625"/>
    <col min="15429" max="15429" customWidth="1" width="9.140625"/>
    <col min="15430" max="15430" customWidth="1" width="9.140625"/>
    <col min="15431" max="15431" customWidth="1" width="9.140625"/>
    <col min="15432" max="15432" customWidth="1" width="9.140625"/>
    <col min="15433" max="15433" customWidth="1" width="9.140625"/>
    <col min="15434" max="15434" customWidth="1" width="9.140625"/>
    <col min="15435" max="15435" customWidth="1" width="9.140625"/>
    <col min="15436" max="15436" customWidth="1" width="9.140625"/>
    <col min="15437" max="15437" customWidth="1" width="9.140625"/>
    <col min="15438" max="15438" customWidth="1" width="9.140625"/>
    <col min="15439" max="15439" customWidth="1" width="9.140625"/>
    <col min="15440" max="15440" customWidth="1" width="9.140625"/>
    <col min="15441" max="15441" customWidth="1" width="9.140625"/>
    <col min="15442" max="15442" customWidth="1" width="9.140625"/>
    <col min="15443" max="15443" customWidth="1" width="9.140625"/>
    <col min="15444" max="15444" customWidth="1" width="9.140625"/>
    <col min="15445" max="15445" customWidth="1" width="9.140625"/>
    <col min="15446" max="15446" customWidth="1" width="9.140625"/>
    <col min="15447" max="15447" customWidth="1" width="9.140625"/>
    <col min="15448" max="15448" customWidth="1" width="9.140625"/>
    <col min="15449" max="15449" customWidth="1" width="9.140625"/>
    <col min="15450" max="15450" customWidth="1" width="9.140625"/>
    <col min="15451" max="15451" customWidth="1" width="9.140625"/>
    <col min="15452" max="15452" customWidth="1" width="9.140625"/>
    <col min="15453" max="15453" customWidth="1" width="9.140625"/>
    <col min="15454" max="15454" customWidth="1" width="9.140625"/>
    <col min="15455" max="15455" customWidth="1" width="9.140625"/>
    <col min="15456" max="15456" customWidth="1" width="9.140625"/>
    <col min="15457" max="15457" customWidth="1" width="9.140625"/>
    <col min="15458" max="15458" customWidth="1" width="9.140625"/>
    <col min="15459" max="15459" customWidth="1" width="9.140625"/>
    <col min="15460" max="15460" customWidth="1" width="9.140625"/>
    <col min="15461" max="15461" customWidth="1" width="9.140625"/>
    <col min="15462" max="15462" customWidth="1" width="9.140625"/>
    <col min="15463" max="15463" customWidth="1" width="9.140625"/>
    <col min="15464" max="15464" customWidth="1" width="9.140625"/>
    <col min="15465" max="15465" customWidth="1" width="9.140625"/>
    <col min="15466" max="15466" customWidth="1" width="9.140625"/>
    <col min="15467" max="15467" customWidth="1" width="9.140625"/>
    <col min="15468" max="15468" customWidth="1" width="9.140625"/>
    <col min="15469" max="15469" customWidth="1" width="9.140625"/>
    <col min="15470" max="15470" customWidth="1" width="9.140625"/>
    <col min="15471" max="15471" customWidth="1" width="9.140625"/>
    <col min="15472" max="15472" customWidth="1" width="9.140625"/>
    <col min="15473" max="15473" customWidth="1" width="9.140625"/>
    <col min="15474" max="15474" customWidth="1" width="9.140625"/>
    <col min="15475" max="15475" customWidth="1" width="9.140625"/>
    <col min="15476" max="15476" customWidth="1" width="9.140625"/>
    <col min="15477" max="15477" customWidth="1" width="9.140625"/>
    <col min="15478" max="15478" customWidth="1" width="9.140625"/>
    <col min="15479" max="15479" customWidth="1" width="9.140625"/>
    <col min="15480" max="15480" customWidth="1" width="9.140625"/>
    <col min="15481" max="15481" customWidth="1" width="9.140625"/>
    <col min="15482" max="15482" customWidth="1" width="9.140625"/>
    <col min="15483" max="15483" customWidth="1" width="9.140625"/>
    <col min="15484" max="15484" customWidth="1" width="9.140625"/>
    <col min="15485" max="15485" customWidth="1" width="9.140625"/>
    <col min="15486" max="15486" customWidth="1" width="9.140625"/>
    <col min="15487" max="15487" customWidth="1" width="9.140625"/>
    <col min="15488" max="15488" customWidth="1" width="9.140625"/>
    <col min="15489" max="15489" customWidth="1" width="9.140625"/>
    <col min="15490" max="15490" customWidth="1" width="9.140625"/>
    <col min="15491" max="15491" customWidth="1" width="9.140625"/>
    <col min="15492" max="15492" customWidth="1" width="9.140625"/>
    <col min="15493" max="15493" customWidth="1" width="9.140625"/>
    <col min="15494" max="15494" customWidth="1" width="9.140625"/>
    <col min="15495" max="15495" customWidth="1" width="9.140625"/>
    <col min="15496" max="15496" customWidth="1" width="9.140625"/>
    <col min="15497" max="15497" customWidth="1" width="9.140625"/>
    <col min="15498" max="15498" customWidth="1" width="9.140625"/>
    <col min="15499" max="15499" customWidth="1" width="9.140625"/>
    <col min="15500" max="15500" customWidth="1" width="9.140625"/>
    <col min="15501" max="15501" customWidth="1" width="9.140625"/>
    <col min="15502" max="15502" customWidth="1" width="9.140625"/>
    <col min="15503" max="15503" customWidth="1" width="9.140625"/>
    <col min="15504" max="15504" customWidth="1" width="9.140625"/>
    <col min="15505" max="15505" customWidth="1" width="9.140625"/>
    <col min="15506" max="15506" customWidth="1" width="9.140625"/>
    <col min="15507" max="15507" customWidth="1" width="9.140625"/>
    <col min="15508" max="15508" customWidth="1" width="9.140625"/>
    <col min="15509" max="15509" customWidth="1" width="9.140625"/>
    <col min="15510" max="15510" customWidth="1" width="9.140625"/>
    <col min="15511" max="15511" customWidth="1" width="9.140625"/>
    <col min="15512" max="15512" customWidth="1" width="9.140625"/>
    <col min="15513" max="15513" customWidth="1" width="9.140625"/>
    <col min="15514" max="15514" customWidth="1" width="9.140625"/>
    <col min="15515" max="15515" customWidth="1" width="9.140625"/>
    <col min="15516" max="15516" customWidth="1" width="9.140625"/>
    <col min="15517" max="15517" customWidth="1" width="9.140625"/>
    <col min="15518" max="15518" customWidth="1" width="9.140625"/>
    <col min="15519" max="15519" customWidth="1" width="9.140625"/>
    <col min="15520" max="15520" customWidth="1" width="9.140625"/>
    <col min="15521" max="15521" customWidth="1" width="9.140625"/>
    <col min="15522" max="15522" customWidth="1" width="9.140625"/>
    <col min="15523" max="15523" customWidth="1" width="9.140625"/>
    <col min="15524" max="15524" customWidth="1" width="9.140625"/>
    <col min="15525" max="15525" customWidth="1" width="9.140625"/>
    <col min="15526" max="15526" customWidth="1" width="9.140625"/>
    <col min="15527" max="15527" customWidth="1" width="9.140625"/>
    <col min="15528" max="15528" customWidth="1" width="9.140625"/>
    <col min="15529" max="15529" customWidth="1" width="9.140625"/>
    <col min="15530" max="15530" customWidth="1" width="9.140625"/>
    <col min="15531" max="15531" customWidth="1" width="9.140625"/>
    <col min="15532" max="15532" customWidth="1" width="9.140625"/>
    <col min="15533" max="15533" customWidth="1" width="9.140625"/>
    <col min="15534" max="15534" customWidth="1" width="9.140625"/>
    <col min="15535" max="15535" customWidth="1" width="9.140625"/>
    <col min="15536" max="15536" customWidth="1" width="9.140625"/>
    <col min="15537" max="15537" customWidth="1" width="9.140625"/>
    <col min="15538" max="15538" customWidth="1" width="9.140625"/>
    <col min="15539" max="15539" customWidth="1" width="9.140625"/>
    <col min="15540" max="15540" customWidth="1" width="9.140625"/>
    <col min="15541" max="15541" customWidth="1" width="9.140625"/>
    <col min="15542" max="15542" customWidth="1" width="9.140625"/>
    <col min="15543" max="15543" customWidth="1" width="9.140625"/>
    <col min="15544" max="15544" customWidth="1" width="9.140625"/>
    <col min="15545" max="15545" customWidth="1" width="9.140625"/>
    <col min="15546" max="15546" customWidth="1" width="9.140625"/>
    <col min="15547" max="15547" customWidth="1" width="9.140625"/>
    <col min="15548" max="15548" customWidth="1" width="9.140625"/>
    <col min="15549" max="15549" customWidth="1" width="9.140625"/>
    <col min="15550" max="15550" customWidth="1" width="9.140625"/>
    <col min="15551" max="15551" customWidth="1" width="9.140625"/>
    <col min="15552" max="15552" customWidth="1" width="9.140625"/>
    <col min="15553" max="15553" customWidth="1" width="9.140625"/>
    <col min="15554" max="15554" customWidth="1" width="9.140625"/>
    <col min="15555" max="15555" customWidth="1" width="9.140625"/>
    <col min="15556" max="15556" customWidth="1" width="9.140625"/>
    <col min="15557" max="15557" customWidth="1" width="9.140625"/>
    <col min="15558" max="15558" customWidth="1" width="9.140625"/>
    <col min="15559" max="15559" customWidth="1" width="9.140625"/>
    <col min="15560" max="15560" customWidth="1" width="9.140625"/>
    <col min="15561" max="15561" customWidth="1" width="9.140625"/>
    <col min="15562" max="15562" customWidth="1" width="9.140625"/>
    <col min="15563" max="15563" customWidth="1" width="9.140625"/>
    <col min="15564" max="15564" customWidth="1" width="9.140625"/>
    <col min="15565" max="15565" customWidth="1" width="9.140625"/>
    <col min="15566" max="15566" customWidth="1" width="9.140625"/>
    <col min="15567" max="15567" customWidth="1" width="9.140625"/>
    <col min="15568" max="15568" customWidth="1" width="9.140625"/>
    <col min="15569" max="15569" customWidth="1" width="9.140625"/>
    <col min="15570" max="15570" customWidth="1" width="9.140625"/>
    <col min="15571" max="15571" customWidth="1" width="9.140625"/>
    <col min="15572" max="15572" customWidth="1" width="9.140625"/>
    <col min="15573" max="15573" customWidth="1" width="9.140625"/>
    <col min="15574" max="15574" customWidth="1" width="9.140625"/>
    <col min="15575" max="15575" customWidth="1" width="9.140625"/>
    <col min="15576" max="15576" customWidth="1" width="9.140625"/>
    <col min="15577" max="15577" customWidth="1" width="9.140625"/>
    <col min="15578" max="15578" customWidth="1" width="9.140625"/>
    <col min="15579" max="15579" customWidth="1" width="9.140625"/>
    <col min="15580" max="15580" customWidth="1" width="9.140625"/>
    <col min="15581" max="15581" customWidth="1" width="9.140625"/>
    <col min="15582" max="15582" customWidth="1" width="9.140625"/>
    <col min="15583" max="15583" customWidth="1" width="9.140625"/>
    <col min="15584" max="15584" customWidth="1" width="9.140625"/>
    <col min="15585" max="15585" customWidth="1" width="9.140625"/>
    <col min="15586" max="15586" customWidth="1" width="9.140625"/>
    <col min="15587" max="15587" customWidth="1" width="9.140625"/>
    <col min="15588" max="15588" customWidth="1" width="9.140625"/>
    <col min="15589" max="15589" customWidth="1" width="9.140625"/>
    <col min="15590" max="15590" customWidth="1" width="9.140625"/>
    <col min="15591" max="15591" customWidth="1" width="9.140625"/>
    <col min="15592" max="15592" customWidth="1" width="9.140625"/>
    <col min="15593" max="15593" customWidth="1" width="9.140625"/>
    <col min="15594" max="15594" customWidth="1" width="9.140625"/>
    <col min="15595" max="15595" customWidth="1" width="9.140625"/>
    <col min="15596" max="15596" customWidth="1" width="9.140625"/>
    <col min="15597" max="15597" customWidth="1" width="9.140625"/>
    <col min="15598" max="15598" customWidth="1" width="9.140625"/>
    <col min="15599" max="15599" customWidth="1" width="9.140625"/>
    <col min="15600" max="15600" customWidth="1" width="9.140625"/>
    <col min="15601" max="15601" customWidth="1" width="9.140625"/>
    <col min="15602" max="15602" customWidth="1" width="9.140625"/>
    <col min="15603" max="15603" customWidth="1" width="9.140625"/>
    <col min="15604" max="15604" customWidth="1" width="9.140625"/>
    <col min="15605" max="15605" customWidth="1" width="9.140625"/>
    <col min="15606" max="15606" customWidth="1" width="9.140625"/>
    <col min="15607" max="15607" customWidth="1" width="9.140625"/>
    <col min="15608" max="15608" customWidth="1" width="9.140625"/>
    <col min="15609" max="15609" customWidth="1" width="9.140625"/>
    <col min="15610" max="15610" customWidth="1" width="9.140625"/>
    <col min="15611" max="15611" customWidth="1" width="9.140625"/>
    <col min="15612" max="15612" customWidth="1" width="9.140625"/>
    <col min="15613" max="15613" customWidth="1" width="9.140625"/>
    <col min="15614" max="15614" customWidth="1" width="9.140625"/>
    <col min="15615" max="15615" customWidth="1" width="9.140625"/>
    <col min="15616" max="15616" customWidth="1" width="9.140625"/>
    <col min="15617" max="15617" customWidth="1" width="9.140625"/>
    <col min="15618" max="15618" customWidth="1" width="9.140625"/>
    <col min="15619" max="15619" customWidth="1" width="9.140625"/>
    <col min="15620" max="15620" customWidth="1" width="9.140625"/>
    <col min="15621" max="15621" customWidth="1" width="9.140625"/>
    <col min="15622" max="15622" customWidth="1" width="9.140625"/>
    <col min="15623" max="15623" customWidth="1" width="9.140625"/>
    <col min="15624" max="15624" customWidth="1" width="9.140625"/>
    <col min="15625" max="15625" customWidth="1" width="9.140625"/>
    <col min="15626" max="15626" customWidth="1" width="9.140625"/>
    <col min="15627" max="15627" customWidth="1" width="9.140625"/>
    <col min="15628" max="15628" customWidth="1" width="9.140625"/>
    <col min="15629" max="15629" customWidth="1" width="9.140625"/>
    <col min="15630" max="15630" customWidth="1" width="9.140625"/>
    <col min="15631" max="15631" customWidth="1" width="9.140625"/>
    <col min="15632" max="15632" customWidth="1" width="9.140625"/>
    <col min="15633" max="15633" customWidth="1" width="9.140625"/>
    <col min="15634" max="15634" customWidth="1" width="9.140625"/>
    <col min="15635" max="15635" customWidth="1" width="9.140625"/>
    <col min="15636" max="15636" customWidth="1" width="9.140625"/>
    <col min="15637" max="15637" customWidth="1" width="9.140625"/>
    <col min="15638" max="15638" customWidth="1" width="9.140625"/>
    <col min="15639" max="15639" customWidth="1" width="9.140625"/>
    <col min="15640" max="15640" customWidth="1" width="9.140625"/>
    <col min="15641" max="15641" customWidth="1" width="9.140625"/>
    <col min="15642" max="15642" customWidth="1" width="9.140625"/>
    <col min="15643" max="15643" customWidth="1" width="9.140625"/>
    <col min="15644" max="15644" customWidth="1" width="9.140625"/>
    <col min="15645" max="15645" customWidth="1" width="9.140625"/>
    <col min="15646" max="15646" customWidth="1" width="9.140625"/>
    <col min="15647" max="15647" customWidth="1" width="9.140625"/>
    <col min="15648" max="15648" customWidth="1" width="9.140625"/>
    <col min="15649" max="15649" customWidth="1" width="9.140625"/>
    <col min="15650" max="15650" customWidth="1" width="9.140625"/>
    <col min="15651" max="15651" customWidth="1" width="9.140625"/>
    <col min="15652" max="15652" customWidth="1" width="9.140625"/>
    <col min="15653" max="15653" customWidth="1" width="9.140625"/>
    <col min="15654" max="15654" customWidth="1" width="9.140625"/>
    <col min="15655" max="15655" customWidth="1" width="9.140625"/>
    <col min="15656" max="15656" customWidth="1" width="9.140625"/>
    <col min="15657" max="15657" customWidth="1" width="9.140625"/>
    <col min="15658" max="15658" customWidth="1" width="9.140625"/>
    <col min="15659" max="15659" customWidth="1" width="9.140625"/>
    <col min="15660" max="15660" customWidth="1" width="9.140625"/>
    <col min="15661" max="15661" customWidth="1" width="9.140625"/>
    <col min="15662" max="15662" customWidth="1" width="9.140625"/>
    <col min="15663" max="15663" customWidth="1" width="9.140625"/>
    <col min="15664" max="15664" customWidth="1" width="9.140625"/>
    <col min="15665" max="15665" customWidth="1" width="9.140625"/>
    <col min="15666" max="15666" customWidth="1" width="9.140625"/>
    <col min="15667" max="15667" customWidth="1" width="9.140625"/>
    <col min="15668" max="15668" customWidth="1" width="9.140625"/>
    <col min="15669" max="15669" customWidth="1" width="9.140625"/>
    <col min="15670" max="15670" customWidth="1" width="9.140625"/>
    <col min="15671" max="15671" customWidth="1" width="9.140625"/>
    <col min="15672" max="15672" customWidth="1" width="9.140625"/>
    <col min="15673" max="15673" customWidth="1" width="9.140625"/>
    <col min="15674" max="15674" customWidth="1" width="9.140625"/>
    <col min="15675" max="15675" customWidth="1" width="9.140625"/>
    <col min="15676" max="15676" customWidth="1" width="9.140625"/>
    <col min="15677" max="15677" customWidth="1" width="9.140625"/>
    <col min="15678" max="15678" customWidth="1" width="9.140625"/>
    <col min="15679" max="15679" customWidth="1" width="9.140625"/>
    <col min="15680" max="15680" customWidth="1" width="9.140625"/>
    <col min="15681" max="15681" customWidth="1" width="9.140625"/>
    <col min="15682" max="15682" customWidth="1" width="9.140625"/>
    <col min="15683" max="15683" customWidth="1" width="9.140625"/>
    <col min="15684" max="15684" customWidth="1" width="9.140625"/>
    <col min="15685" max="15685" customWidth="1" width="9.140625"/>
    <col min="15686" max="15686" customWidth="1" width="9.140625"/>
    <col min="15687" max="15687" customWidth="1" width="9.140625"/>
    <col min="15688" max="15688" customWidth="1" width="9.140625"/>
    <col min="15689" max="15689" customWidth="1" width="9.140625"/>
    <col min="15690" max="15690" customWidth="1" width="9.140625"/>
    <col min="15691" max="15691" customWidth="1" width="9.140625"/>
    <col min="15692" max="15692" customWidth="1" width="9.140625"/>
    <col min="15693" max="15693" customWidth="1" width="9.140625"/>
    <col min="15694" max="15694" customWidth="1" width="9.140625"/>
    <col min="15695" max="15695" customWidth="1" width="9.140625"/>
    <col min="15696" max="15696" customWidth="1" width="9.140625"/>
    <col min="15697" max="15697" customWidth="1" width="9.140625"/>
    <col min="15698" max="15698" customWidth="1" width="9.140625"/>
    <col min="15699" max="15699" customWidth="1" width="9.140625"/>
    <col min="15700" max="15700" customWidth="1" width="9.140625"/>
    <col min="15701" max="15701" customWidth="1" width="9.140625"/>
    <col min="15702" max="15702" customWidth="1" width="9.140625"/>
    <col min="15703" max="15703" customWidth="1" width="9.140625"/>
    <col min="15704" max="15704" customWidth="1" width="9.140625"/>
    <col min="15705" max="15705" customWidth="1" width="9.140625"/>
    <col min="15706" max="15706" customWidth="1" width="9.140625"/>
    <col min="15707" max="15707" customWidth="1" width="9.140625"/>
    <col min="15708" max="15708" customWidth="1" width="9.140625"/>
    <col min="15709" max="15709" customWidth="1" width="9.140625"/>
    <col min="15710" max="15710" customWidth="1" width="9.140625"/>
    <col min="15711" max="15711" customWidth="1" width="9.140625"/>
    <col min="15712" max="15712" customWidth="1" width="9.140625"/>
    <col min="15713" max="15713" customWidth="1" width="9.140625"/>
    <col min="15714" max="15714" customWidth="1" width="9.140625"/>
    <col min="15715" max="15715" customWidth="1" width="9.140625"/>
    <col min="15716" max="15716" customWidth="1" width="9.140625"/>
    <col min="15717" max="15717" customWidth="1" width="9.140625"/>
    <col min="15718" max="15718" customWidth="1" width="9.140625"/>
    <col min="15719" max="15719" customWidth="1" width="9.140625"/>
    <col min="15720" max="15720" customWidth="1" width="9.140625"/>
    <col min="15721" max="15721" customWidth="1" width="9.140625"/>
    <col min="15722" max="15722" customWidth="1" width="9.140625"/>
    <col min="15723" max="15723" customWidth="1" width="9.140625"/>
    <col min="15724" max="15724" customWidth="1" width="9.140625"/>
    <col min="15725" max="15725" customWidth="1" width="9.140625"/>
    <col min="15726" max="15726" customWidth="1" width="9.140625"/>
    <col min="15727" max="15727" customWidth="1" width="9.140625"/>
    <col min="15728" max="15728" customWidth="1" width="9.140625"/>
    <col min="15729" max="15729" customWidth="1" width="9.140625"/>
    <col min="15730" max="15730" customWidth="1" width="9.140625"/>
    <col min="15731" max="15731" customWidth="1" width="9.140625"/>
    <col min="15732" max="15732" customWidth="1" width="9.140625"/>
    <col min="15733" max="15733" customWidth="1" width="9.140625"/>
    <col min="15734" max="15734" customWidth="1" width="9.140625"/>
    <col min="15735" max="15735" customWidth="1" width="9.140625"/>
    <col min="15736" max="15736" customWidth="1" width="9.140625"/>
    <col min="15737" max="15737" customWidth="1" width="9.140625"/>
    <col min="15738" max="15738" customWidth="1" width="9.140625"/>
    <col min="15739" max="15739" customWidth="1" width="9.140625"/>
    <col min="15740" max="15740" customWidth="1" width="9.140625"/>
    <col min="15741" max="15741" customWidth="1" width="9.140625"/>
    <col min="15742" max="15742" customWidth="1" width="9.140625"/>
    <col min="15743" max="15743" customWidth="1" width="9.140625"/>
    <col min="15744" max="15744" customWidth="1" width="9.140625"/>
    <col min="15745" max="15745" customWidth="1" width="9.140625"/>
    <col min="15746" max="15746" customWidth="1" width="9.140625"/>
    <col min="15747" max="15747" customWidth="1" width="9.140625"/>
    <col min="15748" max="15748" customWidth="1" width="9.140625"/>
    <col min="15749" max="15749" customWidth="1" width="9.140625"/>
    <col min="15750" max="15750" customWidth="1" width="9.140625"/>
    <col min="15751" max="15751" customWidth="1" width="9.140625"/>
    <col min="15752" max="15752" customWidth="1" width="9.140625"/>
    <col min="15753" max="15753" customWidth="1" width="9.140625"/>
    <col min="15754" max="15754" customWidth="1" width="9.140625"/>
    <col min="15755" max="15755" customWidth="1" width="9.140625"/>
    <col min="15756" max="15756" customWidth="1" width="9.140625"/>
    <col min="15757" max="15757" customWidth="1" width="9.140625"/>
    <col min="15758" max="15758" customWidth="1" width="9.140625"/>
    <col min="15759" max="15759" customWidth="1" width="9.140625"/>
    <col min="15760" max="15760" customWidth="1" width="9.140625"/>
    <col min="15761" max="15761" customWidth="1" width="9.140625"/>
    <col min="15762" max="15762" customWidth="1" width="9.140625"/>
    <col min="15763" max="15763" customWidth="1" width="9.140625"/>
    <col min="15764" max="15764" customWidth="1" width="9.140625"/>
    <col min="15765" max="15765" customWidth="1" width="9.140625"/>
    <col min="15766" max="15766" customWidth="1" width="9.140625"/>
    <col min="15767" max="15767" customWidth="1" width="9.140625"/>
    <col min="15768" max="15768" customWidth="1" width="9.140625"/>
    <col min="15769" max="15769" customWidth="1" width="9.140625"/>
    <col min="15770" max="15770" customWidth="1" width="9.140625"/>
    <col min="15771" max="15771" customWidth="1" width="9.140625"/>
    <col min="15772" max="15772" customWidth="1" width="9.140625"/>
    <col min="15773" max="15773" customWidth="1" width="9.140625"/>
    <col min="15774" max="15774" customWidth="1" width="9.140625"/>
    <col min="15775" max="15775" customWidth="1" width="9.140625"/>
    <col min="15776" max="15776" customWidth="1" width="9.140625"/>
    <col min="15777" max="15777" customWidth="1" width="9.140625"/>
    <col min="15778" max="15778" customWidth="1" width="9.140625"/>
    <col min="15779" max="15779" customWidth="1" width="9.140625"/>
    <col min="15780" max="15780" customWidth="1" width="9.140625"/>
    <col min="15781" max="15781" customWidth="1" width="9.140625"/>
    <col min="15782" max="15782" customWidth="1" width="9.140625"/>
    <col min="15783" max="15783" customWidth="1" width="9.140625"/>
    <col min="15784" max="15784" customWidth="1" width="9.140625"/>
    <col min="15785" max="15785" customWidth="1" width="9.140625"/>
    <col min="15786" max="15786" customWidth="1" width="9.140625"/>
    <col min="15787" max="15787" customWidth="1" width="9.140625"/>
    <col min="15788" max="15788" customWidth="1" width="9.140625"/>
    <col min="15789" max="15789" customWidth="1" width="9.140625"/>
    <col min="15790" max="15790" customWidth="1" width="9.140625"/>
    <col min="15791" max="15791" customWidth="1" width="9.140625"/>
    <col min="15792" max="15792" customWidth="1" width="9.140625"/>
    <col min="15793" max="15793" customWidth="1" width="9.140625"/>
    <col min="15794" max="15794" customWidth="1" width="9.140625"/>
    <col min="15795" max="15795" customWidth="1" width="9.140625"/>
    <col min="15796" max="15796" customWidth="1" width="9.140625"/>
    <col min="15797" max="15797" customWidth="1" width="9.140625"/>
    <col min="15798" max="15798" customWidth="1" width="9.140625"/>
    <col min="15799" max="15799" customWidth="1" width="9.140625"/>
    <col min="15800" max="15800" customWidth="1" width="9.140625"/>
    <col min="15801" max="15801" customWidth="1" width="9.140625"/>
    <col min="15802" max="15802" customWidth="1" width="9.140625"/>
    <col min="15803" max="15803" customWidth="1" width="9.140625"/>
    <col min="15804" max="15804" customWidth="1" width="9.140625"/>
    <col min="15805" max="15805" customWidth="1" width="9.140625"/>
    <col min="15806" max="15806" customWidth="1" width="9.140625"/>
    <col min="15807" max="15807" customWidth="1" width="9.140625"/>
    <col min="15808" max="15808" customWidth="1" width="9.140625"/>
    <col min="15809" max="15809" customWidth="1" width="9.140625"/>
    <col min="15810" max="15810" customWidth="1" width="9.140625"/>
    <col min="15811" max="15811" customWidth="1" width="9.140625"/>
    <col min="15812" max="15812" customWidth="1" width="9.140625"/>
    <col min="15813" max="15813" customWidth="1" width="9.140625"/>
    <col min="15814" max="15814" customWidth="1" width="9.140625"/>
    <col min="15815" max="15815" customWidth="1" width="9.140625"/>
    <col min="15816" max="15816" customWidth="1" width="9.140625"/>
    <col min="15817" max="15817" customWidth="1" width="9.140625"/>
    <col min="15818" max="15818" customWidth="1" width="9.140625"/>
    <col min="15819" max="15819" customWidth="1" width="9.140625"/>
    <col min="15820" max="15820" customWidth="1" width="9.140625"/>
    <col min="15821" max="15821" customWidth="1" width="9.140625"/>
    <col min="15822" max="15822" customWidth="1" width="9.140625"/>
    <col min="15823" max="15823" customWidth="1" width="9.140625"/>
    <col min="15824" max="15824" customWidth="1" width="9.140625"/>
    <col min="15825" max="15825" customWidth="1" width="9.140625"/>
    <col min="15826" max="15826" customWidth="1" width="9.140625"/>
    <col min="15827" max="15827" customWidth="1" width="9.140625"/>
    <col min="15828" max="15828" customWidth="1" width="9.140625"/>
    <col min="15829" max="15829" customWidth="1" width="9.140625"/>
    <col min="15830" max="15830" customWidth="1" width="9.140625"/>
    <col min="15831" max="15831" customWidth="1" width="9.140625"/>
    <col min="15832" max="15832" customWidth="1" width="9.140625"/>
    <col min="15833" max="15833" customWidth="1" width="9.140625"/>
    <col min="15834" max="15834" customWidth="1" width="9.140625"/>
    <col min="15835" max="15835" customWidth="1" width="9.140625"/>
    <col min="15836" max="15836" customWidth="1" width="9.140625"/>
    <col min="15837" max="15837" customWidth="1" width="9.140625"/>
    <col min="15838" max="15838" customWidth="1" width="9.140625"/>
    <col min="15839" max="15839" customWidth="1" width="9.140625"/>
    <col min="15840" max="15840" customWidth="1" width="9.140625"/>
    <col min="15841" max="15841" customWidth="1" width="9.140625"/>
    <col min="15842" max="15842" customWidth="1" width="9.140625"/>
    <col min="15843" max="15843" customWidth="1" width="9.140625"/>
    <col min="15844" max="15844" customWidth="1" width="9.140625"/>
    <col min="15845" max="15845" customWidth="1" width="9.140625"/>
    <col min="15846" max="15846" customWidth="1" width="9.140625"/>
    <col min="15847" max="15847" customWidth="1" width="9.140625"/>
    <col min="15848" max="15848" customWidth="1" width="9.140625"/>
    <col min="15849" max="15849" customWidth="1" width="9.140625"/>
    <col min="15850" max="15850" customWidth="1" width="9.140625"/>
    <col min="15851" max="15851" customWidth="1" width="9.140625"/>
    <col min="15852" max="15852" customWidth="1" width="9.140625"/>
    <col min="15853" max="15853" customWidth="1" width="9.140625"/>
    <col min="15854" max="15854" customWidth="1" width="9.140625"/>
    <col min="15855" max="15855" customWidth="1" width="9.140625"/>
    <col min="15856" max="15856" customWidth="1" width="9.140625"/>
    <col min="15857" max="15857" customWidth="1" width="9.140625"/>
    <col min="15858" max="15858" customWidth="1" width="9.140625"/>
    <col min="15859" max="15859" customWidth="1" width="9.140625"/>
    <col min="15860" max="15860" customWidth="1" width="9.140625"/>
    <col min="15861" max="15861" customWidth="1" width="9.140625"/>
    <col min="15862" max="15862" customWidth="1" width="9.140625"/>
    <col min="15863" max="15863" customWidth="1" width="9.140625"/>
    <col min="15864" max="15864" customWidth="1" width="9.140625"/>
    <col min="15865" max="15865" customWidth="1" width="9.140625"/>
    <col min="15866" max="15866" customWidth="1" width="9.140625"/>
    <col min="15867" max="15867" customWidth="1" width="9.140625"/>
    <col min="15868" max="15868" customWidth="1" width="9.140625"/>
    <col min="15869" max="15869" customWidth="1" width="9.140625"/>
    <col min="15870" max="15870" customWidth="1" width="9.140625"/>
    <col min="15871" max="15871" customWidth="1" width="9.140625"/>
    <col min="15872" max="15872" customWidth="1" width="9.140625"/>
    <col min="15873" max="15873" customWidth="1" width="9.140625"/>
    <col min="15874" max="15874" customWidth="1" width="9.140625"/>
    <col min="15875" max="15875" customWidth="1" width="9.140625"/>
    <col min="15876" max="15876" customWidth="1" width="9.140625"/>
    <col min="15877" max="15877" customWidth="1" width="9.140625"/>
    <col min="15878" max="15878" customWidth="1" width="9.140625"/>
    <col min="15879" max="15879" customWidth="1" width="9.140625"/>
    <col min="15880" max="15880" customWidth="1" width="9.140625"/>
    <col min="15881" max="15881" customWidth="1" width="9.140625"/>
    <col min="15882" max="15882" customWidth="1" width="9.140625"/>
    <col min="15883" max="15883" customWidth="1" width="9.140625"/>
    <col min="15884" max="15884" customWidth="1" width="9.140625"/>
    <col min="15885" max="15885" customWidth="1" width="9.140625"/>
    <col min="15886" max="15886" customWidth="1" width="9.140625"/>
    <col min="15887" max="15887" customWidth="1" width="9.140625"/>
    <col min="15888" max="15888" customWidth="1" width="9.140625"/>
    <col min="15889" max="15889" customWidth="1" width="9.140625"/>
    <col min="15890" max="15890" customWidth="1" width="9.140625"/>
    <col min="15891" max="15891" customWidth="1" width="9.140625"/>
    <col min="15892" max="15892" customWidth="1" width="9.140625"/>
    <col min="15893" max="15893" customWidth="1" width="9.140625"/>
    <col min="15894" max="15894" customWidth="1" width="9.140625"/>
    <col min="15895" max="15895" customWidth="1" width="9.140625"/>
    <col min="15896" max="15896" customWidth="1" width="9.140625"/>
    <col min="15897" max="15897" customWidth="1" width="9.140625"/>
    <col min="15898" max="15898" customWidth="1" width="9.140625"/>
    <col min="15899" max="15899" customWidth="1" width="9.140625"/>
    <col min="15900" max="15900" customWidth="1" width="9.140625"/>
    <col min="15901" max="15901" customWidth="1" width="9.140625"/>
    <col min="15902" max="15902" customWidth="1" width="9.140625"/>
    <col min="15903" max="15903" customWidth="1" width="9.140625"/>
    <col min="15904" max="15904" customWidth="1" width="9.140625"/>
    <col min="15905" max="15905" customWidth="1" width="9.140625"/>
    <col min="15906" max="15906" customWidth="1" width="9.140625"/>
    <col min="15907" max="15907" customWidth="1" width="9.140625"/>
    <col min="15908" max="15908" customWidth="1" width="9.140625"/>
    <col min="15909" max="15909" customWidth="1" width="9.140625"/>
    <col min="15910" max="15910" customWidth="1" width="9.140625"/>
    <col min="15911" max="15911" customWidth="1" width="9.140625"/>
    <col min="15912" max="15912" customWidth="1" width="9.140625"/>
    <col min="15913" max="15913" customWidth="1" width="9.140625"/>
    <col min="15914" max="15914" customWidth="1" width="9.140625"/>
    <col min="15915" max="15915" customWidth="1" width="9.140625"/>
    <col min="15916" max="15916" customWidth="1" width="9.140625"/>
    <col min="15917" max="15917" customWidth="1" width="9.140625"/>
    <col min="15918" max="15918" customWidth="1" width="9.140625"/>
    <col min="15919" max="15919" customWidth="1" width="9.140625"/>
    <col min="15920" max="15920" customWidth="1" width="9.140625"/>
    <col min="15921" max="15921" customWidth="1" width="9.140625"/>
    <col min="15922" max="15922" customWidth="1" width="9.140625"/>
    <col min="15923" max="15923" customWidth="1" width="9.140625"/>
    <col min="15924" max="15924" customWidth="1" width="9.140625"/>
    <col min="15925" max="15925" customWidth="1" width="9.140625"/>
    <col min="15926" max="15926" customWidth="1" width="9.140625"/>
    <col min="15927" max="15927" customWidth="1" width="9.140625"/>
    <col min="15928" max="15928" customWidth="1" width="9.140625"/>
    <col min="15929" max="15929" customWidth="1" width="9.140625"/>
    <col min="15930" max="15930" customWidth="1" width="9.140625"/>
    <col min="15931" max="15931" customWidth="1" width="9.140625"/>
    <col min="15932" max="15932" customWidth="1" width="9.140625"/>
    <col min="15933" max="15933" customWidth="1" width="9.140625"/>
    <col min="15934" max="15934" customWidth="1" width="9.140625"/>
    <col min="15935" max="15935" customWidth="1" width="9.140625"/>
    <col min="15936" max="15936" customWidth="1" width="9.140625"/>
    <col min="15937" max="15937" customWidth="1" width="9.140625"/>
    <col min="15938" max="15938" customWidth="1" width="9.140625"/>
    <col min="15939" max="15939" customWidth="1" width="9.140625"/>
    <col min="15940" max="15940" customWidth="1" width="9.140625"/>
    <col min="15941" max="15941" customWidth="1" width="9.140625"/>
    <col min="15942" max="15942" customWidth="1" width="9.140625"/>
    <col min="15943" max="15943" customWidth="1" width="9.140625"/>
    <col min="15944" max="15944" customWidth="1" width="9.140625"/>
    <col min="15945" max="15945" customWidth="1" width="9.140625"/>
    <col min="15946" max="15946" customWidth="1" width="9.140625"/>
    <col min="15947" max="15947" customWidth="1" width="9.140625"/>
    <col min="15948" max="15948" customWidth="1" width="9.140625"/>
    <col min="15949" max="15949" customWidth="1" width="9.140625"/>
    <col min="15950" max="15950" customWidth="1" width="9.140625"/>
    <col min="15951" max="15951" customWidth="1" width="9.140625"/>
    <col min="15952" max="15952" customWidth="1" width="9.140625"/>
    <col min="15953" max="15953" customWidth="1" width="9.140625"/>
    <col min="15954" max="15954" customWidth="1" width="9.140625"/>
    <col min="15955" max="15955" customWidth="1" width="9.140625"/>
    <col min="15956" max="15956" customWidth="1" width="9.140625"/>
    <col min="15957" max="15957" customWidth="1" width="9.140625"/>
    <col min="15958" max="15958" customWidth="1" width="9.140625"/>
    <col min="15959" max="15959" customWidth="1" width="9.140625"/>
    <col min="15960" max="15960" customWidth="1" width="9.140625"/>
    <col min="15961" max="15961" customWidth="1" width="9.140625"/>
    <col min="15962" max="15962" customWidth="1" width="9.140625"/>
    <col min="15963" max="15963" customWidth="1" width="9.140625"/>
    <col min="15964" max="15964" customWidth="1" width="9.140625"/>
    <col min="15965" max="15965" customWidth="1" width="9.140625"/>
    <col min="15966" max="15966" customWidth="1" width="9.140625"/>
    <col min="15967" max="15967" customWidth="1" width="9.140625"/>
    <col min="15968" max="15968" customWidth="1" width="9.140625"/>
    <col min="15969" max="15969" customWidth="1" width="9.140625"/>
    <col min="15970" max="15970" customWidth="1" width="9.140625"/>
    <col min="15971" max="15971" customWidth="1" width="9.140625"/>
    <col min="15972" max="15972" customWidth="1" width="9.140625"/>
    <col min="15973" max="15973" customWidth="1" width="9.140625"/>
    <col min="15974" max="15974" customWidth="1" width="9.140625"/>
    <col min="15975" max="15975" customWidth="1" width="9.140625"/>
    <col min="15976" max="15976" customWidth="1" width="9.140625"/>
    <col min="15977" max="15977" customWidth="1" width="9.140625"/>
    <col min="15978" max="15978" customWidth="1" width="9.140625"/>
    <col min="15979" max="15979" customWidth="1" width="9.140625"/>
    <col min="15980" max="15980" customWidth="1" width="9.140625"/>
    <col min="15981" max="15981" customWidth="1" width="9.140625"/>
    <col min="15982" max="15982" customWidth="1" width="9.140625"/>
    <col min="15983" max="15983" customWidth="1" width="9.140625"/>
    <col min="15984" max="15984" customWidth="1" width="9.140625"/>
    <col min="15985" max="15985" customWidth="1" width="9.140625"/>
    <col min="15986" max="15986" customWidth="1" width="9.140625"/>
    <col min="15987" max="15987" customWidth="1" width="9.140625"/>
    <col min="15988" max="15988" customWidth="1" width="9.140625"/>
    <col min="15989" max="15989" customWidth="1" width="9.140625"/>
    <col min="15990" max="15990" customWidth="1" width="9.140625"/>
    <col min="15991" max="15991" customWidth="1" width="9.140625"/>
    <col min="15992" max="15992" customWidth="1" width="9.140625"/>
    <col min="15993" max="15993" customWidth="1" width="9.140625"/>
    <col min="15994" max="15994" customWidth="1" width="9.140625"/>
    <col min="15995" max="15995" customWidth="1" width="9.140625"/>
    <col min="15996" max="15996" customWidth="1" width="9.140625"/>
    <col min="15997" max="15997" customWidth="1" width="9.140625"/>
    <col min="15998" max="15998" customWidth="1" width="9.140625"/>
    <col min="15999" max="15999" customWidth="1" width="9.140625"/>
    <col min="16000" max="16000" customWidth="1" width="9.140625"/>
    <col min="16001" max="16001" customWidth="1" width="9.140625"/>
    <col min="16002" max="16002" customWidth="1" width="9.140625"/>
    <col min="16003" max="16003" customWidth="1" width="9.140625"/>
    <col min="16004" max="16004" customWidth="1" width="9.140625"/>
    <col min="16005" max="16005" customWidth="1" width="9.140625"/>
    <col min="16006" max="16006" customWidth="1" width="9.140625"/>
    <col min="16007" max="16007" customWidth="1" width="9.140625"/>
    <col min="16008" max="16008" customWidth="1" width="9.140625"/>
    <col min="16009" max="16009" customWidth="1" width="9.140625"/>
    <col min="16010" max="16010" customWidth="1" width="9.140625"/>
    <col min="16011" max="16011" customWidth="1" width="9.140625"/>
    <col min="16012" max="16012" customWidth="1" width="9.140625"/>
    <col min="16013" max="16013" customWidth="1" width="9.140625"/>
    <col min="16014" max="16014" customWidth="1" width="9.140625"/>
    <col min="16015" max="16015" customWidth="1" width="9.140625"/>
    <col min="16016" max="16016" customWidth="1" width="9.140625"/>
    <col min="16017" max="16017" customWidth="1" width="9.140625"/>
    <col min="16018" max="16018" customWidth="1" width="9.140625"/>
    <col min="16019" max="16019" customWidth="1" width="9.140625"/>
    <col min="16020" max="16020" customWidth="1" width="9.140625"/>
    <col min="16021" max="16021" customWidth="1" width="9.140625"/>
    <col min="16022" max="16022" customWidth="1" width="9.140625"/>
    <col min="16023" max="16023" customWidth="1" width="9.140625"/>
    <col min="16024" max="16024" customWidth="1" width="9.140625"/>
    <col min="16025" max="16025" customWidth="1" width="9.140625"/>
    <col min="16026" max="16026" customWidth="1" width="9.140625"/>
    <col min="16027" max="16027" customWidth="1" width="9.140625"/>
    <col min="16028" max="16028" customWidth="1" width="9.140625"/>
    <col min="16029" max="16029" customWidth="1" width="9.140625"/>
    <col min="16030" max="16030" customWidth="1" width="9.140625"/>
    <col min="16031" max="16031" customWidth="1" width="9.140625"/>
    <col min="16032" max="16032" customWidth="1" width="9.140625"/>
    <col min="16033" max="16033" customWidth="1" width="9.140625"/>
    <col min="16034" max="16034" customWidth="1" width="9.140625"/>
    <col min="16035" max="16035" customWidth="1" width="9.140625"/>
    <col min="16036" max="16036" customWidth="1" width="9.140625"/>
    <col min="16037" max="16037" customWidth="1" width="9.140625"/>
    <col min="16038" max="16038" customWidth="1" width="9.140625"/>
    <col min="16039" max="16039" customWidth="1" width="9.140625"/>
    <col min="16040" max="16040" customWidth="1" width="9.140625"/>
    <col min="16041" max="16041" customWidth="1" width="9.140625"/>
    <col min="16042" max="16042" customWidth="1" width="9.140625"/>
    <col min="16043" max="16043" customWidth="1" width="9.140625"/>
    <col min="16044" max="16044" customWidth="1" width="9.140625"/>
    <col min="16045" max="16045" customWidth="1" width="9.140625"/>
    <col min="16046" max="16046" customWidth="1" width="9.140625"/>
    <col min="16047" max="16047" customWidth="1" width="9.140625"/>
    <col min="16048" max="16048" customWidth="1" width="9.140625"/>
    <col min="16049" max="16049" customWidth="1" width="9.140625"/>
    <col min="16050" max="16050" customWidth="1" width="9.140625"/>
    <col min="16051" max="16051" customWidth="1" width="9.140625"/>
    <col min="16052" max="16052" customWidth="1" width="9.140625"/>
    <col min="16053" max="16053" customWidth="1" width="9.140625"/>
    <col min="16054" max="16054" customWidth="1" width="9.140625"/>
    <col min="16055" max="16055" customWidth="1" width="9.140625"/>
    <col min="16056" max="16056" customWidth="1" width="9.140625"/>
    <col min="16057" max="16057" customWidth="1" width="9.140625"/>
    <col min="16058" max="16058" customWidth="1" width="9.140625"/>
    <col min="16059" max="16059" customWidth="1" width="9.140625"/>
    <col min="16060" max="16060" customWidth="1" width="9.140625"/>
    <col min="16061" max="16061" customWidth="1" width="9.140625"/>
    <col min="16062" max="16062" customWidth="1" width="9.140625"/>
    <col min="16063" max="16063" customWidth="1" width="9.140625"/>
    <col min="16064" max="16064" customWidth="1" width="9.140625"/>
    <col min="16065" max="16065" customWidth="1" width="9.140625"/>
    <col min="16066" max="16066" customWidth="1" width="9.140625"/>
    <col min="16067" max="16067" customWidth="1" width="9.140625"/>
    <col min="16068" max="16068" customWidth="1" width="9.140625"/>
    <col min="16069" max="16069" customWidth="1" width="9.140625"/>
    <col min="16070" max="16070" customWidth="1" width="9.140625"/>
    <col min="16071" max="16071" customWidth="1" width="9.140625"/>
    <col min="16072" max="16072" customWidth="1" width="9.140625"/>
    <col min="16073" max="16073" customWidth="1" width="9.140625"/>
    <col min="16074" max="16074" customWidth="1" width="9.140625"/>
    <col min="16075" max="16075" customWidth="1" width="9.140625"/>
    <col min="16076" max="16076" customWidth="1" width="9.140625"/>
    <col min="16077" max="16077" customWidth="1" width="9.140625"/>
    <col min="16078" max="16078" customWidth="1" width="9.140625"/>
    <col min="16079" max="16079" customWidth="1" width="9.140625"/>
    <col min="16080" max="16080" customWidth="1" width="9.140625"/>
    <col min="16081" max="16081" customWidth="1" width="9.140625"/>
    <col min="16082" max="16082" customWidth="1" width="9.140625"/>
    <col min="16083" max="16083" customWidth="1" width="9.140625"/>
    <col min="16084" max="16084" customWidth="1" width="9.140625"/>
    <col min="16085" max="16085" customWidth="1" width="9.140625"/>
    <col min="16086" max="16086" customWidth="1" width="9.140625"/>
    <col min="16087" max="16087" customWidth="1" width="9.140625"/>
    <col min="16088" max="16088" customWidth="1" width="9.140625"/>
    <col min="16089" max="16089" customWidth="1" width="9.140625"/>
    <col min="16090" max="16090" customWidth="1" width="9.140625"/>
    <col min="16091" max="16091" customWidth="1" width="9.140625"/>
    <col min="16092" max="16092" customWidth="1" width="9.140625"/>
    <col min="16093" max="16093" customWidth="1" width="9.140625"/>
    <col min="16094" max="16094" customWidth="1" width="9.140625"/>
    <col min="16095" max="16095" customWidth="1" width="9.140625"/>
    <col min="16096" max="16096" customWidth="1" width="9.140625"/>
    <col min="16097" max="16097" customWidth="1" width="9.140625"/>
    <col min="16098" max="16098" customWidth="1" width="9.140625"/>
    <col min="16099" max="16099" customWidth="1" width="9.140625"/>
    <col min="16100" max="16100" customWidth="1" width="9.140625"/>
    <col min="16101" max="16101" customWidth="1" width="9.140625"/>
    <col min="16102" max="16102" customWidth="1" width="9.140625"/>
    <col min="16103" max="16103" customWidth="1" width="9.140625"/>
    <col min="16104" max="16104" customWidth="1" width="9.140625"/>
    <col min="16105" max="16105" customWidth="1" width="9.140625"/>
    <col min="16106" max="16106" customWidth="1" width="9.140625"/>
    <col min="16107" max="16107" customWidth="1" width="9.140625"/>
    <col min="16108" max="16108" customWidth="1" width="9.140625"/>
    <col min="16109" max="16109" customWidth="1" width="9.140625"/>
    <col min="16110" max="16110" customWidth="1" width="9.140625"/>
    <col min="16111" max="16111" customWidth="1" width="9.140625"/>
    <col min="16112" max="16112" customWidth="1" width="9.140625"/>
    <col min="16113" max="16113" customWidth="1" width="9.140625"/>
    <col min="16114" max="16114" customWidth="1" width="9.140625"/>
    <col min="16115" max="16115" customWidth="1" width="9.140625"/>
    <col min="16116" max="16116" customWidth="1" width="9.140625"/>
    <col min="16117" max="16117" customWidth="1" width="9.140625"/>
    <col min="16118" max="16118" customWidth="1" width="9.140625"/>
    <col min="16119" max="16119" customWidth="1" width="9.140625"/>
    <col min="16120" max="16120" customWidth="1" width="9.140625"/>
    <col min="16121" max="16121" customWidth="1" width="9.140625"/>
    <col min="16122" max="16122" customWidth="1" width="9.140625"/>
    <col min="16123" max="16123" customWidth="1" width="9.140625"/>
    <col min="16124" max="16124" customWidth="1" width="9.140625"/>
    <col min="16125" max="16125" customWidth="1" width="9.140625"/>
    <col min="16126" max="16126" customWidth="1" width="9.140625"/>
    <col min="16127" max="16127" customWidth="1" width="9.140625"/>
    <col min="16128" max="16128" customWidth="1" width="9.140625"/>
    <col min="16129" max="16129" customWidth="1" width="9.140625"/>
    <col min="16130" max="16130" customWidth="1" width="9.140625"/>
    <col min="16131" max="16131" customWidth="1" width="9.140625"/>
    <col min="16132" max="16132" customWidth="1" width="9.140625"/>
    <col min="16133" max="16133" customWidth="1" width="9.140625"/>
    <col min="16134" max="16134" customWidth="1" width="9.140625"/>
    <col min="16135" max="16135" customWidth="1" width="9.140625"/>
    <col min="16136" max="16136" customWidth="1" width="9.140625"/>
    <col min="16137" max="16137" customWidth="1" width="9.140625"/>
    <col min="16138" max="16138" customWidth="1" width="9.140625"/>
    <col min="16139" max="16139" customWidth="1" width="9.140625"/>
    <col min="16140" max="16140" customWidth="1" width="9.140625"/>
    <col min="16141" max="16141" customWidth="1" width="9.140625"/>
    <col min="16142" max="16142" customWidth="1" width="9.140625"/>
    <col min="16143" max="16143" customWidth="1" width="9.140625"/>
    <col min="16144" max="16144" customWidth="1" width="9.140625"/>
    <col min="16145" max="16145" customWidth="1" width="9.140625"/>
    <col min="16146" max="16146" customWidth="1" width="9.140625"/>
    <col min="16147" max="16147" customWidth="1" width="9.140625"/>
    <col min="16148" max="16148" customWidth="1" width="9.140625"/>
    <col min="16149" max="16149" customWidth="1" width="9.140625"/>
    <col min="16150" max="16150" customWidth="1" width="9.140625"/>
    <col min="16151" max="16151" customWidth="1" width="9.140625"/>
    <col min="16152" max="16152" customWidth="1" width="9.140625"/>
    <col min="16153" max="16153" customWidth="1" width="9.140625"/>
    <col min="16154" max="16154" customWidth="1" width="9.140625"/>
    <col min="16155" max="16155" customWidth="1" width="9.140625"/>
    <col min="16156" max="16156" customWidth="1" width="9.140625"/>
    <col min="16157" max="16157" customWidth="1" width="9.140625"/>
    <col min="16158" max="16158" customWidth="1" width="9.140625"/>
    <col min="16159" max="16159" customWidth="1" width="9.140625"/>
    <col min="16160" max="16160" customWidth="1" width="9.140625"/>
    <col min="16161" max="16161" customWidth="1" width="9.140625"/>
    <col min="16162" max="16162" customWidth="1" width="9.140625"/>
    <col min="16163" max="16163" customWidth="1" width="9.140625"/>
    <col min="16164" max="16164" customWidth="1" width="9.140625"/>
    <col min="16165" max="16165" customWidth="1" width="9.140625"/>
    <col min="16166" max="16166" customWidth="1" width="9.140625"/>
    <col min="16167" max="16167" customWidth="1" width="9.140625"/>
    <col min="16168" max="16168" customWidth="1" width="9.140625"/>
    <col min="16169" max="16169" customWidth="1" width="9.140625"/>
    <col min="16170" max="16170" customWidth="1" width="9.140625"/>
    <col min="16171" max="16171" customWidth="1" width="9.140625"/>
    <col min="16172" max="16172" customWidth="1" width="9.140625"/>
    <col min="16173" max="16173" customWidth="1" width="9.140625"/>
    <col min="16174" max="16174" customWidth="1" width="9.140625"/>
    <col min="16175" max="16175" customWidth="1" width="9.140625"/>
    <col min="16176" max="16176" customWidth="1" width="9.140625"/>
    <col min="16177" max="16177" customWidth="1" width="9.140625"/>
    <col min="16178" max="16178" customWidth="1" width="9.140625"/>
    <col min="16179" max="16179" customWidth="1" width="9.140625"/>
    <col min="16180" max="16180" customWidth="1" width="9.140625"/>
    <col min="16181" max="16181" customWidth="1" width="9.140625"/>
    <col min="16182" max="16182" customWidth="1" width="9.140625"/>
    <col min="16183" max="16183" customWidth="1" width="9.140625"/>
    <col min="16184" max="16184" customWidth="1" width="9.140625"/>
    <col min="16185" max="16185" customWidth="1" width="9.140625"/>
    <col min="16186" max="16186" customWidth="1" width="9.140625"/>
    <col min="16187" max="16187" customWidth="1" width="9.140625"/>
    <col min="16188" max="16188" customWidth="1" width="9.140625"/>
    <col min="16189" max="16189" customWidth="1" width="9.140625"/>
    <col min="16190" max="16190" customWidth="1" width="9.140625"/>
    <col min="16191" max="16191" customWidth="1" width="9.140625"/>
    <col min="16192" max="16192" customWidth="1" width="9.140625"/>
    <col min="16193" max="16193" customWidth="1" width="9.140625"/>
    <col min="16194" max="16194" customWidth="1" width="9.140625"/>
    <col min="16195" max="16195" customWidth="1" width="9.140625"/>
    <col min="16196" max="16196" customWidth="1" width="9.140625"/>
    <col min="16197" max="16197" customWidth="1" width="9.140625"/>
    <col min="16198" max="16198" customWidth="1" width="9.140625"/>
    <col min="16199" max="16199" customWidth="1" width="9.140625"/>
    <col min="16200" max="16200" customWidth="1" width="9.140625"/>
    <col min="16201" max="16201" customWidth="1" width="9.140625"/>
    <col min="16202" max="16202" customWidth="1" width="9.140625"/>
    <col min="16203" max="16203" customWidth="1" width="9.140625"/>
    <col min="16204" max="16204" customWidth="1" width="9.140625"/>
    <col min="16205" max="16205" customWidth="1" width="9.140625"/>
    <col min="16206" max="16206" customWidth="1" width="9.140625"/>
    <col min="16207" max="16207" customWidth="1" width="9.140625"/>
    <col min="16208" max="16208" customWidth="1" width="9.140625"/>
    <col min="16209" max="16209" customWidth="1" width="9.140625"/>
    <col min="16210" max="16210" customWidth="1" width="9.140625"/>
    <col min="16211" max="16211" customWidth="1" width="9.140625"/>
    <col min="16212" max="16212" customWidth="1" width="9.140625"/>
    <col min="16213" max="16213" customWidth="1" width="9.140625"/>
    <col min="16214" max="16214" customWidth="1" width="9.140625"/>
    <col min="16215" max="16215" customWidth="1" width="9.140625"/>
    <col min="16216" max="16216" customWidth="1" width="9.140625"/>
    <col min="16217" max="16217" customWidth="1" width="9.140625"/>
    <col min="16218" max="16218" customWidth="1" width="9.140625"/>
    <col min="16219" max="16219" customWidth="1" width="9.140625"/>
    <col min="16220" max="16220" customWidth="1" width="9.140625"/>
    <col min="16221" max="16221" customWidth="1" width="9.140625"/>
    <col min="16222" max="16222" customWidth="1" width="9.140625"/>
    <col min="16223" max="16223" customWidth="1" width="9.140625"/>
    <col min="16224" max="16224" customWidth="1" width="9.140625"/>
    <col min="16225" max="16225" customWidth="1" width="9.140625"/>
    <col min="16226" max="16226" customWidth="1" width="9.140625"/>
    <col min="16227" max="16227" customWidth="1" width="9.140625"/>
    <col min="16228" max="16228" customWidth="1" width="9.140625"/>
    <col min="16229" max="16229" customWidth="1" width="9.140625"/>
    <col min="16230" max="16230" customWidth="1" width="9.140625"/>
    <col min="16231" max="16231" customWidth="1" width="9.140625"/>
    <col min="16232" max="16232" customWidth="1" width="9.140625"/>
    <col min="16233" max="16233" customWidth="1" width="9.140625"/>
    <col min="16234" max="16234" customWidth="1" width="9.140625"/>
    <col min="16235" max="16235" customWidth="1" width="9.140625"/>
    <col min="16236" max="16236" customWidth="1" width="9.140625"/>
    <col min="16237" max="16237" customWidth="1" width="9.140625"/>
    <col min="16238" max="16238" customWidth="1" width="9.140625"/>
    <col min="16239" max="16239" customWidth="1" width="9.140625"/>
    <col min="16240" max="16240" customWidth="1" width="9.140625"/>
    <col min="16241" max="16241" customWidth="1" width="9.140625"/>
    <col min="16242" max="16242" customWidth="1" width="9.140625"/>
    <col min="16243" max="16243" customWidth="1" width="9.140625"/>
    <col min="16244" max="16244" customWidth="1" width="9.140625"/>
    <col min="16245" max="16245" customWidth="1" width="9.140625"/>
    <col min="16246" max="16246" customWidth="1" width="9.140625"/>
    <col min="16247" max="16247" customWidth="1" width="9.140625"/>
    <col min="16248" max="16248" customWidth="1" width="9.140625"/>
    <col min="16249" max="16249" customWidth="1" width="9.140625"/>
    <col min="16250" max="16250" customWidth="1" width="9.140625"/>
    <col min="16251" max="16251" customWidth="1" width="9.140625"/>
    <col min="16252" max="16252" customWidth="1" width="9.140625"/>
    <col min="16253" max="16253" customWidth="1" width="9.140625"/>
    <col min="16254" max="16254" customWidth="1" width="9.140625"/>
    <col min="16255" max="16255" customWidth="1" width="9.140625"/>
    <col min="16256" max="16256" customWidth="1" width="9.140625"/>
    <col min="16257" max="16257" customWidth="1" width="9.140625"/>
    <col min="16258" max="16258" customWidth="1" width="9.140625"/>
    <col min="16259" max="16259" customWidth="1" width="9.140625"/>
    <col min="16260" max="16260" customWidth="1" width="9.140625"/>
    <col min="16261" max="16261" customWidth="1" width="9.140625"/>
    <col min="16262" max="16262" customWidth="1" width="9.140625"/>
    <col min="16263" max="16263" customWidth="1" width="9.140625"/>
    <col min="16264" max="16264" customWidth="1" width="9.140625"/>
    <col min="16265" max="16265" customWidth="1" width="9.140625"/>
    <col min="16266" max="16266" customWidth="1" width="9.140625"/>
    <col min="16267" max="16267" customWidth="1" width="9.140625"/>
    <col min="16268" max="16268" customWidth="1" width="9.140625"/>
    <col min="16269" max="16269" customWidth="1" width="9.140625"/>
    <col min="16270" max="16270" customWidth="1" width="9.140625"/>
    <col min="16271" max="16271" customWidth="1" width="9.140625"/>
    <col min="16272" max="16272" customWidth="1" width="9.140625"/>
    <col min="16273" max="16273" customWidth="1" width="9.140625"/>
    <col min="16274" max="16274" customWidth="1" width="9.140625"/>
    <col min="16275" max="16275" customWidth="1" width="9.140625"/>
    <col min="16276" max="16276" customWidth="1" width="9.140625"/>
    <col min="16277" max="16277" customWidth="1" width="9.140625"/>
    <col min="16278" max="16278" customWidth="1" width="9.140625"/>
    <col min="16279" max="16279" customWidth="1" width="9.140625"/>
    <col min="16280" max="16280" customWidth="1" width="9.140625"/>
    <col min="16281" max="16281" customWidth="1" width="9.140625"/>
    <col min="16282" max="16282" customWidth="1" width="9.140625"/>
    <col min="16283" max="16283" customWidth="1" width="9.140625"/>
    <col min="16284" max="16284" customWidth="1" width="9.140625"/>
    <col min="16285" max="16285" customWidth="1" width="9.140625"/>
    <col min="16286" max="16286" customWidth="1" width="9.140625"/>
    <col min="16287" max="16287" customWidth="1" width="9.140625"/>
    <col min="16288" max="16288" customWidth="1" width="9.140625"/>
    <col min="16289" max="16289" customWidth="1" width="9.140625"/>
    <col min="16290" max="16290" customWidth="1" width="9.140625"/>
    <col min="16291" max="16291" customWidth="1" width="9.140625"/>
    <col min="16292" max="16292" customWidth="1" width="9.140625"/>
    <col min="16293" max="16293" customWidth="1" width="9.140625"/>
    <col min="16294" max="16294" customWidth="1" width="9.140625"/>
    <col min="16295" max="16295" customWidth="1" width="9.140625"/>
    <col min="16296" max="16296" customWidth="1" width="9.140625"/>
    <col min="16297" max="16297" customWidth="1" width="9.140625"/>
    <col min="16298" max="16298" customWidth="1" width="9.140625"/>
    <col min="16299" max="16299" customWidth="1" width="9.140625"/>
    <col min="16300" max="16300" customWidth="1" width="9.140625"/>
    <col min="16301" max="16301" customWidth="1" width="9.140625"/>
    <col min="16302" max="16302" customWidth="1" width="9.140625"/>
    <col min="16303" max="16303" customWidth="1" width="9.140625"/>
    <col min="16304" max="16304" customWidth="1" width="9.140625"/>
    <col min="16305" max="16305" customWidth="1" width="9.140625"/>
    <col min="16306" max="16306" customWidth="1" width="9.140625"/>
    <col min="16307" max="16307" customWidth="1" width="9.140625"/>
    <col min="16308" max="16308" customWidth="1" width="9.140625"/>
    <col min="16309" max="16309" customWidth="1" width="9.140625"/>
    <col min="16310" max="16310" customWidth="1" width="9.140625"/>
    <col min="16311" max="16311" customWidth="1" width="9.140625"/>
    <col min="16312" max="16312" customWidth="1" width="9.140625"/>
    <col min="16313" max="16313" customWidth="1" width="9.140625"/>
    <col min="16314" max="16314" customWidth="1" width="9.140625"/>
    <col min="16315" max="16315" customWidth="1" width="9.140625"/>
    <col min="16316" max="16316" customWidth="1" width="9.140625"/>
    <col min="16317" max="16317" customWidth="1" width="9.140625"/>
    <col min="16318" max="16318" customWidth="1" width="9.140625"/>
    <col min="16319" max="16319" customWidth="1" width="9.140625"/>
    <col min="16320" max="16320" customWidth="1" width="9.140625"/>
    <col min="16321" max="16321" customWidth="1" width="9.140625"/>
    <col min="16322" max="16322" customWidth="1" width="9.140625"/>
    <col min="16323" max="16323" customWidth="1" width="9.140625"/>
    <col min="16324" max="16324" customWidth="1" width="9.140625"/>
    <col min="16325" max="16325" customWidth="1" width="9.140625"/>
    <col min="16326" max="16326" customWidth="1" width="9.140625"/>
    <col min="16327" max="16327" customWidth="1" width="9.140625"/>
    <col min="16328" max="16328" customWidth="1" width="9.140625"/>
    <col min="16329" max="16329" customWidth="1" width="9.140625"/>
    <col min="16330" max="16330" customWidth="1" width="9.140625"/>
    <col min="16331" max="16331" customWidth="1" width="9.140625"/>
    <col min="16332" max="16332" customWidth="1" width="9.140625"/>
    <col min="16333" max="16333" customWidth="1" width="9.140625"/>
    <col min="16334" max="16334" customWidth="1" width="9.140625"/>
    <col min="16335" max="16335" customWidth="1" width="9.140625"/>
    <col min="16336" max="16336" customWidth="1" width="9.140625"/>
    <col min="16337" max="16337" customWidth="1" width="9.140625"/>
    <col min="16338" max="16338" customWidth="1" width="9.140625"/>
    <col min="16339" max="16339" customWidth="1" width="9.140625"/>
    <col min="16340" max="16340" customWidth="1" width="9.140625"/>
    <col min="16341" max="16341" customWidth="1" width="9.140625"/>
    <col min="16342" max="16342" customWidth="1" width="9.140625"/>
    <col min="16343" max="16343" customWidth="1" width="9.140625"/>
    <col min="16344" max="16344" customWidth="1" width="9.140625"/>
    <col min="16345" max="16345" customWidth="1" width="9.140625"/>
    <col min="16346" max="16346" customWidth="1" width="9.140625"/>
    <col min="16347" max="16347" customWidth="1" width="9.140625"/>
    <col min="16348" max="16348" customWidth="1" width="9.140625"/>
    <col min="16349" max="16349" customWidth="1" width="9.140625"/>
    <col min="16350" max="16350" customWidth="1" width="9.140625"/>
    <col min="16351" max="16351" customWidth="1" width="9.140625"/>
    <col min="16352" max="16352" customWidth="1" width="9.140625"/>
    <col min="16353" max="16353" customWidth="1" width="9.140625"/>
    <col min="16354" max="16354" customWidth="1" width="9.140625"/>
    <col min="16355" max="16355" customWidth="1" width="9.140625"/>
    <col min="16356" max="16356" customWidth="1" width="9.140625"/>
    <col min="16357" max="16357" customWidth="1" width="9.140625"/>
    <col min="16358" max="16358" customWidth="1" width="9.140625"/>
    <col min="16359" max="16359" customWidth="1" width="9.140625"/>
    <col min="16360" max="16360" customWidth="1" width="9.140625"/>
    <col min="16361" max="16361" customWidth="1" width="9.140625"/>
    <col min="16362" max="16362" customWidth="1" width="9.140625"/>
    <col min="16363" max="16363" customWidth="1" width="9.140625"/>
    <col min="16364" max="16364" customWidth="1" width="9.140625"/>
    <col min="16365" max="16365" customWidth="1" width="9.140625"/>
    <col min="16366" max="16366" customWidth="1" width="9.140625"/>
    <col min="16367" max="16367" customWidth="1" width="9.140625"/>
    <col min="16368" max="16368" customWidth="1" width="9.140625"/>
    <col min="16369" max="16369" customWidth="1" width="9.140625"/>
    <col min="16370" max="16370" customWidth="1" width="9.140625"/>
    <col min="16371" max="16371" customWidth="1" width="9.140625"/>
    <col min="16372" max="16372" customWidth="1" width="9.140625"/>
    <col min="16373" max="16373" customWidth="1" width="9.140625"/>
    <col min="16374" max="16374" customWidth="1" width="9.140625"/>
    <col min="16375" max="16375" customWidth="1" width="9.140625"/>
    <col min="16376" max="16376" customWidth="1" width="9.140625"/>
    <col min="16377" max="16377" customWidth="1" width="9.140625"/>
    <col min="16378" max="16378" customWidth="1" width="9.140625"/>
    <col min="16379" max="16379" customWidth="1" width="9.140625"/>
    <col min="16380" max="16380" customWidth="1" width="9.140625"/>
    <col min="16381" max="16381" customWidth="1" width="9.140625"/>
    <col min="16382" max="16382" customWidth="1" width="9.140625"/>
    <col min="16383" max="16383" customWidth="1" width="9.140625"/>
    <col min="16384" max="16384" customWidth="1" width="9.140625"/>
  </cols>
  <sheetData>
    <row r="1" hidden="1" ht="12" customHeight="1"/>
    <row r="2" ht="13.5" customHeight="1">
      <c r="I2" s="1" t="str">
        <v>Код</v>
      </c>
    </row>
    <row r="3">
      <c r="H3" t="str">
        <v>Форма по ОКУД</v>
      </c>
      <c r="I3" s="1" t="str">
        <v>0322001</v>
      </c>
    </row>
    <row r="4">
      <c r="A4" t="str">
        <v xml:space="preserve">Инвестор: </v>
      </c>
      <c r="H4" t="str">
        <v>по ОКПО</v>
      </c>
    </row>
    <row r="5" ht="40.5" customHeight="1">
      <c r="A5" t="str">
        <f>'КС-2'!B9</f>
        <v xml:space="preserve">Заказчик (Генподрядчик) -  ООО "Специализированный Застройщик "Привилегия Партнерс-4", ИНН 7453354667, КПП 745301001, 454091, Челябинская область, г Челябинск, ул Кирова, д. 159 </v>
      </c>
      <c r="H5" t="str">
        <v>по ОКПО</v>
      </c>
      <c r="I5" t="str">
        <f>'КС-6'!M3</f>
        <v>56933212</v>
      </c>
    </row>
    <row r="6" ht="42" customHeight="1">
      <c r="A6" t="str">
        <f>'КС-2'!B10</f>
        <v>Подрядчик (Субподрядчик) -   ООО СК«МЭС», ИНН 7447264133, КПП 744701001, 454021, г.Челябинск, ул.Молодогвардейцев, д.45а, офис 37.</v>
      </c>
      <c r="H6" t="str">
        <v>по ОКПО</v>
      </c>
      <c r="I6" t="str">
        <f>'КС-6'!M5</f>
        <v>03847889</v>
      </c>
    </row>
    <row r="7" ht="52.5" customHeight="1">
      <c r="A7" t="str">
        <f>CONCATENATE("Стройка - ",'КС-2'!D11)</f>
        <v>Стройка - Сосновский муниципальный район Челябинской области. Квартал №3.</v>
      </c>
      <c r="H7" t="str">
        <v>по ОКПО</v>
      </c>
    </row>
    <row r="8">
      <c r="A8" t="str">
        <v>Вид деятельности по ОКДП</v>
      </c>
    </row>
    <row r="9" xml:space="preserve">
      <c r="A9" t="str">
        <v>Контракт</v>
      </c>
      <c r="H9" t="str">
        <v>номер</v>
      </c>
      <c r="I9" t="str" xml:space="preserve">
        <f>'КС-2'!F14</f>
        <v xml:space="preserve"> № З-2025-2108_x000d_
(ДС №2)</v>
      </c>
    </row>
    <row r="10">
      <c r="H10" t="str">
        <v>дата</v>
      </c>
      <c r="I10" s="8">
        <f>DAY('КС-2'!F15)</f>
        <v>20</v>
      </c>
      <c r="J10" s="8">
        <f>MONTH('КС-2'!F15)</f>
        <v>11</v>
      </c>
      <c r="K10">
        <f>YEAR('КС-2'!F15)</f>
        <v>2025</v>
      </c>
    </row>
    <row r="11" ht="13.5" customHeight="1">
      <c r="H11" t="str">
        <v>Вид операции</v>
      </c>
    </row>
    <row r="12"/>
    <row r="13">
      <c r="E13" s="1" t="str">
        <v>Номер</v>
      </c>
      <c r="F13" s="1" t="str">
        <v>Дата</v>
      </c>
      <c r="H13" s="1" t="str">
        <v>Отчетный период</v>
      </c>
    </row>
    <row r="14" ht="16.5" customHeight="1">
      <c r="E14" s="1" t="str">
        <v>документа</v>
      </c>
      <c r="F14" s="1" t="str">
        <v>составления</v>
      </c>
      <c r="H14" s="1" t="str">
        <v>с</v>
      </c>
      <c r="I14" s="1" t="str">
        <v>по</v>
      </c>
    </row>
    <row r="15" ht="15.75" customHeight="1">
      <c r="D15" t="str">
        <v xml:space="preserve">СПРАВКА    </v>
      </c>
      <c r="E15">
        <f>'КС-2'!E20</f>
        <v>3</v>
      </c>
      <c r="F15" s="2">
        <f>'КС-2'!F20</f>
        <v>46304</v>
      </c>
      <c r="H15" s="2">
        <f>'КС-2'!G20</f>
        <v>46273</v>
      </c>
      <c r="I15" s="2">
        <f>'КС-2'!H20</f>
        <v>46304</v>
      </c>
    </row>
    <row r="16" ht="6" customHeight="1"/>
    <row r="17" ht="15.75" customHeight="1">
      <c r="A17" t="str">
        <v xml:space="preserve">                            О СТОИМОСТИ ВЫПОЛНЕННЫХ РАБОТ И ЗАТРАТ                                                       </v>
      </c>
    </row>
    <row r="18" ht="11.25" customHeight="1"/>
    <row r="19" ht="27" customHeight="1">
      <c r="A19" t="str">
        <v>Номер п/п</v>
      </c>
      <c r="B19" t="str">
        <v>Наименование пусковых комплексов, этапов, объектов, видов выполненных работ, оборудования, затрат</v>
      </c>
      <c r="E19" t="str">
        <v>Код</v>
      </c>
      <c r="F19" t="str">
        <v>Стоимость выполненных работ и затрат, руб.</v>
      </c>
    </row>
    <row r="20" ht="36.75" customHeight="1">
      <c r="F20" t="str">
        <v>с начала проведения работ</v>
      </c>
      <c r="H20" t="str">
        <v>с начала года</v>
      </c>
      <c r="I20" t="str">
        <v>в том числе за отчетный период</v>
      </c>
      <c r="M20" s="9">
        <v>44075</v>
      </c>
    </row>
    <row r="21">
      <c r="A21">
        <v>1</v>
      </c>
      <c r="B21">
        <v>2</v>
      </c>
      <c r="E21">
        <v>3</v>
      </c>
      <c r="F21">
        <v>4</v>
      </c>
      <c r="H21">
        <v>5</v>
      </c>
      <c r="I21">
        <v>6</v>
      </c>
    </row>
    <row r="22" ht="43.5" customHeight="1">
      <c r="A22">
        <v>1</v>
      </c>
      <c r="B22" t="str">
        <v>Всего работ и затрат, включаемых в стоимость работ в том числе:</v>
      </c>
      <c r="F22" s="10">
        <f>IF('КС-2'!A2="Без НДС",Смета!J2,(Смета!K3))</f>
        <v>8721068.149999999</v>
      </c>
      <c r="H22" s="10">
        <f>IF('КС-2'!A2="Без НДС",Смета!N2,(Смета!O3))</f>
        <v>8721068.149999999</v>
      </c>
      <c r="I22" s="10">
        <f>I26-I25</f>
        <v>3626833.01</v>
      </c>
    </row>
    <row r="23" ht="153.75" customHeight="1" xml:space="preserve">
      <c r="A23" t="str">
        <v>1.1.</v>
      </c>
      <c r="B23" t="str" xml:space="preserve">
        <f>REPLACE('КС-6'!$E$21,1,1,UPPER(LEFT('КС-6'!$E$21,1)))</f>
        <v xml:space="preserve">Выполнение комплекса работ по по монтажу внутренних сетей электроснабжения и электроосвещения. на объекте:_x000d_
- "Сосновский муниципальный район Челябинской области. Квартал №3. Многоквартирный жилой дом со встроенно-пристроенными нежилыми помещениями №3.1 Этап 1" (кадастровый номер земельного участка 74:19:1203001:7337)</v>
      </c>
      <c r="F23" s="10">
        <f>F22</f>
        <v>8721068.149999999</v>
      </c>
      <c r="H23" s="10">
        <f>H22</f>
        <v>8721068.149999999</v>
      </c>
      <c r="I23" s="10">
        <f>I22</f>
        <v>3626833.01</v>
      </c>
      <c r="M23">
        <v>818905.55</v>
      </c>
    </row>
    <row r="24">
      <c r="A24" t="str">
        <v>Итого</v>
      </c>
      <c r="I24" s="10">
        <f>I22</f>
        <v>3626833.01</v>
      </c>
    </row>
    <row r="25">
      <c r="A25" s="7" t="str">
        <f>IF('КС-2'!A2="НДС 22%","Сумма НДС 22%","Сумма НДС 5%")</f>
        <v>Сумма НДС 22%</v>
      </c>
      <c r="I25" s="7">
        <f>'КС-2'!H2007</f>
        <v>797903.26</v>
      </c>
    </row>
    <row r="26">
      <c r="A26" t="str">
        <v>Всего с учетом НДС</v>
      </c>
      <c r="I26" s="10">
        <f>'КС-2'!H2006</f>
        <v>4424736.27</v>
      </c>
    </row>
    <row r="30" ht="55.15" customHeight="1">
      <c r="B30" t="str">
        <v xml:space="preserve">Заказчик (генподрядчик) </v>
      </c>
      <c r="E30" t="str">
        <f>'КС-2'!D2015</f>
        <v>ООО "Специализированный Застройщик "Привилегия Партнерс-4"</v>
      </c>
      <c r="K30" t="str">
        <f>'КС-2'!H2015</f>
        <v/>
      </c>
    </row>
    <row r="31">
      <c r="E31" t="str">
        <v>(должность, подпись, расшифровка)</v>
      </c>
    </row>
    <row r="32">
      <c r="D32" t="str">
        <v xml:space="preserve"> М П</v>
      </c>
    </row>
    <row r="33"/>
    <row r="34"/>
    <row r="35" ht="26.45" customHeight="1">
      <c r="B35" t="str">
        <v>Подрядчик (субподрядчик)</v>
      </c>
      <c r="E35" t="str">
        <f>'КС-2'!D2010</f>
        <v>ООО СК«МЭС»</v>
      </c>
      <c r="K35" t="str">
        <f>'КС-2'!H2010</f>
        <v>А. В. Старков</v>
      </c>
    </row>
    <row r="36">
      <c r="E36" t="str">
        <v>(должность, подпись, расшифровка)</v>
      </c>
    </row>
    <row r="37">
      <c r="D37" t="str">
        <v xml:space="preserve"> М П</v>
      </c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</sheetData>
  <mergeCells count="44">
    <mergeCell ref="E30:G30"/>
    <mergeCell ref="E35:G35"/>
    <mergeCell ref="A26:H26"/>
    <mergeCell ref="I26:K26"/>
    <mergeCell ref="B23:D23"/>
    <mergeCell ref="F23:G23"/>
    <mergeCell ref="I23:K23"/>
    <mergeCell ref="A24:H24"/>
    <mergeCell ref="I24:K24"/>
    <mergeCell ref="A25:H25"/>
    <mergeCell ref="I25:K25"/>
    <mergeCell ref="B21:D21"/>
    <mergeCell ref="F21:G21"/>
    <mergeCell ref="I21:K21"/>
    <mergeCell ref="B22:D22"/>
    <mergeCell ref="F22:G22"/>
    <mergeCell ref="I22:K22"/>
    <mergeCell ref="A16:K16"/>
    <mergeCell ref="A17:K17"/>
    <mergeCell ref="A18:K18"/>
    <mergeCell ref="A19:A20"/>
    <mergeCell ref="B19:D20"/>
    <mergeCell ref="E19:E20"/>
    <mergeCell ref="F19:K19"/>
    <mergeCell ref="F20:G20"/>
    <mergeCell ref="I20:K20"/>
    <mergeCell ref="I15:K15"/>
    <mergeCell ref="A6:G6"/>
    <mergeCell ref="I6:K6"/>
    <mergeCell ref="A7:G7"/>
    <mergeCell ref="I7:K7"/>
    <mergeCell ref="A8:H8"/>
    <mergeCell ref="I8:K8"/>
    <mergeCell ref="A9:G9"/>
    <mergeCell ref="I9:K9"/>
    <mergeCell ref="I11:K11"/>
    <mergeCell ref="H13:K13"/>
    <mergeCell ref="I14:K14"/>
    <mergeCell ref="I2:K2"/>
    <mergeCell ref="I3:K3"/>
    <mergeCell ref="A4:G4"/>
    <mergeCell ref="I4:K4"/>
    <mergeCell ref="A5:G5"/>
    <mergeCell ref="I5:K5"/>
  </mergeCells>
  <pageMargins left="0.65" right="0.22" top="0.51" bottom="0.53" header="0.31" footer="0.29"/>
  <ignoredErrors>
    <ignoredError numberStoredAsText="1" sqref="A1:O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КС-6</vt:lpstr>
      <vt:lpstr>КС-2</vt:lpstr>
      <vt:lpstr>КС-3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