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layers_db" sheetId="1" r:id="rId4"/>
    <sheet state="hidden" name="ranking" sheetId="2" r:id="rId5"/>
    <sheet state="visible" name="matches" sheetId="3" r:id="rId6"/>
    <sheet state="hidden" name="teams_db" sheetId="4" r:id="rId7"/>
    <sheet state="hidden" name="matches_db" sheetId="5" r:id="rId8"/>
    <sheet state="visible" name="matches_players" sheetId="6" r:id="rId9"/>
    <sheet state="visible" name="daily-scores" sheetId="7" r:id="rId10"/>
  </sheets>
  <definedNames/>
  <calcPr/>
</workbook>
</file>

<file path=xl/sharedStrings.xml><?xml version="1.0" encoding="utf-8"?>
<sst xmlns="http://schemas.openxmlformats.org/spreadsheetml/2006/main" count="1429" uniqueCount="116">
  <si>
    <t>name</t>
  </si>
  <si>
    <t>id</t>
  </si>
  <si>
    <t>image</t>
  </si>
  <si>
    <t>Juan Carlos</t>
  </si>
  <si>
    <t>1JC</t>
  </si>
  <si>
    <t>Nelson Alfonso</t>
  </si>
  <si>
    <t>2NA</t>
  </si>
  <si>
    <t>Luz Marina</t>
  </si>
  <si>
    <t>3LM</t>
  </si>
  <si>
    <t>Isabel Cristina</t>
  </si>
  <si>
    <t>4IC</t>
  </si>
  <si>
    <t>Sandra Milena</t>
  </si>
  <si>
    <t>5SM</t>
  </si>
  <si>
    <t>Luis Fernando</t>
  </si>
  <si>
    <t>6LF</t>
  </si>
  <si>
    <t>Diego Alejandro</t>
  </si>
  <si>
    <t>7DA</t>
  </si>
  <si>
    <t>Natalia</t>
  </si>
  <si>
    <t>8N</t>
  </si>
  <si>
    <t>Ivan Mauricio</t>
  </si>
  <si>
    <t>9IM</t>
  </si>
  <si>
    <t>Geraldine</t>
  </si>
  <si>
    <t>10G</t>
  </si>
  <si>
    <t>Karol Nicol</t>
  </si>
  <si>
    <t>11KN</t>
  </si>
  <si>
    <t>Juan David</t>
  </si>
  <si>
    <t>12JD</t>
  </si>
  <si>
    <t>Andrés Felipe</t>
  </si>
  <si>
    <t>13AF</t>
  </si>
  <si>
    <t>Dilan Santiago</t>
  </si>
  <si>
    <t>14DS</t>
  </si>
  <si>
    <t>Mariana</t>
  </si>
  <si>
    <t>15M</t>
  </si>
  <si>
    <t>Id</t>
  </si>
  <si>
    <t>Group</t>
  </si>
  <si>
    <t>Date</t>
  </si>
  <si>
    <t>Team 1</t>
  </si>
  <si>
    <t>Team 2</t>
  </si>
  <si>
    <t/>
  </si>
  <si>
    <t>GRUPO A</t>
  </si>
  <si>
    <t>QATAR</t>
  </si>
  <si>
    <t>vs</t>
  </si>
  <si>
    <t>ECUADOR</t>
  </si>
  <si>
    <t>GRUPO B</t>
  </si>
  <si>
    <t>INGLATERRA</t>
  </si>
  <si>
    <t>IRAN</t>
  </si>
  <si>
    <t>SENEGAL</t>
  </si>
  <si>
    <t>PAISES BAJOS</t>
  </si>
  <si>
    <t>ESTADOS UNIDOS</t>
  </si>
  <si>
    <t>GALES</t>
  </si>
  <si>
    <t>GRUPO C</t>
  </si>
  <si>
    <t>ARGENTINA</t>
  </si>
  <si>
    <t>ARABIA SAUDITA</t>
  </si>
  <si>
    <t>GRUPO D</t>
  </si>
  <si>
    <t>DINAMARCA</t>
  </si>
  <si>
    <t>TUNEZ</t>
  </si>
  <si>
    <t>MEXICO</t>
  </si>
  <si>
    <t>POLONIA</t>
  </si>
  <si>
    <t>FRANCIA</t>
  </si>
  <si>
    <t>AUSTRALIA</t>
  </si>
  <si>
    <t>GRUPO F</t>
  </si>
  <si>
    <t>MARRUECOS</t>
  </si>
  <si>
    <t>CROACIA</t>
  </si>
  <si>
    <t>GRUPO E</t>
  </si>
  <si>
    <t>ALEMANIA</t>
  </si>
  <si>
    <t>JAPON</t>
  </si>
  <si>
    <t>ESPAÑA</t>
  </si>
  <si>
    <t>COSTA RICA</t>
  </si>
  <si>
    <t>BELGICA</t>
  </si>
  <si>
    <t>CANADA</t>
  </si>
  <si>
    <t>GRUPO G</t>
  </si>
  <si>
    <t>SUIZA</t>
  </si>
  <si>
    <t>CAMERUN</t>
  </si>
  <si>
    <t>GRUPO H</t>
  </si>
  <si>
    <t>URUGUAY</t>
  </si>
  <si>
    <t>COREA DEL SUR</t>
  </si>
  <si>
    <t>PORTUGAL</t>
  </si>
  <si>
    <t>GHANA</t>
  </si>
  <si>
    <t>BRASIL</t>
  </si>
  <si>
    <t>SERBIA</t>
  </si>
  <si>
    <t>Total. Point</t>
  </si>
  <si>
    <t>Id. user</t>
  </si>
  <si>
    <t>Name. user</t>
  </si>
  <si>
    <t>Image. user</t>
  </si>
  <si>
    <t>Result Team 1</t>
  </si>
  <si>
    <t>Result Team 2</t>
  </si>
  <si>
    <t>team_1_id</t>
  </si>
  <si>
    <t>team_2_id</t>
  </si>
  <si>
    <t>date</t>
  </si>
  <si>
    <t>hour</t>
  </si>
  <si>
    <t>stage</t>
  </si>
  <si>
    <t>team_1_result</t>
  </si>
  <si>
    <t>team_2_result</t>
  </si>
  <si>
    <t>max_point</t>
  </si>
  <si>
    <t>min_point</t>
  </si>
  <si>
    <t>Hour</t>
  </si>
  <si>
    <t>1-2</t>
  </si>
  <si>
    <t>0-1</t>
  </si>
  <si>
    <t>1-1</t>
  </si>
  <si>
    <t>1-0</t>
  </si>
  <si>
    <t>2-1</t>
  </si>
  <si>
    <t>2-2</t>
  </si>
  <si>
    <t>3-1</t>
  </si>
  <si>
    <t>3-0</t>
  </si>
  <si>
    <t>2-0</t>
  </si>
  <si>
    <t>0-2</t>
  </si>
  <si>
    <t>1-3</t>
  </si>
  <si>
    <t>3-2</t>
  </si>
  <si>
    <t>0-0</t>
  </si>
  <si>
    <t>4-0</t>
  </si>
  <si>
    <t>3-3</t>
  </si>
  <si>
    <t>4-1</t>
  </si>
  <si>
    <t>2-3</t>
  </si>
  <si>
    <t>0-3</t>
  </si>
  <si>
    <t>4-2</t>
  </si>
  <si>
    <t>1-4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</si>
</sst>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/MM/yyyy H:mm:ss"/>
    <numFmt numFmtId="166" formatCode="d/m/yyyy"/>
  </numFmts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4" numFmtId="164" xfId="0" applyFont="1" applyNumberFormat="1"/>
    <xf borderId="0" fillId="0" fontId="2" numFmtId="165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66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1" fillId="2" fontId="1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3" fontId="2" numFmtId="49" xfId="0" applyAlignment="1" applyFill="1" applyFont="1" applyNumberFormat="1">
      <alignment horizontal="center" readingOrder="0"/>
    </xf>
    <xf borderId="0" fillId="0" fontId="4" numFmtId="49" xfId="0" applyFont="1" applyNumberFormat="1"/>
    <xf borderId="0" fillId="3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2" t="s">
        <v>5</v>
      </c>
      <c r="B3" s="2">
        <v>2.0</v>
      </c>
      <c r="C3" s="2" t="s">
        <v>6</v>
      </c>
    </row>
    <row r="4">
      <c r="A4" s="2" t="s">
        <v>7</v>
      </c>
      <c r="B4" s="2">
        <v>3.0</v>
      </c>
      <c r="C4" s="2" t="s">
        <v>8</v>
      </c>
    </row>
    <row r="5">
      <c r="A5" s="2" t="s">
        <v>9</v>
      </c>
      <c r="B5" s="2">
        <v>4.0</v>
      </c>
      <c r="C5" s="2" t="s">
        <v>10</v>
      </c>
    </row>
    <row r="6">
      <c r="A6" s="2" t="s">
        <v>11</v>
      </c>
      <c r="B6" s="2">
        <v>5.0</v>
      </c>
      <c r="C6" s="2" t="s">
        <v>12</v>
      </c>
    </row>
    <row r="7">
      <c r="A7" s="2" t="s">
        <v>13</v>
      </c>
      <c r="B7" s="2">
        <v>6.0</v>
      </c>
      <c r="C7" s="2" t="s">
        <v>14</v>
      </c>
    </row>
    <row r="8">
      <c r="A8" s="2" t="s">
        <v>15</v>
      </c>
      <c r="B8" s="2">
        <v>7.0</v>
      </c>
      <c r="C8" s="2" t="s">
        <v>16</v>
      </c>
    </row>
    <row r="9">
      <c r="A9" s="2" t="s">
        <v>17</v>
      </c>
      <c r="B9" s="2">
        <v>8.0</v>
      </c>
      <c r="C9" s="2" t="s">
        <v>18</v>
      </c>
    </row>
    <row r="10">
      <c r="A10" s="2" t="s">
        <v>19</v>
      </c>
      <c r="B10" s="2">
        <v>9.0</v>
      </c>
      <c r="C10" s="2" t="s">
        <v>20</v>
      </c>
    </row>
    <row r="11">
      <c r="A11" s="2" t="s">
        <v>21</v>
      </c>
      <c r="B11" s="2">
        <v>10.0</v>
      </c>
      <c r="C11" s="2" t="s">
        <v>22</v>
      </c>
    </row>
    <row r="12">
      <c r="A12" s="2" t="s">
        <v>23</v>
      </c>
      <c r="B12" s="2">
        <v>11.0</v>
      </c>
      <c r="C12" s="2" t="s">
        <v>24</v>
      </c>
    </row>
    <row r="13">
      <c r="A13" s="2" t="s">
        <v>25</v>
      </c>
      <c r="B13" s="2">
        <v>12.0</v>
      </c>
      <c r="C13" s="2" t="s">
        <v>26</v>
      </c>
    </row>
    <row r="14">
      <c r="A14" s="2" t="s">
        <v>27</v>
      </c>
      <c r="B14" s="2">
        <v>13.0</v>
      </c>
      <c r="C14" s="2" t="s">
        <v>28</v>
      </c>
    </row>
    <row r="15">
      <c r="A15" s="2" t="s">
        <v>29</v>
      </c>
      <c r="B15" s="2">
        <v>14.0</v>
      </c>
      <c r="C15" s="2" t="s">
        <v>30</v>
      </c>
    </row>
    <row r="16">
      <c r="A16" s="2" t="s">
        <v>31</v>
      </c>
      <c r="B16" s="2">
        <v>15.0</v>
      </c>
      <c r="C16" s="2" t="s">
        <v>32</v>
      </c>
    </row>
    <row r="17">
      <c r="B17" s="2"/>
      <c r="C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hidden="1" min="4" max="4" width="12.63"/>
    <col customWidth="1" hidden="1" min="7" max="7" width="12.88"/>
    <col customWidth="1" min="8" max="8" width="12.88"/>
  </cols>
  <sheetData>
    <row r="1">
      <c r="A1" s="1" t="s">
        <v>33</v>
      </c>
      <c r="B1" s="1" t="s">
        <v>34</v>
      </c>
      <c r="C1" s="3" t="s">
        <v>35</v>
      </c>
      <c r="D1" s="1"/>
      <c r="E1" s="1" t="s">
        <v>36</v>
      </c>
      <c r="F1" s="1"/>
      <c r="G1" s="1"/>
      <c r="H1" s="1" t="s">
        <v>37</v>
      </c>
      <c r="I1" s="1" t="str">
        <f>GET_PLAYERS_HORIZONTAL(TRUE)</f>
        <v>Juan Carlos</v>
      </c>
      <c r="J1" s="1" t="s">
        <v>5</v>
      </c>
      <c r="K1" s="1" t="s">
        <v>7</v>
      </c>
      <c r="L1" s="1" t="s">
        <v>9</v>
      </c>
      <c r="M1" s="1" t="s">
        <v>11</v>
      </c>
      <c r="N1" s="1" t="s">
        <v>13</v>
      </c>
      <c r="O1" s="1" t="s">
        <v>15</v>
      </c>
      <c r="P1" s="1" t="s">
        <v>17</v>
      </c>
      <c r="Q1" s="1" t="s">
        <v>19</v>
      </c>
      <c r="R1" s="1" t="s">
        <v>21</v>
      </c>
      <c r="S1" s="1" t="s">
        <v>23</v>
      </c>
      <c r="T1" s="1" t="s">
        <v>25</v>
      </c>
      <c r="U1" s="1" t="s">
        <v>27</v>
      </c>
      <c r="V1" s="1" t="s">
        <v>29</v>
      </c>
      <c r="W1" s="1" t="s">
        <v>31</v>
      </c>
      <c r="X1" s="4" t="s">
        <v>38</v>
      </c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>
        <v>1.0</v>
      </c>
      <c r="B2" s="2" t="s">
        <v>39</v>
      </c>
      <c r="C2" s="6">
        <v>44885.0</v>
      </c>
      <c r="D2" s="2">
        <f>VLOOKUP(E2,teams_db!$A$2:$B$33,2,FALSE)</f>
        <v>27</v>
      </c>
      <c r="E2" s="2" t="s">
        <v>40</v>
      </c>
      <c r="F2" s="2" t="s">
        <v>41</v>
      </c>
      <c r="G2" s="2">
        <f>VLOOKUP(H2,teams_db!$A$2:$B$33,2,FALSE)</f>
        <v>13</v>
      </c>
      <c r="H2" s="2" t="s">
        <v>42</v>
      </c>
      <c r="I2" s="2">
        <f>CALCULATE_SCORE(matches_players!J2,matches!$I2,matches!$J2)</f>
        <v>3</v>
      </c>
      <c r="J2" s="2">
        <f>CALCULATE_SCORE(matches_players!K2,matches!$I2,matches!$J2)</f>
        <v>3</v>
      </c>
      <c r="K2" s="2">
        <f>CALCULATE_SCORE(matches_players!L2,matches!$I2,matches!$J2)</f>
        <v>0</v>
      </c>
      <c r="L2" s="2">
        <f>CALCULATE_SCORE(matches_players!M2,matches!$I2,matches!$J2)</f>
        <v>3</v>
      </c>
      <c r="M2" s="2">
        <f>CALCULATE_SCORE(matches_players!N2,matches!$I2,matches!$J2)</f>
        <v>0</v>
      </c>
      <c r="N2" s="2">
        <f>CALCULATE_SCORE(matches_players!O2,matches!$I2,matches!$J2)</f>
        <v>3</v>
      </c>
      <c r="O2" s="2">
        <f>CALCULATE_SCORE(matches_players!P2,matches!$I2,matches!$J2)</f>
        <v>0</v>
      </c>
      <c r="P2" s="2">
        <f>CALCULATE_SCORE(matches_players!Q2,matches!$I2,matches!$J2)</f>
        <v>3</v>
      </c>
      <c r="Q2" s="2">
        <f>CALCULATE_SCORE(matches_players!R2,matches!$I2,matches!$J2)</f>
        <v>0</v>
      </c>
      <c r="R2" s="2">
        <f>CALCULATE_SCORE(matches_players!S2,matches!$I2,matches!$J2)</f>
        <v>3</v>
      </c>
      <c r="S2" s="2">
        <f>CALCULATE_SCORE(matches_players!T2,matches!$I2,matches!$J2)</f>
        <v>0</v>
      </c>
      <c r="T2" s="2">
        <f>CALCULATE_SCORE(matches_players!U2,matches!$I2,matches!$J2)</f>
        <v>0</v>
      </c>
      <c r="U2" s="2">
        <f>CALCULATE_SCORE(matches_players!V2,matches!$I2,matches!$J2)</f>
        <v>3</v>
      </c>
      <c r="V2" s="2">
        <f>CALCULATE_SCORE(matches_players!W2,matches!$I2,matches!$J2)</f>
        <v>3</v>
      </c>
      <c r="W2" s="2">
        <f>CALCULATE_SCORE(matches_players!X2,matches!$I2,matches!$J2)</f>
        <v>3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5">
        <v>2.0</v>
      </c>
      <c r="B3" s="2" t="s">
        <v>43</v>
      </c>
      <c r="C3" s="6">
        <v>44886.0</v>
      </c>
      <c r="D3" s="2">
        <f>VLOOKUP(E3,teams_db!$A$2:$B$33,2,FALSE)</f>
        <v>19</v>
      </c>
      <c r="E3" s="2" t="s">
        <v>44</v>
      </c>
      <c r="F3" s="2" t="s">
        <v>41</v>
      </c>
      <c r="G3" s="2">
        <f>VLOOKUP(H3,teams_db!$A$2:$B$33,2,FALSE)</f>
        <v>20</v>
      </c>
      <c r="H3" s="2" t="s">
        <v>45</v>
      </c>
      <c r="I3" s="2">
        <f>CALCULATE_SCORE(matches_players!J3,matches!$I3,matches!$J3)</f>
        <v>3</v>
      </c>
      <c r="J3" s="2">
        <f>CALCULATE_SCORE(matches_players!K3,matches!$I3,matches!$J3)</f>
        <v>3</v>
      </c>
      <c r="K3" s="2">
        <f>CALCULATE_SCORE(matches_players!L3,matches!$I3,matches!$J3)</f>
        <v>3</v>
      </c>
      <c r="L3" s="2">
        <f>CALCULATE_SCORE(matches_players!M3,matches!$I3,matches!$J3)</f>
        <v>3</v>
      </c>
      <c r="M3" s="2">
        <f>CALCULATE_SCORE(matches_players!N3,matches!$I3,matches!$J3)</f>
        <v>3</v>
      </c>
      <c r="N3" s="2">
        <f>CALCULATE_SCORE(matches_players!O3,matches!$I3,matches!$J3)</f>
        <v>3</v>
      </c>
      <c r="O3" s="2">
        <f>CALCULATE_SCORE(matches_players!P3,matches!$I3,matches!$J3)</f>
        <v>3</v>
      </c>
      <c r="P3" s="2">
        <f>CALCULATE_SCORE(matches_players!Q3,matches!$I3,matches!$J3)</f>
        <v>3</v>
      </c>
      <c r="Q3" s="2">
        <f>CALCULATE_SCORE(matches_players!R3,matches!$I3,matches!$J3)</f>
        <v>3</v>
      </c>
      <c r="R3" s="2">
        <f>CALCULATE_SCORE(matches_players!S3,matches!$I3,matches!$J3)</f>
        <v>3</v>
      </c>
      <c r="S3" s="2">
        <f>CALCULATE_SCORE(matches_players!T3,matches!$I3,matches!$J3)</f>
        <v>0</v>
      </c>
      <c r="T3" s="2">
        <f>CALCULATE_SCORE(matches_players!U3,matches!$I3,matches!$J3)</f>
        <v>3</v>
      </c>
      <c r="U3" s="2">
        <f>CALCULATE_SCORE(matches_players!V3,matches!$I3,matches!$J3)</f>
        <v>3</v>
      </c>
      <c r="V3" s="2">
        <f>CALCULATE_SCORE(matches_players!W3,matches!$I3,matches!$J3)</f>
        <v>3</v>
      </c>
      <c r="W3" s="2">
        <f>CALCULATE_SCORE(matches_players!X3,matches!$I3,matches!$J3)</f>
        <v>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5">
        <v>3.0</v>
      </c>
      <c r="B4" s="2" t="s">
        <v>39</v>
      </c>
      <c r="C4" s="6">
        <v>44886.0</v>
      </c>
      <c r="D4" s="2">
        <f>VLOOKUP(E4,teams_db!$A$2:$B$33,2,FALSE)</f>
        <v>28</v>
      </c>
      <c r="E4" s="2" t="s">
        <v>46</v>
      </c>
      <c r="F4" s="2" t="s">
        <v>41</v>
      </c>
      <c r="G4" s="2">
        <f>VLOOKUP(H4,teams_db!$A$2:$B$33,2,FALSE)</f>
        <v>24</v>
      </c>
      <c r="H4" s="2" t="s">
        <v>47</v>
      </c>
      <c r="I4" s="2">
        <f>CALCULATE_SCORE(matches_players!J4,matches!$I4,matches!$J4)</f>
        <v>3</v>
      </c>
      <c r="J4" s="2">
        <f>CALCULATE_SCORE(matches_players!K4,matches!$I4,matches!$J4)</f>
        <v>0</v>
      </c>
      <c r="K4" s="2">
        <f>CALCULATE_SCORE(matches_players!L4,matches!$I4,matches!$J4)</f>
        <v>3</v>
      </c>
      <c r="L4" s="2">
        <f>CALCULATE_SCORE(matches_players!M4,matches!$I4,matches!$J4)</f>
        <v>3</v>
      </c>
      <c r="M4" s="2">
        <f>CALCULATE_SCORE(matches_players!N4,matches!$I4,matches!$J4)</f>
        <v>0</v>
      </c>
      <c r="N4" s="2">
        <f>CALCULATE_SCORE(matches_players!O4,matches!$I4,matches!$J4)</f>
        <v>5</v>
      </c>
      <c r="O4" s="2">
        <f>CALCULATE_SCORE(matches_players!P4,matches!$I4,matches!$J4)</f>
        <v>3</v>
      </c>
      <c r="P4" s="2">
        <f>CALCULATE_SCORE(matches_players!Q4,matches!$I4,matches!$J4)</f>
        <v>5</v>
      </c>
      <c r="Q4" s="2">
        <f>CALCULATE_SCORE(matches_players!R4,matches!$I4,matches!$J4)</f>
        <v>3</v>
      </c>
      <c r="R4" s="2">
        <f>CALCULATE_SCORE(matches_players!S4,matches!$I4,matches!$J4)</f>
        <v>3</v>
      </c>
      <c r="S4" s="2">
        <f>CALCULATE_SCORE(matches_players!T4,matches!$I4,matches!$J4)</f>
        <v>5</v>
      </c>
      <c r="T4" s="2">
        <f>CALCULATE_SCORE(matches_players!U4,matches!$I4,matches!$J4)</f>
        <v>0</v>
      </c>
      <c r="U4" s="2">
        <f>CALCULATE_SCORE(matches_players!V4,matches!$I4,matches!$J4)</f>
        <v>5</v>
      </c>
      <c r="V4" s="2">
        <f>CALCULATE_SCORE(matches_players!W4,matches!$I4,matches!$J4)</f>
        <v>0</v>
      </c>
      <c r="W4" s="2">
        <f>CALCULATE_SCORE(matches_players!X4,matches!$I4,matches!$J4)</f>
        <v>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5">
        <v>4.0</v>
      </c>
      <c r="B5" s="2" t="s">
        <v>43</v>
      </c>
      <c r="C5" s="6">
        <v>44886.0</v>
      </c>
      <c r="D5" s="2">
        <f>VLOOKUP(E5,teams_db!$A$2:$B$33,2,FALSE)</f>
        <v>15</v>
      </c>
      <c r="E5" s="2" t="s">
        <v>48</v>
      </c>
      <c r="F5" s="2" t="s">
        <v>41</v>
      </c>
      <c r="G5" s="2">
        <f>VLOOKUP(H5,teams_db!$A$2:$B$33,2,FALSE)</f>
        <v>17</v>
      </c>
      <c r="H5" s="2" t="s">
        <v>49</v>
      </c>
      <c r="I5" s="2">
        <f>CALCULATE_SCORE(matches_players!J5,matches!$I5,matches!$J5)</f>
        <v>0</v>
      </c>
      <c r="J5" s="2">
        <f>CALCULATE_SCORE(matches_players!K5,matches!$I5,matches!$J5)</f>
        <v>0</v>
      </c>
      <c r="K5" s="2">
        <f>CALCULATE_SCORE(matches_players!L5,matches!$I5,matches!$J5)</f>
        <v>0</v>
      </c>
      <c r="L5" s="2">
        <f>CALCULATE_SCORE(matches_players!M5,matches!$I5,matches!$J5)</f>
        <v>0</v>
      </c>
      <c r="M5" s="2">
        <f>CALCULATE_SCORE(matches_players!N5,matches!$I5,matches!$J5)</f>
        <v>3</v>
      </c>
      <c r="N5" s="2">
        <f>CALCULATE_SCORE(matches_players!O5,matches!$I5,matches!$J5)</f>
        <v>0</v>
      </c>
      <c r="O5" s="2">
        <f>CALCULATE_SCORE(matches_players!P5,matches!$I5,matches!$J5)</f>
        <v>0</v>
      </c>
      <c r="P5" s="2">
        <f>CALCULATE_SCORE(matches_players!Q5,matches!$I5,matches!$J5)</f>
        <v>0</v>
      </c>
      <c r="Q5" s="2">
        <f>CALCULATE_SCORE(matches_players!R5,matches!$I5,matches!$J5)</f>
        <v>0</v>
      </c>
      <c r="R5" s="2">
        <f>CALCULATE_SCORE(matches_players!S5,matches!$I5,matches!$J5)</f>
        <v>3</v>
      </c>
      <c r="S5" s="2">
        <f>CALCULATE_SCORE(matches_players!T5,matches!$I5,matches!$J5)</f>
        <v>0</v>
      </c>
      <c r="T5" s="2">
        <f>CALCULATE_SCORE(matches_players!U5,matches!$I5,matches!$J5)</f>
        <v>0</v>
      </c>
      <c r="U5" s="2">
        <f>CALCULATE_SCORE(matches_players!V5,matches!$I5,matches!$J5)</f>
        <v>5</v>
      </c>
      <c r="V5" s="2">
        <f>CALCULATE_SCORE(matches_players!W5,matches!$I5,matches!$J5)</f>
        <v>0</v>
      </c>
      <c r="W5" s="2">
        <f>CALCULATE_SCORE(matches_players!X5,matches!$I5,matches!$J5)</f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A6" s="5">
        <v>5.0</v>
      </c>
      <c r="B6" s="2" t="s">
        <v>50</v>
      </c>
      <c r="C6" s="6">
        <v>44887.0</v>
      </c>
      <c r="D6" s="2">
        <f>VLOOKUP(E6,teams_db!$A$2:$B$33,2,FALSE)</f>
        <v>3</v>
      </c>
      <c r="E6" s="2" t="s">
        <v>51</v>
      </c>
      <c r="F6" s="2" t="s">
        <v>41</v>
      </c>
      <c r="G6" s="2">
        <f>VLOOKUP(H6,teams_db!$A$2:$B$33,2,FALSE)</f>
        <v>2</v>
      </c>
      <c r="H6" s="2" t="s">
        <v>52</v>
      </c>
      <c r="I6" s="2">
        <f>CALCULATE_SCORE(matches_players!J6,matches!$I6,matches!$J6)</f>
        <v>0</v>
      </c>
      <c r="J6" s="2">
        <f>CALCULATE_SCORE(matches_players!K6,matches!$I6,matches!$J6)</f>
        <v>0</v>
      </c>
      <c r="K6" s="2">
        <f>CALCULATE_SCORE(matches_players!L6,matches!$I6,matches!$J6)</f>
        <v>0</v>
      </c>
      <c r="L6" s="2">
        <f>CALCULATE_SCORE(matches_players!M6,matches!$I6,matches!$J6)</f>
        <v>0</v>
      </c>
      <c r="M6" s="2">
        <f>CALCULATE_SCORE(matches_players!N6,matches!$I6,matches!$J6)</f>
        <v>0</v>
      </c>
      <c r="N6" s="2">
        <f>CALCULATE_SCORE(matches_players!O6,matches!$I6,matches!$J6)</f>
        <v>0</v>
      </c>
      <c r="O6" s="2">
        <f>CALCULATE_SCORE(matches_players!P6,matches!$I6,matches!$J6)</f>
        <v>0</v>
      </c>
      <c r="P6" s="2">
        <f>CALCULATE_SCORE(matches_players!Q6,matches!$I6,matches!$J6)</f>
        <v>0</v>
      </c>
      <c r="Q6" s="2">
        <f>CALCULATE_SCORE(matches_players!R6,matches!$I6,matches!$J6)</f>
        <v>0</v>
      </c>
      <c r="R6" s="2">
        <f>CALCULATE_SCORE(matches_players!S6,matches!$I6,matches!$J6)</f>
        <v>0</v>
      </c>
      <c r="S6" s="2">
        <f>CALCULATE_SCORE(matches_players!T6,matches!$I6,matches!$J6)</f>
        <v>0</v>
      </c>
      <c r="T6" s="2">
        <f>CALCULATE_SCORE(matches_players!U6,matches!$I6,matches!$J6)</f>
        <v>0</v>
      </c>
      <c r="U6" s="2">
        <f>CALCULATE_SCORE(matches_players!V6,matches!$I6,matches!$J6)</f>
        <v>0</v>
      </c>
      <c r="V6" s="2">
        <f>CALCULATE_SCORE(matches_players!W6,matches!$I6,matches!$J6)</f>
        <v>0</v>
      </c>
      <c r="W6" s="2">
        <f>CALCULATE_SCORE(matches_players!X6,matches!$I6,matches!$J6)</f>
        <v>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A7" s="5">
        <v>6.0</v>
      </c>
      <c r="B7" s="2" t="s">
        <v>53</v>
      </c>
      <c r="C7" s="6">
        <v>44887.0</v>
      </c>
      <c r="D7" s="2">
        <f>VLOOKUP(E7,teams_db!$A$2:$B$33,2,FALSE)</f>
        <v>12</v>
      </c>
      <c r="E7" s="2" t="s">
        <v>54</v>
      </c>
      <c r="F7" s="2" t="s">
        <v>41</v>
      </c>
      <c r="G7" s="2">
        <f>VLOOKUP(H7,teams_db!$A$2:$B$33,2,FALSE)</f>
        <v>31</v>
      </c>
      <c r="H7" s="2" t="s">
        <v>55</v>
      </c>
      <c r="I7" s="2" t="str">
        <f>CALCULATE_SCORE(matches_players!J7,matches!$I7,matches!$J7)</f>
        <v/>
      </c>
      <c r="J7" s="2" t="str">
        <f>CALCULATE_SCORE(matches_players!K7,matches!$I7,matches!$J7)</f>
        <v/>
      </c>
      <c r="K7" s="2" t="str">
        <f>CALCULATE_SCORE(matches_players!L7,matches!$I7,matches!$J7)</f>
        <v/>
      </c>
      <c r="L7" s="2" t="str">
        <f>CALCULATE_SCORE(matches_players!M7,matches!$I7,matches!$J7)</f>
        <v/>
      </c>
      <c r="M7" s="2" t="str">
        <f>CALCULATE_SCORE(matches_players!N7,matches!$I7,matches!$J7)</f>
        <v/>
      </c>
      <c r="N7" s="2" t="str">
        <f>CALCULATE_SCORE(matches_players!O7,matches!$I7,matches!$J7)</f>
        <v/>
      </c>
      <c r="O7" s="2" t="str">
        <f>CALCULATE_SCORE(matches_players!P7,matches!$I7,matches!$J7)</f>
        <v/>
      </c>
      <c r="P7" s="2" t="str">
        <f>CALCULATE_SCORE(matches_players!Q7,matches!$I7,matches!$J7)</f>
        <v/>
      </c>
      <c r="Q7" s="2" t="str">
        <f>CALCULATE_SCORE(matches_players!R7,matches!$I7,matches!$J7)</f>
        <v/>
      </c>
      <c r="R7" s="2" t="str">
        <f>CALCULATE_SCORE(matches_players!S7,matches!$I7,matches!$J7)</f>
        <v/>
      </c>
      <c r="S7" s="2" t="str">
        <f>CALCULATE_SCORE(matches_players!T7,matches!$I7,matches!$J7)</f>
        <v/>
      </c>
      <c r="T7" s="2" t="str">
        <f>CALCULATE_SCORE(matches_players!U7,matches!$I7,matches!$J7)</f>
        <v/>
      </c>
      <c r="U7" s="2" t="str">
        <f>CALCULATE_SCORE(matches_players!V7,matches!$I7,matches!$J7)</f>
        <v/>
      </c>
      <c r="V7" s="2" t="str">
        <f>CALCULATE_SCORE(matches_players!W7,matches!$I7,matches!$J7)</f>
        <v/>
      </c>
      <c r="W7" s="2" t="str">
        <f>CALCULATE_SCORE(matches_players!X7,matches!$I7,matches!$J7)</f>
        <v/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5">
        <v>7.0</v>
      </c>
      <c r="B8" s="2" t="s">
        <v>50</v>
      </c>
      <c r="C8" s="6">
        <v>44887.0</v>
      </c>
      <c r="D8" s="2">
        <f>VLOOKUP(E8,teams_db!$A$2:$B$33,2,FALSE)</f>
        <v>23</v>
      </c>
      <c r="E8" s="2" t="s">
        <v>56</v>
      </c>
      <c r="F8" s="2" t="s">
        <v>41</v>
      </c>
      <c r="G8" s="2">
        <f>VLOOKUP(H8,teams_db!$A$2:$B$33,2,FALSE)</f>
        <v>25</v>
      </c>
      <c r="H8" s="2" t="s">
        <v>57</v>
      </c>
      <c r="I8" s="2" t="str">
        <f>CALCULATE_SCORE(matches_players!J8,matches!$I8,matches!$J8)</f>
        <v/>
      </c>
      <c r="J8" s="2" t="str">
        <f>CALCULATE_SCORE(matches_players!K8,matches!$I8,matches!$J8)</f>
        <v/>
      </c>
      <c r="K8" s="2" t="str">
        <f>CALCULATE_SCORE(matches_players!L8,matches!$I8,matches!$J8)</f>
        <v/>
      </c>
      <c r="L8" s="2" t="str">
        <f>CALCULATE_SCORE(matches_players!M8,matches!$I8,matches!$J8)</f>
        <v/>
      </c>
      <c r="M8" s="2" t="str">
        <f>CALCULATE_SCORE(matches_players!N8,matches!$I8,matches!$J8)</f>
        <v/>
      </c>
      <c r="N8" s="2" t="str">
        <f>CALCULATE_SCORE(matches_players!O8,matches!$I8,matches!$J8)</f>
        <v/>
      </c>
      <c r="O8" s="2" t="str">
        <f>CALCULATE_SCORE(matches_players!P8,matches!$I8,matches!$J8)</f>
        <v/>
      </c>
      <c r="P8" s="2" t="str">
        <f>CALCULATE_SCORE(matches_players!Q8,matches!$I8,matches!$J8)</f>
        <v/>
      </c>
      <c r="Q8" s="2" t="str">
        <f>CALCULATE_SCORE(matches_players!R8,matches!$I8,matches!$J8)</f>
        <v/>
      </c>
      <c r="R8" s="2" t="str">
        <f>CALCULATE_SCORE(matches_players!S8,matches!$I8,matches!$J8)</f>
        <v/>
      </c>
      <c r="S8" s="2" t="str">
        <f>CALCULATE_SCORE(matches_players!T8,matches!$I8,matches!$J8)</f>
        <v/>
      </c>
      <c r="T8" s="2" t="str">
        <f>CALCULATE_SCORE(matches_players!U8,matches!$I8,matches!$J8)</f>
        <v/>
      </c>
      <c r="U8" s="2" t="str">
        <f>CALCULATE_SCORE(matches_players!V8,matches!$I8,matches!$J8)</f>
        <v/>
      </c>
      <c r="V8" s="2" t="str">
        <f>CALCULATE_SCORE(matches_players!W8,matches!$I8,matches!$J8)</f>
        <v/>
      </c>
      <c r="W8" s="2" t="str">
        <f>CALCULATE_SCORE(matches_players!X8,matches!$I8,matches!$J8)</f>
        <v/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5">
        <v>8.0</v>
      </c>
      <c r="B9" s="2" t="s">
        <v>53</v>
      </c>
      <c r="C9" s="6">
        <v>44887.0</v>
      </c>
      <c r="D9" s="2">
        <f>VLOOKUP(E9,teams_db!$A$2:$B$33,2,FALSE)</f>
        <v>16</v>
      </c>
      <c r="E9" s="2" t="s">
        <v>58</v>
      </c>
      <c r="F9" s="2" t="s">
        <v>41</v>
      </c>
      <c r="G9" s="2">
        <f>VLOOKUP(H9,teams_db!$A$2:$B$33,2,FALSE)</f>
        <v>4</v>
      </c>
      <c r="H9" s="2" t="s">
        <v>59</v>
      </c>
      <c r="I9" s="2" t="str">
        <f>CALCULATE_SCORE(matches_players!J9,matches!$I9,matches!$J9)</f>
        <v/>
      </c>
      <c r="J9" s="2" t="str">
        <f>CALCULATE_SCORE(matches_players!K9,matches!$I9,matches!$J9)</f>
        <v/>
      </c>
      <c r="K9" s="2" t="str">
        <f>CALCULATE_SCORE(matches_players!L9,matches!$I9,matches!$J9)</f>
        <v/>
      </c>
      <c r="L9" s="2" t="str">
        <f>CALCULATE_SCORE(matches_players!M9,matches!$I9,matches!$J9)</f>
        <v/>
      </c>
      <c r="M9" s="2" t="str">
        <f>CALCULATE_SCORE(matches_players!N9,matches!$I9,matches!$J9)</f>
        <v/>
      </c>
      <c r="N9" s="2" t="str">
        <f>CALCULATE_SCORE(matches_players!O9,matches!$I9,matches!$J9)</f>
        <v/>
      </c>
      <c r="O9" s="2" t="str">
        <f>CALCULATE_SCORE(matches_players!P9,matches!$I9,matches!$J9)</f>
        <v/>
      </c>
      <c r="P9" s="2" t="str">
        <f>CALCULATE_SCORE(matches_players!Q9,matches!$I9,matches!$J9)</f>
        <v/>
      </c>
      <c r="Q9" s="2" t="str">
        <f>CALCULATE_SCORE(matches_players!R9,matches!$I9,matches!$J9)</f>
        <v/>
      </c>
      <c r="R9" s="2" t="str">
        <f>CALCULATE_SCORE(matches_players!S9,matches!$I9,matches!$J9)</f>
        <v/>
      </c>
      <c r="S9" s="2" t="str">
        <f>CALCULATE_SCORE(matches_players!T9,matches!$I9,matches!$J9)</f>
        <v/>
      </c>
      <c r="T9" s="2" t="str">
        <f>CALCULATE_SCORE(matches_players!U9,matches!$I9,matches!$J9)</f>
        <v/>
      </c>
      <c r="U9" s="2" t="str">
        <f>CALCULATE_SCORE(matches_players!V9,matches!$I9,matches!$J9)</f>
        <v/>
      </c>
      <c r="V9" s="2" t="str">
        <f>CALCULATE_SCORE(matches_players!W9,matches!$I9,matches!$J9)</f>
        <v/>
      </c>
      <c r="W9" s="2" t="str">
        <f>CALCULATE_SCORE(matches_players!X9,matches!$I9,matches!$J9)</f>
        <v/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5">
        <v>9.0</v>
      </c>
      <c r="B10" s="2" t="s">
        <v>60</v>
      </c>
      <c r="C10" s="6">
        <v>44888.0</v>
      </c>
      <c r="D10" s="2">
        <f>VLOOKUP(E10,teams_db!$A$2:$B$33,2,FALSE)</f>
        <v>22</v>
      </c>
      <c r="E10" s="2" t="s">
        <v>61</v>
      </c>
      <c r="F10" s="2" t="s">
        <v>41</v>
      </c>
      <c r="G10" s="2">
        <f>VLOOKUP(H10,teams_db!$A$2:$B$33,2,FALSE)</f>
        <v>11</v>
      </c>
      <c r="H10" s="2" t="s">
        <v>62</v>
      </c>
      <c r="I10" s="2" t="str">
        <f>CALCULATE_SCORE(matches_players!J10,matches!$I10,matches!$J10)</f>
        <v/>
      </c>
      <c r="J10" s="2" t="str">
        <f>CALCULATE_SCORE(matches_players!K10,matches!$I10,matches!$J10)</f>
        <v/>
      </c>
      <c r="K10" s="2" t="str">
        <f>CALCULATE_SCORE(matches_players!L10,matches!$I10,matches!$J10)</f>
        <v/>
      </c>
      <c r="L10" s="2" t="str">
        <f>CALCULATE_SCORE(matches_players!M10,matches!$I10,matches!$J10)</f>
        <v/>
      </c>
      <c r="M10" s="2" t="str">
        <f>CALCULATE_SCORE(matches_players!N10,matches!$I10,matches!$J10)</f>
        <v/>
      </c>
      <c r="N10" s="2" t="str">
        <f>CALCULATE_SCORE(matches_players!O10,matches!$I10,matches!$J10)</f>
        <v/>
      </c>
      <c r="O10" s="2" t="str">
        <f>CALCULATE_SCORE(matches_players!P10,matches!$I10,matches!$J10)</f>
        <v/>
      </c>
      <c r="P10" s="2" t="str">
        <f>CALCULATE_SCORE(matches_players!Q10,matches!$I10,matches!$J10)</f>
        <v/>
      </c>
      <c r="Q10" s="2" t="str">
        <f>CALCULATE_SCORE(matches_players!R10,matches!$I10,matches!$J10)</f>
        <v/>
      </c>
      <c r="R10" s="2" t="str">
        <f>CALCULATE_SCORE(matches_players!S10,matches!$I10,matches!$J10)</f>
        <v/>
      </c>
      <c r="S10" s="2" t="str">
        <f>CALCULATE_SCORE(matches_players!T10,matches!$I10,matches!$J10)</f>
        <v/>
      </c>
      <c r="T10" s="2" t="str">
        <f>CALCULATE_SCORE(matches_players!U10,matches!$I10,matches!$J10)</f>
        <v/>
      </c>
      <c r="U10" s="2" t="str">
        <f>CALCULATE_SCORE(matches_players!V10,matches!$I10,matches!$J10)</f>
        <v/>
      </c>
      <c r="V10" s="2" t="str">
        <f>CALCULATE_SCORE(matches_players!W10,matches!$I10,matches!$J10)</f>
        <v/>
      </c>
      <c r="W10" s="2" t="str">
        <f>CALCULATE_SCORE(matches_players!X10,matches!$I10,matches!$J10)</f>
        <v/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>
      <c r="A11" s="5">
        <v>10.0</v>
      </c>
      <c r="B11" s="2" t="s">
        <v>63</v>
      </c>
      <c r="C11" s="6">
        <v>44888.0</v>
      </c>
      <c r="D11" s="2">
        <f>VLOOKUP(E11,teams_db!$A$2:$B$33,2,FALSE)</f>
        <v>1</v>
      </c>
      <c r="E11" s="2" t="s">
        <v>64</v>
      </c>
      <c r="F11" s="2" t="s">
        <v>41</v>
      </c>
      <c r="G11" s="2">
        <f>VLOOKUP(H11,teams_db!$A$2:$B$33,2,FALSE)</f>
        <v>21</v>
      </c>
      <c r="H11" s="2" t="s">
        <v>65</v>
      </c>
      <c r="I11" s="2" t="str">
        <f>CALCULATE_SCORE(matches_players!J11,matches!$I11,matches!$J11)</f>
        <v/>
      </c>
      <c r="J11" s="2" t="str">
        <f>CALCULATE_SCORE(matches_players!K11,matches!$I11,matches!$J11)</f>
        <v/>
      </c>
      <c r="K11" s="2" t="str">
        <f>CALCULATE_SCORE(matches_players!L11,matches!$I11,matches!$J11)</f>
        <v/>
      </c>
      <c r="L11" s="2" t="str">
        <f>CALCULATE_SCORE(matches_players!M11,matches!$I11,matches!$J11)</f>
        <v/>
      </c>
      <c r="M11" s="2" t="str">
        <f>CALCULATE_SCORE(matches_players!N11,matches!$I11,matches!$J11)</f>
        <v/>
      </c>
      <c r="N11" s="2" t="str">
        <f>CALCULATE_SCORE(matches_players!O11,matches!$I11,matches!$J11)</f>
        <v/>
      </c>
      <c r="O11" s="2" t="str">
        <f>CALCULATE_SCORE(matches_players!P11,matches!$I11,matches!$J11)</f>
        <v/>
      </c>
      <c r="P11" s="2" t="str">
        <f>CALCULATE_SCORE(matches_players!Q11,matches!$I11,matches!$J11)</f>
        <v/>
      </c>
      <c r="Q11" s="2" t="str">
        <f>CALCULATE_SCORE(matches_players!R11,matches!$I11,matches!$J11)</f>
        <v/>
      </c>
      <c r="R11" s="2" t="str">
        <f>CALCULATE_SCORE(matches_players!S11,matches!$I11,matches!$J11)</f>
        <v/>
      </c>
      <c r="S11" s="2" t="str">
        <f>CALCULATE_SCORE(matches_players!T11,matches!$I11,matches!$J11)</f>
        <v/>
      </c>
      <c r="T11" s="2" t="str">
        <f>CALCULATE_SCORE(matches_players!U11,matches!$I11,matches!$J11)</f>
        <v/>
      </c>
      <c r="U11" s="2" t="str">
        <f>CALCULATE_SCORE(matches_players!V11,matches!$I11,matches!$J11)</f>
        <v/>
      </c>
      <c r="V11" s="2" t="str">
        <f>CALCULATE_SCORE(matches_players!W11,matches!$I11,matches!$J11)</f>
        <v/>
      </c>
      <c r="W11" s="2" t="str">
        <f>CALCULATE_SCORE(matches_players!X11,matches!$I11,matches!$J11)</f>
        <v/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5">
        <v>11.0</v>
      </c>
      <c r="B12" s="2" t="s">
        <v>63</v>
      </c>
      <c r="C12" s="6">
        <v>44888.0</v>
      </c>
      <c r="D12" s="2">
        <f>VLOOKUP(E12,teams_db!$A$2:$B$33,2,FALSE)</f>
        <v>14</v>
      </c>
      <c r="E12" s="2" t="s">
        <v>66</v>
      </c>
      <c r="F12" s="2" t="s">
        <v>41</v>
      </c>
      <c r="G12" s="2">
        <f>VLOOKUP(H12,teams_db!$A$2:$B$33,2,FALSE)</f>
        <v>10</v>
      </c>
      <c r="H12" s="2" t="s">
        <v>67</v>
      </c>
      <c r="I12" s="2" t="str">
        <f>CALCULATE_SCORE(matches_players!J12,matches!$I12,matches!$J12)</f>
        <v/>
      </c>
      <c r="J12" s="2" t="str">
        <f>CALCULATE_SCORE(matches_players!K12,matches!$I12,matches!$J12)</f>
        <v/>
      </c>
      <c r="K12" s="2" t="str">
        <f>CALCULATE_SCORE(matches_players!L12,matches!$I12,matches!$J12)</f>
        <v/>
      </c>
      <c r="L12" s="2" t="str">
        <f>CALCULATE_SCORE(matches_players!M12,matches!$I12,matches!$J12)</f>
        <v/>
      </c>
      <c r="M12" s="2" t="str">
        <f>CALCULATE_SCORE(matches_players!N12,matches!$I12,matches!$J12)</f>
        <v/>
      </c>
      <c r="N12" s="2" t="str">
        <f>CALCULATE_SCORE(matches_players!O12,matches!$I12,matches!$J12)</f>
        <v/>
      </c>
      <c r="O12" s="2" t="str">
        <f>CALCULATE_SCORE(matches_players!P12,matches!$I12,matches!$J12)</f>
        <v/>
      </c>
      <c r="P12" s="2" t="str">
        <f>CALCULATE_SCORE(matches_players!Q12,matches!$I12,matches!$J12)</f>
        <v/>
      </c>
      <c r="Q12" s="2" t="str">
        <f>CALCULATE_SCORE(matches_players!R12,matches!$I12,matches!$J12)</f>
        <v/>
      </c>
      <c r="R12" s="2" t="str">
        <f>CALCULATE_SCORE(matches_players!S12,matches!$I12,matches!$J12)</f>
        <v/>
      </c>
      <c r="S12" s="2" t="str">
        <f>CALCULATE_SCORE(matches_players!T12,matches!$I12,matches!$J12)</f>
        <v/>
      </c>
      <c r="T12" s="2" t="str">
        <f>CALCULATE_SCORE(matches_players!U12,matches!$I12,matches!$J12)</f>
        <v/>
      </c>
      <c r="U12" s="2" t="str">
        <f>CALCULATE_SCORE(matches_players!V12,matches!$I12,matches!$J12)</f>
        <v/>
      </c>
      <c r="V12" s="2" t="str">
        <f>CALCULATE_SCORE(matches_players!W12,matches!$I12,matches!$J12)</f>
        <v/>
      </c>
      <c r="W12" s="2" t="str">
        <f>CALCULATE_SCORE(matches_players!X12,matches!$I12,matches!$J12)</f>
        <v/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5">
        <v>12.0</v>
      </c>
      <c r="B13" s="2" t="s">
        <v>60</v>
      </c>
      <c r="C13" s="6">
        <v>44888.0</v>
      </c>
      <c r="D13" s="2">
        <f>VLOOKUP(E13,teams_db!$A$2:$B$33,2,FALSE)</f>
        <v>5</v>
      </c>
      <c r="E13" s="2" t="s">
        <v>68</v>
      </c>
      <c r="F13" s="2" t="s">
        <v>41</v>
      </c>
      <c r="G13" s="2">
        <f>VLOOKUP(H13,teams_db!$A$2:$B$33,2,FALSE)</f>
        <v>8</v>
      </c>
      <c r="H13" s="2" t="s">
        <v>69</v>
      </c>
      <c r="I13" s="2" t="str">
        <f>CALCULATE_SCORE(matches_players!J13,matches!$I13,matches!$J13)</f>
        <v/>
      </c>
      <c r="J13" s="2" t="str">
        <f>CALCULATE_SCORE(matches_players!K13,matches!$I13,matches!$J13)</f>
        <v/>
      </c>
      <c r="K13" s="2" t="str">
        <f>CALCULATE_SCORE(matches_players!L13,matches!$I13,matches!$J13)</f>
        <v/>
      </c>
      <c r="L13" s="2" t="str">
        <f>CALCULATE_SCORE(matches_players!M13,matches!$I13,matches!$J13)</f>
        <v/>
      </c>
      <c r="M13" s="2" t="str">
        <f>CALCULATE_SCORE(matches_players!N13,matches!$I13,matches!$J13)</f>
        <v/>
      </c>
      <c r="N13" s="2" t="str">
        <f>CALCULATE_SCORE(matches_players!O13,matches!$I13,matches!$J13)</f>
        <v/>
      </c>
      <c r="O13" s="2" t="str">
        <f>CALCULATE_SCORE(matches_players!P13,matches!$I13,matches!$J13)</f>
        <v/>
      </c>
      <c r="P13" s="2" t="str">
        <f>CALCULATE_SCORE(matches_players!Q13,matches!$I13,matches!$J13)</f>
        <v/>
      </c>
      <c r="Q13" s="2" t="str">
        <f>CALCULATE_SCORE(matches_players!R13,matches!$I13,matches!$J13)</f>
        <v/>
      </c>
      <c r="R13" s="2" t="str">
        <f>CALCULATE_SCORE(matches_players!S13,matches!$I13,matches!$J13)</f>
        <v/>
      </c>
      <c r="S13" s="2" t="str">
        <f>CALCULATE_SCORE(matches_players!T13,matches!$I13,matches!$J13)</f>
        <v/>
      </c>
      <c r="T13" s="2" t="str">
        <f>CALCULATE_SCORE(matches_players!U13,matches!$I13,matches!$J13)</f>
        <v/>
      </c>
      <c r="U13" s="2" t="str">
        <f>CALCULATE_SCORE(matches_players!V13,matches!$I13,matches!$J13)</f>
        <v/>
      </c>
      <c r="V13" s="2" t="str">
        <f>CALCULATE_SCORE(matches_players!W13,matches!$I13,matches!$J13)</f>
        <v/>
      </c>
      <c r="W13" s="2" t="str">
        <f>CALCULATE_SCORE(matches_players!X13,matches!$I13,matches!$J13)</f>
        <v/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5">
        <v>13.0</v>
      </c>
      <c r="B14" s="2" t="s">
        <v>70</v>
      </c>
      <c r="C14" s="6">
        <v>44889.0</v>
      </c>
      <c r="D14" s="2">
        <f>VLOOKUP(E14,teams_db!$A$2:$B$33,2,FALSE)</f>
        <v>30</v>
      </c>
      <c r="E14" s="2" t="s">
        <v>71</v>
      </c>
      <c r="F14" s="2" t="s">
        <v>41</v>
      </c>
      <c r="G14" s="2">
        <f>VLOOKUP(H14,teams_db!$A$2:$B$33,2,FALSE)</f>
        <v>7</v>
      </c>
      <c r="H14" s="2" t="s">
        <v>72</v>
      </c>
      <c r="I14" s="2" t="str">
        <f>CALCULATE_SCORE(matches_players!J14,matches!$I14,matches!$J14)</f>
        <v/>
      </c>
      <c r="J14" s="2" t="str">
        <f>CALCULATE_SCORE(matches_players!K14,matches!$I14,matches!$J14)</f>
        <v/>
      </c>
      <c r="K14" s="2" t="str">
        <f>CALCULATE_SCORE(matches_players!L14,matches!$I14,matches!$J14)</f>
        <v/>
      </c>
      <c r="L14" s="2" t="str">
        <f>CALCULATE_SCORE(matches_players!M14,matches!$I14,matches!$J14)</f>
        <v/>
      </c>
      <c r="M14" s="2" t="str">
        <f>CALCULATE_SCORE(matches_players!N14,matches!$I14,matches!$J14)</f>
        <v/>
      </c>
      <c r="N14" s="2" t="str">
        <f>CALCULATE_SCORE(matches_players!O14,matches!$I14,matches!$J14)</f>
        <v/>
      </c>
      <c r="O14" s="2" t="str">
        <f>CALCULATE_SCORE(matches_players!P14,matches!$I14,matches!$J14)</f>
        <v/>
      </c>
      <c r="P14" s="2" t="str">
        <f>CALCULATE_SCORE(matches_players!Q14,matches!$I14,matches!$J14)</f>
        <v/>
      </c>
      <c r="Q14" s="2" t="str">
        <f>CALCULATE_SCORE(matches_players!R14,matches!$I14,matches!$J14)</f>
        <v/>
      </c>
      <c r="R14" s="2" t="str">
        <f>CALCULATE_SCORE(matches_players!S14,matches!$I14,matches!$J14)</f>
        <v/>
      </c>
      <c r="S14" s="2" t="str">
        <f>CALCULATE_SCORE(matches_players!T14,matches!$I14,matches!$J14)</f>
        <v/>
      </c>
      <c r="T14" s="2" t="str">
        <f>CALCULATE_SCORE(matches_players!U14,matches!$I14,matches!$J14)</f>
        <v/>
      </c>
      <c r="U14" s="2" t="str">
        <f>CALCULATE_SCORE(matches_players!V14,matches!$I14,matches!$J14)</f>
        <v/>
      </c>
      <c r="V14" s="2" t="str">
        <f>CALCULATE_SCORE(matches_players!W14,matches!$I14,matches!$J14)</f>
        <v/>
      </c>
      <c r="W14" s="2" t="str">
        <f>CALCULATE_SCORE(matches_players!X14,matches!$I14,matches!$J14)</f>
        <v/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5">
        <v>14.0</v>
      </c>
      <c r="B15" s="2" t="s">
        <v>73</v>
      </c>
      <c r="C15" s="6">
        <v>44889.0</v>
      </c>
      <c r="D15" s="2">
        <f>VLOOKUP(E15,teams_db!$A$2:$B$33,2,FALSE)</f>
        <v>32</v>
      </c>
      <c r="E15" s="2" t="s">
        <v>74</v>
      </c>
      <c r="F15" s="2" t="s">
        <v>41</v>
      </c>
      <c r="G15" s="2">
        <f>VLOOKUP(H15,teams_db!$A$2:$B$33,2,FALSE)</f>
        <v>9</v>
      </c>
      <c r="H15" s="2" t="s">
        <v>75</v>
      </c>
      <c r="I15" s="2" t="str">
        <f>CALCULATE_SCORE(matches_players!J15,matches!$I15,matches!$J15)</f>
        <v/>
      </c>
      <c r="J15" s="2" t="str">
        <f>CALCULATE_SCORE(matches_players!K15,matches!$I15,matches!$J15)</f>
        <v/>
      </c>
      <c r="K15" s="2" t="str">
        <f>CALCULATE_SCORE(matches_players!L15,matches!$I15,matches!$J15)</f>
        <v/>
      </c>
      <c r="L15" s="2" t="str">
        <f>CALCULATE_SCORE(matches_players!M15,matches!$I15,matches!$J15)</f>
        <v/>
      </c>
      <c r="M15" s="2" t="str">
        <f>CALCULATE_SCORE(matches_players!N15,matches!$I15,matches!$J15)</f>
        <v/>
      </c>
      <c r="N15" s="2" t="str">
        <f>CALCULATE_SCORE(matches_players!O15,matches!$I15,matches!$J15)</f>
        <v/>
      </c>
      <c r="O15" s="2" t="str">
        <f>CALCULATE_SCORE(matches_players!P15,matches!$I15,matches!$J15)</f>
        <v/>
      </c>
      <c r="P15" s="2" t="str">
        <f>CALCULATE_SCORE(matches_players!Q15,matches!$I15,matches!$J15)</f>
        <v/>
      </c>
      <c r="Q15" s="2" t="str">
        <f>CALCULATE_SCORE(matches_players!R15,matches!$I15,matches!$J15)</f>
        <v/>
      </c>
      <c r="R15" s="2" t="str">
        <f>CALCULATE_SCORE(matches_players!S15,matches!$I15,matches!$J15)</f>
        <v/>
      </c>
      <c r="S15" s="2" t="str">
        <f>CALCULATE_SCORE(matches_players!T15,matches!$I15,matches!$J15)</f>
        <v/>
      </c>
      <c r="T15" s="2" t="str">
        <f>CALCULATE_SCORE(matches_players!U15,matches!$I15,matches!$J15)</f>
        <v/>
      </c>
      <c r="U15" s="2" t="str">
        <f>CALCULATE_SCORE(matches_players!V15,matches!$I15,matches!$J15)</f>
        <v/>
      </c>
      <c r="V15" s="2" t="str">
        <f>CALCULATE_SCORE(matches_players!W15,matches!$I15,matches!$J15)</f>
        <v/>
      </c>
      <c r="W15" s="2" t="str">
        <f>CALCULATE_SCORE(matches_players!X15,matches!$I15,matches!$J15)</f>
        <v/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5">
        <v>15.0</v>
      </c>
      <c r="B16" s="2" t="s">
        <v>73</v>
      </c>
      <c r="C16" s="6">
        <v>44889.0</v>
      </c>
      <c r="D16" s="2">
        <f>VLOOKUP(E16,teams_db!$A$2:$B$33,2,FALSE)</f>
        <v>26</v>
      </c>
      <c r="E16" s="2" t="s">
        <v>76</v>
      </c>
      <c r="F16" s="2" t="s">
        <v>41</v>
      </c>
      <c r="G16" s="2">
        <f>VLOOKUP(H16,teams_db!$A$2:$B$33,2,FALSE)</f>
        <v>18</v>
      </c>
      <c r="H16" s="2" t="s">
        <v>77</v>
      </c>
      <c r="I16" s="2" t="str">
        <f>CALCULATE_SCORE(matches_players!J16,matches!$I16,matches!$J16)</f>
        <v/>
      </c>
      <c r="J16" s="2" t="str">
        <f>CALCULATE_SCORE(matches_players!K16,matches!$I16,matches!$J16)</f>
        <v/>
      </c>
      <c r="K16" s="2" t="str">
        <f>CALCULATE_SCORE(matches_players!L16,matches!$I16,matches!$J16)</f>
        <v/>
      </c>
      <c r="L16" s="2" t="str">
        <f>CALCULATE_SCORE(matches_players!M16,matches!$I16,matches!$J16)</f>
        <v/>
      </c>
      <c r="M16" s="2" t="str">
        <f>CALCULATE_SCORE(matches_players!N16,matches!$I16,matches!$J16)</f>
        <v/>
      </c>
      <c r="N16" s="2" t="str">
        <f>CALCULATE_SCORE(matches_players!O16,matches!$I16,matches!$J16)</f>
        <v/>
      </c>
      <c r="O16" s="2" t="str">
        <f>CALCULATE_SCORE(matches_players!P16,matches!$I16,matches!$J16)</f>
        <v/>
      </c>
      <c r="P16" s="2" t="str">
        <f>CALCULATE_SCORE(matches_players!Q16,matches!$I16,matches!$J16)</f>
        <v/>
      </c>
      <c r="Q16" s="2" t="str">
        <f>CALCULATE_SCORE(matches_players!R16,matches!$I16,matches!$J16)</f>
        <v/>
      </c>
      <c r="R16" s="2" t="str">
        <f>CALCULATE_SCORE(matches_players!S16,matches!$I16,matches!$J16)</f>
        <v/>
      </c>
      <c r="S16" s="2" t="str">
        <f>CALCULATE_SCORE(matches_players!T16,matches!$I16,matches!$J16)</f>
        <v/>
      </c>
      <c r="T16" s="2" t="str">
        <f>CALCULATE_SCORE(matches_players!U16,matches!$I16,matches!$J16)</f>
        <v/>
      </c>
      <c r="U16" s="2" t="str">
        <f>CALCULATE_SCORE(matches_players!V16,matches!$I16,matches!$J16)</f>
        <v/>
      </c>
      <c r="V16" s="2" t="str">
        <f>CALCULATE_SCORE(matches_players!W16,matches!$I16,matches!$J16)</f>
        <v/>
      </c>
      <c r="W16" s="2" t="str">
        <f>CALCULATE_SCORE(matches_players!X16,matches!$I16,matches!$J16)</f>
        <v/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5">
        <v>16.0</v>
      </c>
      <c r="B17" s="2" t="s">
        <v>70</v>
      </c>
      <c r="C17" s="6">
        <v>44889.0</v>
      </c>
      <c r="D17" s="2">
        <f>VLOOKUP(E17,teams_db!$A$2:$B$33,2,FALSE)</f>
        <v>6</v>
      </c>
      <c r="E17" s="2" t="s">
        <v>78</v>
      </c>
      <c r="F17" s="2" t="s">
        <v>41</v>
      </c>
      <c r="G17" s="2">
        <f>VLOOKUP(H17,teams_db!$A$2:$B$33,2,FALSE)</f>
        <v>29</v>
      </c>
      <c r="H17" s="2" t="s">
        <v>79</v>
      </c>
      <c r="I17" s="2" t="str">
        <f>CALCULATE_SCORE(matches_players!J17,matches!$I17,matches!$J17)</f>
        <v/>
      </c>
      <c r="J17" s="2" t="str">
        <f>CALCULATE_SCORE(matches_players!K17,matches!$I17,matches!$J17)</f>
        <v/>
      </c>
      <c r="K17" s="2" t="str">
        <f>CALCULATE_SCORE(matches_players!L17,matches!$I17,matches!$J17)</f>
        <v/>
      </c>
      <c r="L17" s="2" t="str">
        <f>CALCULATE_SCORE(matches_players!M17,matches!$I17,matches!$J17)</f>
        <v/>
      </c>
      <c r="M17" s="2" t="str">
        <f>CALCULATE_SCORE(matches_players!N17,matches!$I17,matches!$J17)</f>
        <v/>
      </c>
      <c r="N17" s="2" t="str">
        <f>CALCULATE_SCORE(matches_players!O17,matches!$I17,matches!$J17)</f>
        <v/>
      </c>
      <c r="O17" s="2" t="str">
        <f>CALCULATE_SCORE(matches_players!P17,matches!$I17,matches!$J17)</f>
        <v/>
      </c>
      <c r="P17" s="2" t="str">
        <f>CALCULATE_SCORE(matches_players!Q17,matches!$I17,matches!$J17)</f>
        <v/>
      </c>
      <c r="Q17" s="2" t="str">
        <f>CALCULATE_SCORE(matches_players!R17,matches!$I17,matches!$J17)</f>
        <v/>
      </c>
      <c r="R17" s="2" t="str">
        <f>CALCULATE_SCORE(matches_players!S17,matches!$I17,matches!$J17)</f>
        <v/>
      </c>
      <c r="S17" s="2" t="str">
        <f>CALCULATE_SCORE(matches_players!T17,matches!$I17,matches!$J17)</f>
        <v/>
      </c>
      <c r="T17" s="2" t="str">
        <f>CALCULATE_SCORE(matches_players!U17,matches!$I17,matches!$J17)</f>
        <v/>
      </c>
      <c r="U17" s="2" t="str">
        <f>CALCULATE_SCORE(matches_players!V17,matches!$I17,matches!$J17)</f>
        <v/>
      </c>
      <c r="V17" s="2" t="str">
        <f>CALCULATE_SCORE(matches_players!W17,matches!$I17,matches!$J17)</f>
        <v/>
      </c>
      <c r="W17" s="2" t="str">
        <f>CALCULATE_SCORE(matches_players!X17,matches!$I17,matches!$J17)</f>
        <v/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5">
        <v>17.0</v>
      </c>
      <c r="B18" s="2" t="s">
        <v>43</v>
      </c>
      <c r="C18" s="6">
        <v>44890.0</v>
      </c>
      <c r="D18" s="2">
        <f>VLOOKUP(E18,teams_db!$A$2:$B$33,2,FALSE)</f>
        <v>17</v>
      </c>
      <c r="E18" s="2" t="s">
        <v>49</v>
      </c>
      <c r="F18" s="2" t="s">
        <v>41</v>
      </c>
      <c r="G18" s="2">
        <f>VLOOKUP(H18,teams_db!$A$2:$B$33,2,FALSE)</f>
        <v>20</v>
      </c>
      <c r="H18" s="2" t="s">
        <v>45</v>
      </c>
      <c r="I18" s="2" t="str">
        <f>CALCULATE_SCORE(matches_players!J18,matches!$I18,matches!$J18)</f>
        <v/>
      </c>
      <c r="J18" s="2" t="str">
        <f>CALCULATE_SCORE(matches_players!K18,matches!$I18,matches!$J18)</f>
        <v/>
      </c>
      <c r="K18" s="2" t="str">
        <f>CALCULATE_SCORE(matches_players!L18,matches!$I18,matches!$J18)</f>
        <v/>
      </c>
      <c r="L18" s="2" t="str">
        <f>CALCULATE_SCORE(matches_players!M18,matches!$I18,matches!$J18)</f>
        <v/>
      </c>
      <c r="M18" s="2" t="str">
        <f>CALCULATE_SCORE(matches_players!N18,matches!$I18,matches!$J18)</f>
        <v/>
      </c>
      <c r="N18" s="2" t="str">
        <f>CALCULATE_SCORE(matches_players!O18,matches!$I18,matches!$J18)</f>
        <v/>
      </c>
      <c r="O18" s="2" t="str">
        <f>CALCULATE_SCORE(matches_players!P18,matches!$I18,matches!$J18)</f>
        <v/>
      </c>
      <c r="P18" s="2" t="str">
        <f>CALCULATE_SCORE(matches_players!Q18,matches!$I18,matches!$J18)</f>
        <v/>
      </c>
      <c r="Q18" s="2" t="str">
        <f>CALCULATE_SCORE(matches_players!R18,matches!$I18,matches!$J18)</f>
        <v/>
      </c>
      <c r="R18" s="2" t="str">
        <f>CALCULATE_SCORE(matches_players!S18,matches!$I18,matches!$J18)</f>
        <v/>
      </c>
      <c r="S18" s="2" t="str">
        <f>CALCULATE_SCORE(matches_players!T18,matches!$I18,matches!$J18)</f>
        <v/>
      </c>
      <c r="T18" s="2" t="str">
        <f>CALCULATE_SCORE(matches_players!U18,matches!$I18,matches!$J18)</f>
        <v/>
      </c>
      <c r="U18" s="2" t="str">
        <f>CALCULATE_SCORE(matches_players!V18,matches!$I18,matches!$J18)</f>
        <v/>
      </c>
      <c r="V18" s="2" t="str">
        <f>CALCULATE_SCORE(matches_players!W18,matches!$I18,matches!$J18)</f>
        <v/>
      </c>
      <c r="W18" s="2" t="str">
        <f>CALCULATE_SCORE(matches_players!X18,matches!$I18,matches!$J18)</f>
        <v/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5">
        <v>18.0</v>
      </c>
      <c r="B19" s="2" t="s">
        <v>39</v>
      </c>
      <c r="C19" s="6">
        <v>44890.0</v>
      </c>
      <c r="D19" s="2">
        <f>VLOOKUP(E19,teams_db!$A$2:$B$33,2,FALSE)</f>
        <v>27</v>
      </c>
      <c r="E19" s="2" t="s">
        <v>40</v>
      </c>
      <c r="F19" s="2" t="s">
        <v>41</v>
      </c>
      <c r="G19" s="2">
        <f>VLOOKUP(H19,teams_db!$A$2:$B$33,2,FALSE)</f>
        <v>28</v>
      </c>
      <c r="H19" s="2" t="s">
        <v>46</v>
      </c>
      <c r="I19" s="2" t="str">
        <f>CALCULATE_SCORE(matches_players!J19,matches!$I19,matches!$J19)</f>
        <v/>
      </c>
      <c r="J19" s="2" t="str">
        <f>CALCULATE_SCORE(matches_players!K19,matches!$I19,matches!$J19)</f>
        <v/>
      </c>
      <c r="K19" s="2" t="str">
        <f>CALCULATE_SCORE(matches_players!L19,matches!$I19,matches!$J19)</f>
        <v/>
      </c>
      <c r="L19" s="2" t="str">
        <f>CALCULATE_SCORE(matches_players!M19,matches!$I19,matches!$J19)</f>
        <v/>
      </c>
      <c r="M19" s="2" t="str">
        <f>CALCULATE_SCORE(matches_players!N19,matches!$I19,matches!$J19)</f>
        <v/>
      </c>
      <c r="N19" s="2" t="str">
        <f>CALCULATE_SCORE(matches_players!O19,matches!$I19,matches!$J19)</f>
        <v/>
      </c>
      <c r="O19" s="2" t="str">
        <f>CALCULATE_SCORE(matches_players!P19,matches!$I19,matches!$J19)</f>
        <v/>
      </c>
      <c r="P19" s="2" t="str">
        <f>CALCULATE_SCORE(matches_players!Q19,matches!$I19,matches!$J19)</f>
        <v/>
      </c>
      <c r="Q19" s="2" t="str">
        <f>CALCULATE_SCORE(matches_players!R19,matches!$I19,matches!$J19)</f>
        <v/>
      </c>
      <c r="R19" s="2" t="str">
        <f>CALCULATE_SCORE(matches_players!S19,matches!$I19,matches!$J19)</f>
        <v/>
      </c>
      <c r="S19" s="2" t="str">
        <f>CALCULATE_SCORE(matches_players!T19,matches!$I19,matches!$J19)</f>
        <v/>
      </c>
      <c r="T19" s="2" t="str">
        <f>CALCULATE_SCORE(matches_players!U19,matches!$I19,matches!$J19)</f>
        <v/>
      </c>
      <c r="U19" s="2" t="str">
        <f>CALCULATE_SCORE(matches_players!V19,matches!$I19,matches!$J19)</f>
        <v/>
      </c>
      <c r="V19" s="2" t="str">
        <f>CALCULATE_SCORE(matches_players!W19,matches!$I19,matches!$J19)</f>
        <v/>
      </c>
      <c r="W19" s="2" t="str">
        <f>CALCULATE_SCORE(matches_players!X19,matches!$I19,matches!$J19)</f>
        <v/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5">
        <v>19.0</v>
      </c>
      <c r="B20" s="2" t="s">
        <v>39</v>
      </c>
      <c r="C20" s="6">
        <v>44890.0</v>
      </c>
      <c r="D20" s="2">
        <f>VLOOKUP(E20,teams_db!$A$2:$B$33,2,FALSE)</f>
        <v>24</v>
      </c>
      <c r="E20" s="2" t="s">
        <v>47</v>
      </c>
      <c r="F20" s="2" t="s">
        <v>41</v>
      </c>
      <c r="G20" s="2">
        <f>VLOOKUP(H20,teams_db!$A$2:$B$33,2,FALSE)</f>
        <v>13</v>
      </c>
      <c r="H20" s="2" t="s">
        <v>42</v>
      </c>
      <c r="I20" s="2" t="str">
        <f>CALCULATE_SCORE(matches_players!J20,matches!$I20,matches!$J20)</f>
        <v/>
      </c>
      <c r="J20" s="2" t="str">
        <f>CALCULATE_SCORE(matches_players!K20,matches!$I20,matches!$J20)</f>
        <v/>
      </c>
      <c r="K20" s="2" t="str">
        <f>CALCULATE_SCORE(matches_players!L20,matches!$I20,matches!$J20)</f>
        <v/>
      </c>
      <c r="L20" s="2" t="str">
        <f>CALCULATE_SCORE(matches_players!M20,matches!$I20,matches!$J20)</f>
        <v/>
      </c>
      <c r="M20" s="2" t="str">
        <f>CALCULATE_SCORE(matches_players!N20,matches!$I20,matches!$J20)</f>
        <v/>
      </c>
      <c r="N20" s="2" t="str">
        <f>CALCULATE_SCORE(matches_players!O20,matches!$I20,matches!$J20)</f>
        <v/>
      </c>
      <c r="O20" s="2" t="str">
        <f>CALCULATE_SCORE(matches_players!P20,matches!$I20,matches!$J20)</f>
        <v/>
      </c>
      <c r="P20" s="2" t="str">
        <f>CALCULATE_SCORE(matches_players!Q20,matches!$I20,matches!$J20)</f>
        <v/>
      </c>
      <c r="Q20" s="2" t="str">
        <f>CALCULATE_SCORE(matches_players!R20,matches!$I20,matches!$J20)</f>
        <v/>
      </c>
      <c r="R20" s="2" t="str">
        <f>CALCULATE_SCORE(matches_players!S20,matches!$I20,matches!$J20)</f>
        <v/>
      </c>
      <c r="S20" s="2" t="str">
        <f>CALCULATE_SCORE(matches_players!T20,matches!$I20,matches!$J20)</f>
        <v/>
      </c>
      <c r="T20" s="2" t="str">
        <f>CALCULATE_SCORE(matches_players!U20,matches!$I20,matches!$J20)</f>
        <v/>
      </c>
      <c r="U20" s="2" t="str">
        <f>CALCULATE_SCORE(matches_players!V20,matches!$I20,matches!$J20)</f>
        <v/>
      </c>
      <c r="V20" s="2" t="str">
        <f>CALCULATE_SCORE(matches_players!W20,matches!$I20,matches!$J20)</f>
        <v/>
      </c>
      <c r="W20" s="2" t="str">
        <f>CALCULATE_SCORE(matches_players!X20,matches!$I20,matches!$J20)</f>
        <v/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5">
        <v>20.0</v>
      </c>
      <c r="B21" s="2" t="s">
        <v>43</v>
      </c>
      <c r="C21" s="6">
        <v>44890.0</v>
      </c>
      <c r="D21" s="2">
        <f>VLOOKUP(E21,teams_db!$A$2:$B$33,2,FALSE)</f>
        <v>19</v>
      </c>
      <c r="E21" s="2" t="s">
        <v>44</v>
      </c>
      <c r="F21" s="2" t="s">
        <v>41</v>
      </c>
      <c r="G21" s="2">
        <f>VLOOKUP(H21,teams_db!$A$2:$B$33,2,FALSE)</f>
        <v>15</v>
      </c>
      <c r="H21" s="2" t="s">
        <v>48</v>
      </c>
      <c r="I21" s="2" t="str">
        <f>CALCULATE_SCORE(matches_players!J21,matches!$I21,matches!$J21)</f>
        <v/>
      </c>
      <c r="J21" s="2" t="str">
        <f>CALCULATE_SCORE(matches_players!K21,matches!$I21,matches!$J21)</f>
        <v/>
      </c>
      <c r="K21" s="2" t="str">
        <f>CALCULATE_SCORE(matches_players!L21,matches!$I21,matches!$J21)</f>
        <v/>
      </c>
      <c r="L21" s="2" t="str">
        <f>CALCULATE_SCORE(matches_players!M21,matches!$I21,matches!$J21)</f>
        <v/>
      </c>
      <c r="M21" s="2" t="str">
        <f>CALCULATE_SCORE(matches_players!N21,matches!$I21,matches!$J21)</f>
        <v/>
      </c>
      <c r="N21" s="2" t="str">
        <f>CALCULATE_SCORE(matches_players!O21,matches!$I21,matches!$J21)</f>
        <v/>
      </c>
      <c r="O21" s="2" t="str">
        <f>CALCULATE_SCORE(matches_players!P21,matches!$I21,matches!$J21)</f>
        <v/>
      </c>
      <c r="P21" s="2" t="str">
        <f>CALCULATE_SCORE(matches_players!Q21,matches!$I21,matches!$J21)</f>
        <v/>
      </c>
      <c r="Q21" s="2" t="str">
        <f>CALCULATE_SCORE(matches_players!R21,matches!$I21,matches!$J21)</f>
        <v/>
      </c>
      <c r="R21" s="2" t="str">
        <f>CALCULATE_SCORE(matches_players!S21,matches!$I21,matches!$J21)</f>
        <v/>
      </c>
      <c r="S21" s="2" t="str">
        <f>CALCULATE_SCORE(matches_players!T21,matches!$I21,matches!$J21)</f>
        <v/>
      </c>
      <c r="T21" s="2" t="str">
        <f>CALCULATE_SCORE(matches_players!U21,matches!$I21,matches!$J21)</f>
        <v/>
      </c>
      <c r="U21" s="2" t="str">
        <f>CALCULATE_SCORE(matches_players!V21,matches!$I21,matches!$J21)</f>
        <v/>
      </c>
      <c r="V21" s="2" t="str">
        <f>CALCULATE_SCORE(matches_players!W21,matches!$I21,matches!$J21)</f>
        <v/>
      </c>
      <c r="W21" s="2" t="str">
        <f>CALCULATE_SCORE(matches_players!X21,matches!$I21,matches!$J21)</f>
        <v/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5">
        <v>21.0</v>
      </c>
      <c r="B22" s="2" t="s">
        <v>53</v>
      </c>
      <c r="C22" s="6">
        <v>44891.0</v>
      </c>
      <c r="D22" s="2">
        <f>VLOOKUP(E22,teams_db!$A$2:$B$33,2,FALSE)</f>
        <v>31</v>
      </c>
      <c r="E22" s="2" t="s">
        <v>55</v>
      </c>
      <c r="F22" s="2" t="s">
        <v>41</v>
      </c>
      <c r="G22" s="2">
        <f>VLOOKUP(H22,teams_db!$A$2:$B$33,2,FALSE)</f>
        <v>4</v>
      </c>
      <c r="H22" s="2" t="s">
        <v>59</v>
      </c>
      <c r="I22" s="2" t="str">
        <f>CALCULATE_SCORE(matches_players!J22,matches!$I22,matches!$J22)</f>
        <v/>
      </c>
      <c r="J22" s="2" t="str">
        <f>CALCULATE_SCORE(matches_players!K22,matches!$I22,matches!$J22)</f>
        <v/>
      </c>
      <c r="K22" s="2" t="str">
        <f>CALCULATE_SCORE(matches_players!L22,matches!$I22,matches!$J22)</f>
        <v/>
      </c>
      <c r="L22" s="2" t="str">
        <f>CALCULATE_SCORE(matches_players!M22,matches!$I22,matches!$J22)</f>
        <v/>
      </c>
      <c r="M22" s="2" t="str">
        <f>CALCULATE_SCORE(matches_players!N22,matches!$I22,matches!$J22)</f>
        <v/>
      </c>
      <c r="N22" s="2" t="str">
        <f>CALCULATE_SCORE(matches_players!O22,matches!$I22,matches!$J22)</f>
        <v/>
      </c>
      <c r="O22" s="2" t="str">
        <f>CALCULATE_SCORE(matches_players!P22,matches!$I22,matches!$J22)</f>
        <v/>
      </c>
      <c r="P22" s="2" t="str">
        <f>CALCULATE_SCORE(matches_players!Q22,matches!$I22,matches!$J22)</f>
        <v/>
      </c>
      <c r="Q22" s="2" t="str">
        <f>CALCULATE_SCORE(matches_players!R22,matches!$I22,matches!$J22)</f>
        <v/>
      </c>
      <c r="R22" s="2" t="str">
        <f>CALCULATE_SCORE(matches_players!S22,matches!$I22,matches!$J22)</f>
        <v/>
      </c>
      <c r="S22" s="2" t="str">
        <f>CALCULATE_SCORE(matches_players!T22,matches!$I22,matches!$J22)</f>
        <v/>
      </c>
      <c r="T22" s="2" t="str">
        <f>CALCULATE_SCORE(matches_players!U22,matches!$I22,matches!$J22)</f>
        <v/>
      </c>
      <c r="U22" s="2" t="str">
        <f>CALCULATE_SCORE(matches_players!V22,matches!$I22,matches!$J22)</f>
        <v/>
      </c>
      <c r="V22" s="2" t="str">
        <f>CALCULATE_SCORE(matches_players!W22,matches!$I22,matches!$J22)</f>
        <v/>
      </c>
      <c r="W22" s="2" t="str">
        <f>CALCULATE_SCORE(matches_players!X22,matches!$I22,matches!$J22)</f>
        <v/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5">
        <v>22.0</v>
      </c>
      <c r="B23" s="2" t="s">
        <v>50</v>
      </c>
      <c r="C23" s="6">
        <v>44891.0</v>
      </c>
      <c r="D23" s="2">
        <f>VLOOKUP(E23,teams_db!$A$2:$B$33,2,FALSE)</f>
        <v>25</v>
      </c>
      <c r="E23" s="2" t="s">
        <v>57</v>
      </c>
      <c r="F23" s="2" t="s">
        <v>41</v>
      </c>
      <c r="G23" s="2">
        <f>VLOOKUP(H23,teams_db!$A$2:$B$33,2,FALSE)</f>
        <v>2</v>
      </c>
      <c r="H23" s="2" t="s">
        <v>52</v>
      </c>
      <c r="I23" s="2" t="str">
        <f>CALCULATE_SCORE(matches_players!J23,matches!$I23,matches!$J23)</f>
        <v/>
      </c>
      <c r="J23" s="2" t="str">
        <f>CALCULATE_SCORE(matches_players!K23,matches!$I23,matches!$J23)</f>
        <v/>
      </c>
      <c r="K23" s="2" t="str">
        <f>CALCULATE_SCORE(matches_players!L23,matches!$I23,matches!$J23)</f>
        <v/>
      </c>
      <c r="L23" s="2" t="str">
        <f>CALCULATE_SCORE(matches_players!M23,matches!$I23,matches!$J23)</f>
        <v/>
      </c>
      <c r="M23" s="2" t="str">
        <f>CALCULATE_SCORE(matches_players!N23,matches!$I23,matches!$J23)</f>
        <v/>
      </c>
      <c r="N23" s="2" t="str">
        <f>CALCULATE_SCORE(matches_players!O23,matches!$I23,matches!$J23)</f>
        <v/>
      </c>
      <c r="O23" s="2" t="str">
        <f>CALCULATE_SCORE(matches_players!P23,matches!$I23,matches!$J23)</f>
        <v/>
      </c>
      <c r="P23" s="2" t="str">
        <f>CALCULATE_SCORE(matches_players!Q23,matches!$I23,matches!$J23)</f>
        <v/>
      </c>
      <c r="Q23" s="2" t="str">
        <f>CALCULATE_SCORE(matches_players!R23,matches!$I23,matches!$J23)</f>
        <v/>
      </c>
      <c r="R23" s="2" t="str">
        <f>CALCULATE_SCORE(matches_players!S23,matches!$I23,matches!$J23)</f>
        <v/>
      </c>
      <c r="S23" s="2" t="str">
        <f>CALCULATE_SCORE(matches_players!T23,matches!$I23,matches!$J23)</f>
        <v/>
      </c>
      <c r="T23" s="2" t="str">
        <f>CALCULATE_SCORE(matches_players!U23,matches!$I23,matches!$J23)</f>
        <v/>
      </c>
      <c r="U23" s="2" t="str">
        <f>CALCULATE_SCORE(matches_players!V23,matches!$I23,matches!$J23)</f>
        <v/>
      </c>
      <c r="V23" s="2" t="str">
        <f>CALCULATE_SCORE(matches_players!W23,matches!$I23,matches!$J23)</f>
        <v/>
      </c>
      <c r="W23" s="2" t="str">
        <f>CALCULATE_SCORE(matches_players!X23,matches!$I23,matches!$J23)</f>
        <v/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5">
        <v>23.0</v>
      </c>
      <c r="B24" s="2" t="s">
        <v>53</v>
      </c>
      <c r="C24" s="6">
        <v>44891.0</v>
      </c>
      <c r="D24" s="2">
        <f>VLOOKUP(E24,teams_db!$A$2:$B$33,2,FALSE)</f>
        <v>16</v>
      </c>
      <c r="E24" s="2" t="s">
        <v>58</v>
      </c>
      <c r="F24" s="2" t="s">
        <v>41</v>
      </c>
      <c r="G24" s="2">
        <f>VLOOKUP(H24,teams_db!$A$2:$B$33,2,FALSE)</f>
        <v>12</v>
      </c>
      <c r="H24" s="2" t="s">
        <v>54</v>
      </c>
      <c r="I24" s="2" t="str">
        <f>CALCULATE_SCORE(matches_players!J24,matches!$I24,matches!$J24)</f>
        <v/>
      </c>
      <c r="J24" s="2" t="str">
        <f>CALCULATE_SCORE(matches_players!K24,matches!$I24,matches!$J24)</f>
        <v/>
      </c>
      <c r="K24" s="2" t="str">
        <f>CALCULATE_SCORE(matches_players!L24,matches!$I24,matches!$J24)</f>
        <v/>
      </c>
      <c r="L24" s="2" t="str">
        <f>CALCULATE_SCORE(matches_players!M24,matches!$I24,matches!$J24)</f>
        <v/>
      </c>
      <c r="M24" s="2" t="str">
        <f>CALCULATE_SCORE(matches_players!N24,matches!$I24,matches!$J24)</f>
        <v/>
      </c>
      <c r="N24" s="2" t="str">
        <f>CALCULATE_SCORE(matches_players!O24,matches!$I24,matches!$J24)</f>
        <v/>
      </c>
      <c r="O24" s="2" t="str">
        <f>CALCULATE_SCORE(matches_players!P24,matches!$I24,matches!$J24)</f>
        <v/>
      </c>
      <c r="P24" s="2" t="str">
        <f>CALCULATE_SCORE(matches_players!Q24,matches!$I24,matches!$J24)</f>
        <v/>
      </c>
      <c r="Q24" s="2" t="str">
        <f>CALCULATE_SCORE(matches_players!R24,matches!$I24,matches!$J24)</f>
        <v/>
      </c>
      <c r="R24" s="2" t="str">
        <f>CALCULATE_SCORE(matches_players!S24,matches!$I24,matches!$J24)</f>
        <v/>
      </c>
      <c r="S24" s="2" t="str">
        <f>CALCULATE_SCORE(matches_players!T24,matches!$I24,matches!$J24)</f>
        <v/>
      </c>
      <c r="T24" s="2" t="str">
        <f>CALCULATE_SCORE(matches_players!U24,matches!$I24,matches!$J24)</f>
        <v/>
      </c>
      <c r="U24" s="2" t="str">
        <f>CALCULATE_SCORE(matches_players!V24,matches!$I24,matches!$J24)</f>
        <v/>
      </c>
      <c r="V24" s="2" t="str">
        <f>CALCULATE_SCORE(matches_players!W24,matches!$I24,matches!$J24)</f>
        <v/>
      </c>
      <c r="W24" s="2" t="str">
        <f>CALCULATE_SCORE(matches_players!X24,matches!$I24,matches!$J24)</f>
        <v/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5">
        <v>24.0</v>
      </c>
      <c r="B25" s="2" t="s">
        <v>50</v>
      </c>
      <c r="C25" s="6">
        <v>44891.0</v>
      </c>
      <c r="D25" s="2">
        <f>VLOOKUP(E25,teams_db!$A$2:$B$33,2,FALSE)</f>
        <v>3</v>
      </c>
      <c r="E25" s="2" t="s">
        <v>51</v>
      </c>
      <c r="F25" s="2" t="s">
        <v>41</v>
      </c>
      <c r="G25" s="2">
        <f>VLOOKUP(H25,teams_db!$A$2:$B$33,2,FALSE)</f>
        <v>23</v>
      </c>
      <c r="H25" s="2" t="s">
        <v>56</v>
      </c>
      <c r="I25" s="2" t="str">
        <f>CALCULATE_SCORE(matches_players!J25,matches!$I25,matches!$J25)</f>
        <v/>
      </c>
      <c r="J25" s="2" t="str">
        <f>CALCULATE_SCORE(matches_players!K25,matches!$I25,matches!$J25)</f>
        <v/>
      </c>
      <c r="K25" s="2" t="str">
        <f>CALCULATE_SCORE(matches_players!L25,matches!$I25,matches!$J25)</f>
        <v/>
      </c>
      <c r="L25" s="2" t="str">
        <f>CALCULATE_SCORE(matches_players!M25,matches!$I25,matches!$J25)</f>
        <v/>
      </c>
      <c r="M25" s="2" t="str">
        <f>CALCULATE_SCORE(matches_players!N25,matches!$I25,matches!$J25)</f>
        <v/>
      </c>
      <c r="N25" s="2" t="str">
        <f>CALCULATE_SCORE(matches_players!O25,matches!$I25,matches!$J25)</f>
        <v/>
      </c>
      <c r="O25" s="2" t="str">
        <f>CALCULATE_SCORE(matches_players!P25,matches!$I25,matches!$J25)</f>
        <v/>
      </c>
      <c r="P25" s="2" t="str">
        <f>CALCULATE_SCORE(matches_players!Q25,matches!$I25,matches!$J25)</f>
        <v/>
      </c>
      <c r="Q25" s="2" t="str">
        <f>CALCULATE_SCORE(matches_players!R25,matches!$I25,matches!$J25)</f>
        <v/>
      </c>
      <c r="R25" s="2" t="str">
        <f>CALCULATE_SCORE(matches_players!S25,matches!$I25,matches!$J25)</f>
        <v/>
      </c>
      <c r="S25" s="2" t="str">
        <f>CALCULATE_SCORE(matches_players!T25,matches!$I25,matches!$J25)</f>
        <v/>
      </c>
      <c r="T25" s="2" t="str">
        <f>CALCULATE_SCORE(matches_players!U25,matches!$I25,matches!$J25)</f>
        <v/>
      </c>
      <c r="U25" s="2" t="str">
        <f>CALCULATE_SCORE(matches_players!V25,matches!$I25,matches!$J25)</f>
        <v/>
      </c>
      <c r="V25" s="2" t="str">
        <f>CALCULATE_SCORE(matches_players!W25,matches!$I25,matches!$J25)</f>
        <v/>
      </c>
      <c r="W25" s="2" t="str">
        <f>CALCULATE_SCORE(matches_players!X25,matches!$I25,matches!$J25)</f>
        <v/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5">
        <v>25.0</v>
      </c>
      <c r="B26" s="2" t="s">
        <v>63</v>
      </c>
      <c r="C26" s="6">
        <v>44892.0</v>
      </c>
      <c r="D26" s="2">
        <f>VLOOKUP(E26,teams_db!$A$2:$B$33,2,FALSE)</f>
        <v>21</v>
      </c>
      <c r="E26" s="2" t="s">
        <v>65</v>
      </c>
      <c r="F26" s="2" t="s">
        <v>41</v>
      </c>
      <c r="G26" s="2">
        <f>VLOOKUP(H26,teams_db!$A$2:$B$33,2,FALSE)</f>
        <v>10</v>
      </c>
      <c r="H26" s="2" t="s">
        <v>67</v>
      </c>
      <c r="I26" s="2" t="str">
        <f>CALCULATE_SCORE(matches_players!J26,matches!$I26,matches!$J26)</f>
        <v/>
      </c>
      <c r="J26" s="2" t="str">
        <f>CALCULATE_SCORE(matches_players!K26,matches!$I26,matches!$J26)</f>
        <v/>
      </c>
      <c r="K26" s="2" t="str">
        <f>CALCULATE_SCORE(matches_players!L26,matches!$I26,matches!$J26)</f>
        <v/>
      </c>
      <c r="L26" s="2" t="str">
        <f>CALCULATE_SCORE(matches_players!M26,matches!$I26,matches!$J26)</f>
        <v/>
      </c>
      <c r="M26" s="2" t="str">
        <f>CALCULATE_SCORE(matches_players!N26,matches!$I26,matches!$J26)</f>
        <v/>
      </c>
      <c r="N26" s="2" t="str">
        <f>CALCULATE_SCORE(matches_players!O26,matches!$I26,matches!$J26)</f>
        <v/>
      </c>
      <c r="O26" s="2" t="str">
        <f>CALCULATE_SCORE(matches_players!P26,matches!$I26,matches!$J26)</f>
        <v/>
      </c>
      <c r="P26" s="2" t="str">
        <f>CALCULATE_SCORE(matches_players!Q26,matches!$I26,matches!$J26)</f>
        <v/>
      </c>
      <c r="Q26" s="2" t="str">
        <f>CALCULATE_SCORE(matches_players!R26,matches!$I26,matches!$J26)</f>
        <v/>
      </c>
      <c r="R26" s="2" t="str">
        <f>CALCULATE_SCORE(matches_players!S26,matches!$I26,matches!$J26)</f>
        <v/>
      </c>
      <c r="S26" s="2" t="str">
        <f>CALCULATE_SCORE(matches_players!T26,matches!$I26,matches!$J26)</f>
        <v/>
      </c>
      <c r="T26" s="2" t="str">
        <f>CALCULATE_SCORE(matches_players!U26,matches!$I26,matches!$J26)</f>
        <v/>
      </c>
      <c r="U26" s="2" t="str">
        <f>CALCULATE_SCORE(matches_players!V26,matches!$I26,matches!$J26)</f>
        <v/>
      </c>
      <c r="V26" s="2" t="str">
        <f>CALCULATE_SCORE(matches_players!W26,matches!$I26,matches!$J26)</f>
        <v/>
      </c>
      <c r="W26" s="2" t="str">
        <f>CALCULATE_SCORE(matches_players!X26,matches!$I26,matches!$J26)</f>
        <v/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5">
        <v>26.0</v>
      </c>
      <c r="B27" s="2" t="s">
        <v>60</v>
      </c>
      <c r="C27" s="6">
        <v>44892.0</v>
      </c>
      <c r="D27" s="2">
        <f>VLOOKUP(E27,teams_db!$A$2:$B$33,2,FALSE)</f>
        <v>5</v>
      </c>
      <c r="E27" s="2" t="s">
        <v>68</v>
      </c>
      <c r="F27" s="2" t="s">
        <v>41</v>
      </c>
      <c r="G27" s="2">
        <f>VLOOKUP(H27,teams_db!$A$2:$B$33,2,FALSE)</f>
        <v>22</v>
      </c>
      <c r="H27" s="2" t="s">
        <v>61</v>
      </c>
      <c r="I27" s="2" t="str">
        <f>CALCULATE_SCORE(matches_players!J27,matches!$I27,matches!$J27)</f>
        <v/>
      </c>
      <c r="J27" s="2" t="str">
        <f>CALCULATE_SCORE(matches_players!K27,matches!$I27,matches!$J27)</f>
        <v/>
      </c>
      <c r="K27" s="2" t="str">
        <f>CALCULATE_SCORE(matches_players!L27,matches!$I27,matches!$J27)</f>
        <v/>
      </c>
      <c r="L27" s="2" t="str">
        <f>CALCULATE_SCORE(matches_players!M27,matches!$I27,matches!$J27)</f>
        <v/>
      </c>
      <c r="M27" s="2" t="str">
        <f>CALCULATE_SCORE(matches_players!N27,matches!$I27,matches!$J27)</f>
        <v/>
      </c>
      <c r="N27" s="2" t="str">
        <f>CALCULATE_SCORE(matches_players!O27,matches!$I27,matches!$J27)</f>
        <v/>
      </c>
      <c r="O27" s="2" t="str">
        <f>CALCULATE_SCORE(matches_players!P27,matches!$I27,matches!$J27)</f>
        <v/>
      </c>
      <c r="P27" s="2" t="str">
        <f>CALCULATE_SCORE(matches_players!Q27,matches!$I27,matches!$J27)</f>
        <v/>
      </c>
      <c r="Q27" s="2" t="str">
        <f>CALCULATE_SCORE(matches_players!R27,matches!$I27,matches!$J27)</f>
        <v/>
      </c>
      <c r="R27" s="2" t="str">
        <f>CALCULATE_SCORE(matches_players!S27,matches!$I27,matches!$J27)</f>
        <v/>
      </c>
      <c r="S27" s="2" t="str">
        <f>CALCULATE_SCORE(matches_players!T27,matches!$I27,matches!$J27)</f>
        <v/>
      </c>
      <c r="T27" s="2" t="str">
        <f>CALCULATE_SCORE(matches_players!U27,matches!$I27,matches!$J27)</f>
        <v/>
      </c>
      <c r="U27" s="2" t="str">
        <f>CALCULATE_SCORE(matches_players!V27,matches!$I27,matches!$J27)</f>
        <v/>
      </c>
      <c r="V27" s="2" t="str">
        <f>CALCULATE_SCORE(matches_players!W27,matches!$I27,matches!$J27)</f>
        <v/>
      </c>
      <c r="W27" s="2" t="str">
        <f>CALCULATE_SCORE(matches_players!X27,matches!$I27,matches!$J27)</f>
        <v/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5">
        <v>27.0</v>
      </c>
      <c r="B28" s="2" t="s">
        <v>60</v>
      </c>
      <c r="C28" s="6">
        <v>44892.0</v>
      </c>
      <c r="D28" s="2">
        <f>VLOOKUP(E28,teams_db!$A$2:$B$33,2,FALSE)</f>
        <v>11</v>
      </c>
      <c r="E28" s="2" t="s">
        <v>62</v>
      </c>
      <c r="F28" s="2" t="s">
        <v>41</v>
      </c>
      <c r="G28" s="2">
        <f>VLOOKUP(H28,teams_db!$A$2:$B$33,2,FALSE)</f>
        <v>8</v>
      </c>
      <c r="H28" s="2" t="s">
        <v>69</v>
      </c>
      <c r="I28" s="2" t="str">
        <f>CALCULATE_SCORE(matches_players!J28,matches!$I28,matches!$J28)</f>
        <v/>
      </c>
      <c r="J28" s="2" t="str">
        <f>CALCULATE_SCORE(matches_players!K28,matches!$I28,matches!$J28)</f>
        <v/>
      </c>
      <c r="K28" s="2" t="str">
        <f>CALCULATE_SCORE(matches_players!L28,matches!$I28,matches!$J28)</f>
        <v/>
      </c>
      <c r="L28" s="2" t="str">
        <f>CALCULATE_SCORE(matches_players!M28,matches!$I28,matches!$J28)</f>
        <v/>
      </c>
      <c r="M28" s="2" t="str">
        <f>CALCULATE_SCORE(matches_players!N28,matches!$I28,matches!$J28)</f>
        <v/>
      </c>
      <c r="N28" s="2" t="str">
        <f>CALCULATE_SCORE(matches_players!O28,matches!$I28,matches!$J28)</f>
        <v/>
      </c>
      <c r="O28" s="2" t="str">
        <f>CALCULATE_SCORE(matches_players!P28,matches!$I28,matches!$J28)</f>
        <v/>
      </c>
      <c r="P28" s="2" t="str">
        <f>CALCULATE_SCORE(matches_players!Q28,matches!$I28,matches!$J28)</f>
        <v/>
      </c>
      <c r="Q28" s="2" t="str">
        <f>CALCULATE_SCORE(matches_players!R28,matches!$I28,matches!$J28)</f>
        <v/>
      </c>
      <c r="R28" s="2" t="str">
        <f>CALCULATE_SCORE(matches_players!S28,matches!$I28,matches!$J28)</f>
        <v/>
      </c>
      <c r="S28" s="2" t="str">
        <f>CALCULATE_SCORE(matches_players!T28,matches!$I28,matches!$J28)</f>
        <v/>
      </c>
      <c r="T28" s="2" t="str">
        <f>CALCULATE_SCORE(matches_players!U28,matches!$I28,matches!$J28)</f>
        <v/>
      </c>
      <c r="U28" s="2" t="str">
        <f>CALCULATE_SCORE(matches_players!V28,matches!$I28,matches!$J28)</f>
        <v/>
      </c>
      <c r="V28" s="2" t="str">
        <f>CALCULATE_SCORE(matches_players!W28,matches!$I28,matches!$J28)</f>
        <v/>
      </c>
      <c r="W28" s="2" t="str">
        <f>CALCULATE_SCORE(matches_players!X28,matches!$I28,matches!$J28)</f>
        <v/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5">
        <v>28.0</v>
      </c>
      <c r="B29" s="2" t="s">
        <v>63</v>
      </c>
      <c r="C29" s="6">
        <v>44892.0</v>
      </c>
      <c r="D29" s="2">
        <f>VLOOKUP(E29,teams_db!$A$2:$B$33,2,FALSE)</f>
        <v>14</v>
      </c>
      <c r="E29" s="2" t="s">
        <v>66</v>
      </c>
      <c r="F29" s="2" t="s">
        <v>41</v>
      </c>
      <c r="G29" s="2">
        <f>VLOOKUP(H29,teams_db!$A$2:$B$33,2,FALSE)</f>
        <v>1</v>
      </c>
      <c r="H29" s="2" t="s">
        <v>64</v>
      </c>
      <c r="I29" s="2" t="str">
        <f>CALCULATE_SCORE(matches_players!J29,matches!$I29,matches!$J29)</f>
        <v/>
      </c>
      <c r="J29" s="2" t="str">
        <f>CALCULATE_SCORE(matches_players!K29,matches!$I29,matches!$J29)</f>
        <v/>
      </c>
      <c r="K29" s="2" t="str">
        <f>CALCULATE_SCORE(matches_players!L29,matches!$I29,matches!$J29)</f>
        <v/>
      </c>
      <c r="L29" s="2" t="str">
        <f>CALCULATE_SCORE(matches_players!M29,matches!$I29,matches!$J29)</f>
        <v/>
      </c>
      <c r="M29" s="2" t="str">
        <f>CALCULATE_SCORE(matches_players!N29,matches!$I29,matches!$J29)</f>
        <v/>
      </c>
      <c r="N29" s="2" t="str">
        <f>CALCULATE_SCORE(matches_players!O29,matches!$I29,matches!$J29)</f>
        <v/>
      </c>
      <c r="O29" s="2" t="str">
        <f>CALCULATE_SCORE(matches_players!P29,matches!$I29,matches!$J29)</f>
        <v/>
      </c>
      <c r="P29" s="2" t="str">
        <f>CALCULATE_SCORE(matches_players!Q29,matches!$I29,matches!$J29)</f>
        <v/>
      </c>
      <c r="Q29" s="2" t="str">
        <f>CALCULATE_SCORE(matches_players!R29,matches!$I29,matches!$J29)</f>
        <v/>
      </c>
      <c r="R29" s="2" t="str">
        <f>CALCULATE_SCORE(matches_players!S29,matches!$I29,matches!$J29)</f>
        <v/>
      </c>
      <c r="S29" s="2" t="str">
        <f>CALCULATE_SCORE(matches_players!T29,matches!$I29,matches!$J29)</f>
        <v/>
      </c>
      <c r="T29" s="2" t="str">
        <f>CALCULATE_SCORE(matches_players!U29,matches!$I29,matches!$J29)</f>
        <v/>
      </c>
      <c r="U29" s="2" t="str">
        <f>CALCULATE_SCORE(matches_players!V29,matches!$I29,matches!$J29)</f>
        <v/>
      </c>
      <c r="V29" s="2" t="str">
        <f>CALCULATE_SCORE(matches_players!W29,matches!$I29,matches!$J29)</f>
        <v/>
      </c>
      <c r="W29" s="2" t="str">
        <f>CALCULATE_SCORE(matches_players!X29,matches!$I29,matches!$J29)</f>
        <v/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5">
        <v>29.0</v>
      </c>
      <c r="B30" s="2" t="s">
        <v>70</v>
      </c>
      <c r="C30" s="6">
        <v>44893.0</v>
      </c>
      <c r="D30" s="2">
        <f>VLOOKUP(E30,teams_db!$A$2:$B$33,2,FALSE)</f>
        <v>7</v>
      </c>
      <c r="E30" s="2" t="s">
        <v>72</v>
      </c>
      <c r="F30" s="2" t="s">
        <v>41</v>
      </c>
      <c r="G30" s="2">
        <f>VLOOKUP(H30,teams_db!$A$2:$B$33,2,FALSE)</f>
        <v>29</v>
      </c>
      <c r="H30" s="2" t="s">
        <v>79</v>
      </c>
      <c r="I30" s="2" t="str">
        <f>CALCULATE_SCORE(matches_players!J30,matches!$I30,matches!$J30)</f>
        <v/>
      </c>
      <c r="J30" s="2" t="str">
        <f>CALCULATE_SCORE(matches_players!K30,matches!$I30,matches!$J30)</f>
        <v/>
      </c>
      <c r="K30" s="2" t="str">
        <f>CALCULATE_SCORE(matches_players!L30,matches!$I30,matches!$J30)</f>
        <v/>
      </c>
      <c r="L30" s="2" t="str">
        <f>CALCULATE_SCORE(matches_players!M30,matches!$I30,matches!$J30)</f>
        <v/>
      </c>
      <c r="M30" s="2" t="str">
        <f>CALCULATE_SCORE(matches_players!N30,matches!$I30,matches!$J30)</f>
        <v/>
      </c>
      <c r="N30" s="2" t="str">
        <f>CALCULATE_SCORE(matches_players!O30,matches!$I30,matches!$J30)</f>
        <v/>
      </c>
      <c r="O30" s="2" t="str">
        <f>CALCULATE_SCORE(matches_players!P30,matches!$I30,matches!$J30)</f>
        <v/>
      </c>
      <c r="P30" s="2" t="str">
        <f>CALCULATE_SCORE(matches_players!Q30,matches!$I30,matches!$J30)</f>
        <v/>
      </c>
      <c r="Q30" s="2" t="str">
        <f>CALCULATE_SCORE(matches_players!R30,matches!$I30,matches!$J30)</f>
        <v/>
      </c>
      <c r="R30" s="2" t="str">
        <f>CALCULATE_SCORE(matches_players!S30,matches!$I30,matches!$J30)</f>
        <v/>
      </c>
      <c r="S30" s="2" t="str">
        <f>CALCULATE_SCORE(matches_players!T30,matches!$I30,matches!$J30)</f>
        <v/>
      </c>
      <c r="T30" s="2" t="str">
        <f>CALCULATE_SCORE(matches_players!U30,matches!$I30,matches!$J30)</f>
        <v/>
      </c>
      <c r="U30" s="2" t="str">
        <f>CALCULATE_SCORE(matches_players!V30,matches!$I30,matches!$J30)</f>
        <v/>
      </c>
      <c r="V30" s="2" t="str">
        <f>CALCULATE_SCORE(matches_players!W30,matches!$I30,matches!$J30)</f>
        <v/>
      </c>
      <c r="W30" s="2" t="str">
        <f>CALCULATE_SCORE(matches_players!X30,matches!$I30,matches!$J30)</f>
        <v/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5">
        <v>30.0</v>
      </c>
      <c r="B31" s="2" t="s">
        <v>73</v>
      </c>
      <c r="C31" s="6">
        <v>44893.0</v>
      </c>
      <c r="D31" s="2">
        <f>VLOOKUP(E31,teams_db!$A$2:$B$33,2,FALSE)</f>
        <v>9</v>
      </c>
      <c r="E31" s="2" t="s">
        <v>75</v>
      </c>
      <c r="F31" s="2" t="s">
        <v>41</v>
      </c>
      <c r="G31" s="2">
        <f>VLOOKUP(H31,teams_db!$A$2:$B$33,2,FALSE)</f>
        <v>18</v>
      </c>
      <c r="H31" s="2" t="s">
        <v>77</v>
      </c>
      <c r="I31" s="2" t="str">
        <f>CALCULATE_SCORE(matches_players!J31,matches!$I31,matches!$J31)</f>
        <v/>
      </c>
      <c r="J31" s="2" t="str">
        <f>CALCULATE_SCORE(matches_players!K31,matches!$I31,matches!$J31)</f>
        <v/>
      </c>
      <c r="K31" s="2" t="str">
        <f>CALCULATE_SCORE(matches_players!L31,matches!$I31,matches!$J31)</f>
        <v/>
      </c>
      <c r="L31" s="2" t="str">
        <f>CALCULATE_SCORE(matches_players!M31,matches!$I31,matches!$J31)</f>
        <v/>
      </c>
      <c r="M31" s="2" t="str">
        <f>CALCULATE_SCORE(matches_players!N31,matches!$I31,matches!$J31)</f>
        <v/>
      </c>
      <c r="N31" s="2" t="str">
        <f>CALCULATE_SCORE(matches_players!O31,matches!$I31,matches!$J31)</f>
        <v/>
      </c>
      <c r="O31" s="2" t="str">
        <f>CALCULATE_SCORE(matches_players!P31,matches!$I31,matches!$J31)</f>
        <v/>
      </c>
      <c r="P31" s="2" t="str">
        <f>CALCULATE_SCORE(matches_players!Q31,matches!$I31,matches!$J31)</f>
        <v/>
      </c>
      <c r="Q31" s="2" t="str">
        <f>CALCULATE_SCORE(matches_players!R31,matches!$I31,matches!$J31)</f>
        <v/>
      </c>
      <c r="R31" s="2" t="str">
        <f>CALCULATE_SCORE(matches_players!S31,matches!$I31,matches!$J31)</f>
        <v/>
      </c>
      <c r="S31" s="2" t="str">
        <f>CALCULATE_SCORE(matches_players!T31,matches!$I31,matches!$J31)</f>
        <v/>
      </c>
      <c r="T31" s="2" t="str">
        <f>CALCULATE_SCORE(matches_players!U31,matches!$I31,matches!$J31)</f>
        <v/>
      </c>
      <c r="U31" s="2" t="str">
        <f>CALCULATE_SCORE(matches_players!V31,matches!$I31,matches!$J31)</f>
        <v/>
      </c>
      <c r="V31" s="2" t="str">
        <f>CALCULATE_SCORE(matches_players!W31,matches!$I31,matches!$J31)</f>
        <v/>
      </c>
      <c r="W31" s="2" t="str">
        <f>CALCULATE_SCORE(matches_players!X31,matches!$I31,matches!$J31)</f>
        <v/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5">
        <v>31.0</v>
      </c>
      <c r="B32" s="2" t="s">
        <v>70</v>
      </c>
      <c r="C32" s="6">
        <v>44893.0</v>
      </c>
      <c r="D32" s="2">
        <f>VLOOKUP(E32,teams_db!$A$2:$B$33,2,FALSE)</f>
        <v>6</v>
      </c>
      <c r="E32" s="2" t="s">
        <v>78</v>
      </c>
      <c r="F32" s="2" t="s">
        <v>41</v>
      </c>
      <c r="G32" s="2">
        <f>VLOOKUP(H32,teams_db!$A$2:$B$33,2,FALSE)</f>
        <v>30</v>
      </c>
      <c r="H32" s="2" t="s">
        <v>71</v>
      </c>
      <c r="I32" s="2" t="str">
        <f>CALCULATE_SCORE(matches_players!J32,matches!$I32,matches!$J32)</f>
        <v/>
      </c>
      <c r="J32" s="2" t="str">
        <f>CALCULATE_SCORE(matches_players!K32,matches!$I32,matches!$J32)</f>
        <v/>
      </c>
      <c r="K32" s="2" t="str">
        <f>CALCULATE_SCORE(matches_players!L32,matches!$I32,matches!$J32)</f>
        <v/>
      </c>
      <c r="L32" s="2" t="str">
        <f>CALCULATE_SCORE(matches_players!M32,matches!$I32,matches!$J32)</f>
        <v/>
      </c>
      <c r="M32" s="2" t="str">
        <f>CALCULATE_SCORE(matches_players!N32,matches!$I32,matches!$J32)</f>
        <v/>
      </c>
      <c r="N32" s="2" t="str">
        <f>CALCULATE_SCORE(matches_players!O32,matches!$I32,matches!$J32)</f>
        <v/>
      </c>
      <c r="O32" s="2" t="str">
        <f>CALCULATE_SCORE(matches_players!P32,matches!$I32,matches!$J32)</f>
        <v/>
      </c>
      <c r="P32" s="2" t="str">
        <f>CALCULATE_SCORE(matches_players!Q32,matches!$I32,matches!$J32)</f>
        <v/>
      </c>
      <c r="Q32" s="2" t="str">
        <f>CALCULATE_SCORE(matches_players!R32,matches!$I32,matches!$J32)</f>
        <v/>
      </c>
      <c r="R32" s="2" t="str">
        <f>CALCULATE_SCORE(matches_players!S32,matches!$I32,matches!$J32)</f>
        <v/>
      </c>
      <c r="S32" s="2" t="str">
        <f>CALCULATE_SCORE(matches_players!T32,matches!$I32,matches!$J32)</f>
        <v/>
      </c>
      <c r="T32" s="2" t="str">
        <f>CALCULATE_SCORE(matches_players!U32,matches!$I32,matches!$J32)</f>
        <v/>
      </c>
      <c r="U32" s="2" t="str">
        <f>CALCULATE_SCORE(matches_players!V32,matches!$I32,matches!$J32)</f>
        <v/>
      </c>
      <c r="V32" s="2" t="str">
        <f>CALCULATE_SCORE(matches_players!W32,matches!$I32,matches!$J32)</f>
        <v/>
      </c>
      <c r="W32" s="2" t="str">
        <f>CALCULATE_SCORE(matches_players!X32,matches!$I32,matches!$J32)</f>
        <v/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>
      <c r="A33" s="5">
        <v>32.0</v>
      </c>
      <c r="B33" s="2" t="s">
        <v>73</v>
      </c>
      <c r="C33" s="6">
        <v>44893.0</v>
      </c>
      <c r="D33" s="2">
        <f>VLOOKUP(E33,teams_db!$A$2:$B$33,2,FALSE)</f>
        <v>26</v>
      </c>
      <c r="E33" s="2" t="s">
        <v>76</v>
      </c>
      <c r="F33" s="2" t="s">
        <v>41</v>
      </c>
      <c r="G33" s="2">
        <f>VLOOKUP(H33,teams_db!$A$2:$B$33,2,FALSE)</f>
        <v>32</v>
      </c>
      <c r="H33" s="2" t="s">
        <v>74</v>
      </c>
      <c r="I33" s="2" t="str">
        <f>CALCULATE_SCORE(matches_players!J33,matches!$I33,matches!$J33)</f>
        <v/>
      </c>
      <c r="J33" s="2" t="str">
        <f>CALCULATE_SCORE(matches_players!K33,matches!$I33,matches!$J33)</f>
        <v/>
      </c>
      <c r="K33" s="2" t="str">
        <f>CALCULATE_SCORE(matches_players!L33,matches!$I33,matches!$J33)</f>
        <v/>
      </c>
      <c r="L33" s="2" t="str">
        <f>CALCULATE_SCORE(matches_players!M33,matches!$I33,matches!$J33)</f>
        <v/>
      </c>
      <c r="M33" s="2" t="str">
        <f>CALCULATE_SCORE(matches_players!N33,matches!$I33,matches!$J33)</f>
        <v/>
      </c>
      <c r="N33" s="2" t="str">
        <f>CALCULATE_SCORE(matches_players!O33,matches!$I33,matches!$J33)</f>
        <v/>
      </c>
      <c r="O33" s="2" t="str">
        <f>CALCULATE_SCORE(matches_players!P33,matches!$I33,matches!$J33)</f>
        <v/>
      </c>
      <c r="P33" s="2" t="str">
        <f>CALCULATE_SCORE(matches_players!Q33,matches!$I33,matches!$J33)</f>
        <v/>
      </c>
      <c r="Q33" s="2" t="str">
        <f>CALCULATE_SCORE(matches_players!R33,matches!$I33,matches!$J33)</f>
        <v/>
      </c>
      <c r="R33" s="2" t="str">
        <f>CALCULATE_SCORE(matches_players!S33,matches!$I33,matches!$J33)</f>
        <v/>
      </c>
      <c r="S33" s="2" t="str">
        <f>CALCULATE_SCORE(matches_players!T33,matches!$I33,matches!$J33)</f>
        <v/>
      </c>
      <c r="T33" s="2" t="str">
        <f>CALCULATE_SCORE(matches_players!U33,matches!$I33,matches!$J33)</f>
        <v/>
      </c>
      <c r="U33" s="2" t="str">
        <f>CALCULATE_SCORE(matches_players!V33,matches!$I33,matches!$J33)</f>
        <v/>
      </c>
      <c r="V33" s="2" t="str">
        <f>CALCULATE_SCORE(matches_players!W33,matches!$I33,matches!$J33)</f>
        <v/>
      </c>
      <c r="W33" s="2" t="str">
        <f>CALCULATE_SCORE(matches_players!X33,matches!$I33,matches!$J33)</f>
        <v/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5">
        <v>33.0</v>
      </c>
      <c r="B34" s="2" t="s">
        <v>39</v>
      </c>
      <c r="C34" s="6">
        <v>44894.0</v>
      </c>
      <c r="D34" s="2">
        <f>VLOOKUP(E34,teams_db!$A$2:$B$33,2,FALSE)</f>
        <v>13</v>
      </c>
      <c r="E34" s="2" t="s">
        <v>42</v>
      </c>
      <c r="F34" s="2" t="s">
        <v>41</v>
      </c>
      <c r="G34" s="2">
        <f>VLOOKUP(H34,teams_db!$A$2:$B$33,2,FALSE)</f>
        <v>28</v>
      </c>
      <c r="H34" s="2" t="s">
        <v>46</v>
      </c>
      <c r="I34" s="2" t="str">
        <f>CALCULATE_SCORE(matches_players!J34,matches!$I34,matches!$J34)</f>
        <v/>
      </c>
      <c r="J34" s="2" t="str">
        <f>CALCULATE_SCORE(matches_players!K34,matches!$I34,matches!$J34)</f>
        <v/>
      </c>
      <c r="K34" s="2" t="str">
        <f>CALCULATE_SCORE(matches_players!L34,matches!$I34,matches!$J34)</f>
        <v/>
      </c>
      <c r="L34" s="2" t="str">
        <f>CALCULATE_SCORE(matches_players!M34,matches!$I34,matches!$J34)</f>
        <v/>
      </c>
      <c r="M34" s="2" t="str">
        <f>CALCULATE_SCORE(matches_players!N34,matches!$I34,matches!$J34)</f>
        <v/>
      </c>
      <c r="N34" s="2" t="str">
        <f>CALCULATE_SCORE(matches_players!O34,matches!$I34,matches!$J34)</f>
        <v/>
      </c>
      <c r="O34" s="2" t="str">
        <f>CALCULATE_SCORE(matches_players!P34,matches!$I34,matches!$J34)</f>
        <v/>
      </c>
      <c r="P34" s="2" t="str">
        <f>CALCULATE_SCORE(matches_players!Q34,matches!$I34,matches!$J34)</f>
        <v/>
      </c>
      <c r="Q34" s="2" t="str">
        <f>CALCULATE_SCORE(matches_players!R34,matches!$I34,matches!$J34)</f>
        <v/>
      </c>
      <c r="R34" s="2" t="str">
        <f>CALCULATE_SCORE(matches_players!S34,matches!$I34,matches!$J34)</f>
        <v/>
      </c>
      <c r="S34" s="2" t="str">
        <f>CALCULATE_SCORE(matches_players!T34,matches!$I34,matches!$J34)</f>
        <v/>
      </c>
      <c r="T34" s="2" t="str">
        <f>CALCULATE_SCORE(matches_players!U34,matches!$I34,matches!$J34)</f>
        <v/>
      </c>
      <c r="U34" s="2" t="str">
        <f>CALCULATE_SCORE(matches_players!V34,matches!$I34,matches!$J34)</f>
        <v/>
      </c>
      <c r="V34" s="2" t="str">
        <f>CALCULATE_SCORE(matches_players!W34,matches!$I34,matches!$J34)</f>
        <v/>
      </c>
      <c r="W34" s="2" t="str">
        <f>CALCULATE_SCORE(matches_players!X34,matches!$I34,matches!$J34)</f>
        <v/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5">
        <v>34.0</v>
      </c>
      <c r="B35" s="2" t="s">
        <v>39</v>
      </c>
      <c r="C35" s="6">
        <v>44894.0</v>
      </c>
      <c r="D35" s="2">
        <f>VLOOKUP(E35,teams_db!$A$2:$B$33,2,FALSE)</f>
        <v>24</v>
      </c>
      <c r="E35" s="2" t="s">
        <v>47</v>
      </c>
      <c r="F35" s="2" t="s">
        <v>41</v>
      </c>
      <c r="G35" s="2">
        <f>VLOOKUP(H35,teams_db!$A$2:$B$33,2,FALSE)</f>
        <v>27</v>
      </c>
      <c r="H35" s="2" t="s">
        <v>40</v>
      </c>
      <c r="I35" s="2" t="str">
        <f>CALCULATE_SCORE(matches_players!J35,matches!$I35,matches!$J35)</f>
        <v/>
      </c>
      <c r="J35" s="2" t="str">
        <f>CALCULATE_SCORE(matches_players!K35,matches!$I35,matches!$J35)</f>
        <v/>
      </c>
      <c r="K35" s="2" t="str">
        <f>CALCULATE_SCORE(matches_players!L35,matches!$I35,matches!$J35)</f>
        <v/>
      </c>
      <c r="L35" s="2" t="str">
        <f>CALCULATE_SCORE(matches_players!M35,matches!$I35,matches!$J35)</f>
        <v/>
      </c>
      <c r="M35" s="2" t="str">
        <f>CALCULATE_SCORE(matches_players!N35,matches!$I35,matches!$J35)</f>
        <v/>
      </c>
      <c r="N35" s="2" t="str">
        <f>CALCULATE_SCORE(matches_players!O35,matches!$I35,matches!$J35)</f>
        <v/>
      </c>
      <c r="O35" s="2" t="str">
        <f>CALCULATE_SCORE(matches_players!P35,matches!$I35,matches!$J35)</f>
        <v/>
      </c>
      <c r="P35" s="2" t="str">
        <f>CALCULATE_SCORE(matches_players!Q35,matches!$I35,matches!$J35)</f>
        <v/>
      </c>
      <c r="Q35" s="2" t="str">
        <f>CALCULATE_SCORE(matches_players!R35,matches!$I35,matches!$J35)</f>
        <v/>
      </c>
      <c r="R35" s="2" t="str">
        <f>CALCULATE_SCORE(matches_players!S35,matches!$I35,matches!$J35)</f>
        <v/>
      </c>
      <c r="S35" s="2" t="str">
        <f>CALCULATE_SCORE(matches_players!T35,matches!$I35,matches!$J35)</f>
        <v/>
      </c>
      <c r="T35" s="2" t="str">
        <f>CALCULATE_SCORE(matches_players!U35,matches!$I35,matches!$J35)</f>
        <v/>
      </c>
      <c r="U35" s="2" t="str">
        <f>CALCULATE_SCORE(matches_players!V35,matches!$I35,matches!$J35)</f>
        <v/>
      </c>
      <c r="V35" s="2" t="str">
        <f>CALCULATE_SCORE(matches_players!W35,matches!$I35,matches!$J35)</f>
        <v/>
      </c>
      <c r="W35" s="2" t="str">
        <f>CALCULATE_SCORE(matches_players!X35,matches!$I35,matches!$J35)</f>
        <v/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>
      <c r="A36" s="5">
        <v>35.0</v>
      </c>
      <c r="B36" s="2" t="s">
        <v>43</v>
      </c>
      <c r="C36" s="6">
        <v>44894.0</v>
      </c>
      <c r="D36" s="2">
        <f>VLOOKUP(E36,teams_db!$A$2:$B$33,2,FALSE)</f>
        <v>20</v>
      </c>
      <c r="E36" s="2" t="s">
        <v>45</v>
      </c>
      <c r="F36" s="2" t="s">
        <v>41</v>
      </c>
      <c r="G36" s="2">
        <f>VLOOKUP(H36,teams_db!$A$2:$B$33,2,FALSE)</f>
        <v>15</v>
      </c>
      <c r="H36" s="2" t="s">
        <v>48</v>
      </c>
      <c r="I36" s="2" t="str">
        <f>CALCULATE_SCORE(matches_players!J36,matches!$I36,matches!$J36)</f>
        <v/>
      </c>
      <c r="J36" s="2" t="str">
        <f>CALCULATE_SCORE(matches_players!K36,matches!$I36,matches!$J36)</f>
        <v/>
      </c>
      <c r="K36" s="2" t="str">
        <f>CALCULATE_SCORE(matches_players!L36,matches!$I36,matches!$J36)</f>
        <v/>
      </c>
      <c r="L36" s="2" t="str">
        <f>CALCULATE_SCORE(matches_players!M36,matches!$I36,matches!$J36)</f>
        <v/>
      </c>
      <c r="M36" s="2" t="str">
        <f>CALCULATE_SCORE(matches_players!N36,matches!$I36,matches!$J36)</f>
        <v/>
      </c>
      <c r="N36" s="2" t="str">
        <f>CALCULATE_SCORE(matches_players!O36,matches!$I36,matches!$J36)</f>
        <v/>
      </c>
      <c r="O36" s="2" t="str">
        <f>CALCULATE_SCORE(matches_players!P36,matches!$I36,matches!$J36)</f>
        <v/>
      </c>
      <c r="P36" s="2" t="str">
        <f>CALCULATE_SCORE(matches_players!Q36,matches!$I36,matches!$J36)</f>
        <v/>
      </c>
      <c r="Q36" s="2" t="str">
        <f>CALCULATE_SCORE(matches_players!R36,matches!$I36,matches!$J36)</f>
        <v/>
      </c>
      <c r="R36" s="2" t="str">
        <f>CALCULATE_SCORE(matches_players!S36,matches!$I36,matches!$J36)</f>
        <v/>
      </c>
      <c r="S36" s="2" t="str">
        <f>CALCULATE_SCORE(matches_players!T36,matches!$I36,matches!$J36)</f>
        <v/>
      </c>
      <c r="T36" s="2" t="str">
        <f>CALCULATE_SCORE(matches_players!U36,matches!$I36,matches!$J36)</f>
        <v/>
      </c>
      <c r="U36" s="2" t="str">
        <f>CALCULATE_SCORE(matches_players!V36,matches!$I36,matches!$J36)</f>
        <v/>
      </c>
      <c r="V36" s="2" t="str">
        <f>CALCULATE_SCORE(matches_players!W36,matches!$I36,matches!$J36)</f>
        <v/>
      </c>
      <c r="W36" s="2" t="str">
        <f>CALCULATE_SCORE(matches_players!X36,matches!$I36,matches!$J36)</f>
        <v/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>
      <c r="A37" s="5">
        <v>36.0</v>
      </c>
      <c r="B37" s="2" t="s">
        <v>43</v>
      </c>
      <c r="C37" s="6">
        <v>44894.0</v>
      </c>
      <c r="D37" s="2">
        <f>VLOOKUP(E37,teams_db!$A$2:$B$33,2,FALSE)</f>
        <v>17</v>
      </c>
      <c r="E37" s="2" t="s">
        <v>49</v>
      </c>
      <c r="F37" s="2" t="s">
        <v>41</v>
      </c>
      <c r="G37" s="2">
        <f>VLOOKUP(H37,teams_db!$A$2:$B$33,2,FALSE)</f>
        <v>19</v>
      </c>
      <c r="H37" s="2" t="s">
        <v>44</v>
      </c>
      <c r="I37" s="2" t="str">
        <f>CALCULATE_SCORE(matches_players!J37,matches!$I37,matches!$J37)</f>
        <v/>
      </c>
      <c r="J37" s="2" t="str">
        <f>CALCULATE_SCORE(matches_players!K37,matches!$I37,matches!$J37)</f>
        <v/>
      </c>
      <c r="K37" s="2" t="str">
        <f>CALCULATE_SCORE(matches_players!L37,matches!$I37,matches!$J37)</f>
        <v/>
      </c>
      <c r="L37" s="2" t="str">
        <f>CALCULATE_SCORE(matches_players!M37,matches!$I37,matches!$J37)</f>
        <v/>
      </c>
      <c r="M37" s="2" t="str">
        <f>CALCULATE_SCORE(matches_players!N37,matches!$I37,matches!$J37)</f>
        <v/>
      </c>
      <c r="N37" s="2" t="str">
        <f>CALCULATE_SCORE(matches_players!O37,matches!$I37,matches!$J37)</f>
        <v/>
      </c>
      <c r="O37" s="2" t="str">
        <f>CALCULATE_SCORE(matches_players!P37,matches!$I37,matches!$J37)</f>
        <v/>
      </c>
      <c r="P37" s="2" t="str">
        <f>CALCULATE_SCORE(matches_players!Q37,matches!$I37,matches!$J37)</f>
        <v/>
      </c>
      <c r="Q37" s="2" t="str">
        <f>CALCULATE_SCORE(matches_players!R37,matches!$I37,matches!$J37)</f>
        <v/>
      </c>
      <c r="R37" s="2" t="str">
        <f>CALCULATE_SCORE(matches_players!S37,matches!$I37,matches!$J37)</f>
        <v/>
      </c>
      <c r="S37" s="2" t="str">
        <f>CALCULATE_SCORE(matches_players!T37,matches!$I37,matches!$J37)</f>
        <v/>
      </c>
      <c r="T37" s="2" t="str">
        <f>CALCULATE_SCORE(matches_players!U37,matches!$I37,matches!$J37)</f>
        <v/>
      </c>
      <c r="U37" s="2" t="str">
        <f>CALCULATE_SCORE(matches_players!V37,matches!$I37,matches!$J37)</f>
        <v/>
      </c>
      <c r="V37" s="2" t="str">
        <f>CALCULATE_SCORE(matches_players!W37,matches!$I37,matches!$J37)</f>
        <v/>
      </c>
      <c r="W37" s="2" t="str">
        <f>CALCULATE_SCORE(matches_players!X37,matches!$I37,matches!$J37)</f>
        <v/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5">
        <v>37.0</v>
      </c>
      <c r="B38" s="2" t="s">
        <v>53</v>
      </c>
      <c r="C38" s="6">
        <v>44895.0</v>
      </c>
      <c r="D38" s="2">
        <f>VLOOKUP(E38,teams_db!$A$2:$B$33,2,FALSE)</f>
        <v>31</v>
      </c>
      <c r="E38" s="2" t="s">
        <v>55</v>
      </c>
      <c r="F38" s="2" t="s">
        <v>41</v>
      </c>
      <c r="G38" s="2">
        <f>VLOOKUP(H38,teams_db!$A$2:$B$33,2,FALSE)</f>
        <v>16</v>
      </c>
      <c r="H38" s="2" t="s">
        <v>58</v>
      </c>
      <c r="I38" s="2" t="str">
        <f>CALCULATE_SCORE(matches_players!J38,matches!$I38,matches!$J38)</f>
        <v/>
      </c>
      <c r="J38" s="2" t="str">
        <f>CALCULATE_SCORE(matches_players!K38,matches!$I38,matches!$J38)</f>
        <v/>
      </c>
      <c r="K38" s="2" t="str">
        <f>CALCULATE_SCORE(matches_players!L38,matches!$I38,matches!$J38)</f>
        <v/>
      </c>
      <c r="L38" s="2" t="str">
        <f>CALCULATE_SCORE(matches_players!M38,matches!$I38,matches!$J38)</f>
        <v/>
      </c>
      <c r="M38" s="2" t="str">
        <f>CALCULATE_SCORE(matches_players!N38,matches!$I38,matches!$J38)</f>
        <v/>
      </c>
      <c r="N38" s="2" t="str">
        <f>CALCULATE_SCORE(matches_players!O38,matches!$I38,matches!$J38)</f>
        <v/>
      </c>
      <c r="O38" s="2" t="str">
        <f>CALCULATE_SCORE(matches_players!P38,matches!$I38,matches!$J38)</f>
        <v/>
      </c>
      <c r="P38" s="2" t="str">
        <f>CALCULATE_SCORE(matches_players!Q38,matches!$I38,matches!$J38)</f>
        <v/>
      </c>
      <c r="Q38" s="2" t="str">
        <f>CALCULATE_SCORE(matches_players!R38,matches!$I38,matches!$J38)</f>
        <v/>
      </c>
      <c r="R38" s="2" t="str">
        <f>CALCULATE_SCORE(matches_players!S38,matches!$I38,matches!$J38)</f>
        <v/>
      </c>
      <c r="S38" s="2" t="str">
        <f>CALCULATE_SCORE(matches_players!T38,matches!$I38,matches!$J38)</f>
        <v/>
      </c>
      <c r="T38" s="2" t="str">
        <f>CALCULATE_SCORE(matches_players!U38,matches!$I38,matches!$J38)</f>
        <v/>
      </c>
      <c r="U38" s="2" t="str">
        <f>CALCULATE_SCORE(matches_players!V38,matches!$I38,matches!$J38)</f>
        <v/>
      </c>
      <c r="V38" s="2" t="str">
        <f>CALCULATE_SCORE(matches_players!W38,matches!$I38,matches!$J38)</f>
        <v/>
      </c>
      <c r="W38" s="2" t="str">
        <f>CALCULATE_SCORE(matches_players!X38,matches!$I38,matches!$J38)</f>
        <v/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>
      <c r="A39" s="5">
        <v>38.0</v>
      </c>
      <c r="B39" s="2" t="s">
        <v>53</v>
      </c>
      <c r="C39" s="6">
        <v>44895.0</v>
      </c>
      <c r="D39" s="2">
        <f>VLOOKUP(E39,teams_db!$A$2:$B$33,2,FALSE)</f>
        <v>4</v>
      </c>
      <c r="E39" s="2" t="s">
        <v>59</v>
      </c>
      <c r="F39" s="2" t="s">
        <v>41</v>
      </c>
      <c r="G39" s="2">
        <f>VLOOKUP(H39,teams_db!$A$2:$B$33,2,FALSE)</f>
        <v>12</v>
      </c>
      <c r="H39" s="2" t="s">
        <v>54</v>
      </c>
      <c r="I39" s="2" t="str">
        <f>CALCULATE_SCORE(matches_players!J39,matches!$I39,matches!$J39)</f>
        <v/>
      </c>
      <c r="J39" s="2" t="str">
        <f>CALCULATE_SCORE(matches_players!K39,matches!$I39,matches!$J39)</f>
        <v/>
      </c>
      <c r="K39" s="2" t="str">
        <f>CALCULATE_SCORE(matches_players!L39,matches!$I39,matches!$J39)</f>
        <v/>
      </c>
      <c r="L39" s="2" t="str">
        <f>CALCULATE_SCORE(matches_players!M39,matches!$I39,matches!$J39)</f>
        <v/>
      </c>
      <c r="M39" s="2" t="str">
        <f>CALCULATE_SCORE(matches_players!N39,matches!$I39,matches!$J39)</f>
        <v/>
      </c>
      <c r="N39" s="2" t="str">
        <f>CALCULATE_SCORE(matches_players!O39,matches!$I39,matches!$J39)</f>
        <v/>
      </c>
      <c r="O39" s="2" t="str">
        <f>CALCULATE_SCORE(matches_players!P39,matches!$I39,matches!$J39)</f>
        <v/>
      </c>
      <c r="P39" s="2" t="str">
        <f>CALCULATE_SCORE(matches_players!Q39,matches!$I39,matches!$J39)</f>
        <v/>
      </c>
      <c r="Q39" s="2" t="str">
        <f>CALCULATE_SCORE(matches_players!R39,matches!$I39,matches!$J39)</f>
        <v/>
      </c>
      <c r="R39" s="2" t="str">
        <f>CALCULATE_SCORE(matches_players!S39,matches!$I39,matches!$J39)</f>
        <v/>
      </c>
      <c r="S39" s="2" t="str">
        <f>CALCULATE_SCORE(matches_players!T39,matches!$I39,matches!$J39)</f>
        <v/>
      </c>
      <c r="T39" s="2" t="str">
        <f>CALCULATE_SCORE(matches_players!U39,matches!$I39,matches!$J39)</f>
        <v/>
      </c>
      <c r="U39" s="2" t="str">
        <f>CALCULATE_SCORE(matches_players!V39,matches!$I39,matches!$J39)</f>
        <v/>
      </c>
      <c r="V39" s="2" t="str">
        <f>CALCULATE_SCORE(matches_players!W39,matches!$I39,matches!$J39)</f>
        <v/>
      </c>
      <c r="W39" s="2" t="str">
        <f>CALCULATE_SCORE(matches_players!X39,matches!$I39,matches!$J39)</f>
        <v/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5">
        <v>39.0</v>
      </c>
      <c r="B40" s="2" t="s">
        <v>50</v>
      </c>
      <c r="C40" s="6">
        <v>44895.0</v>
      </c>
      <c r="D40" s="2">
        <f>VLOOKUP(E40,teams_db!$A$2:$B$33,2,FALSE)</f>
        <v>25</v>
      </c>
      <c r="E40" s="2" t="s">
        <v>57</v>
      </c>
      <c r="F40" s="2" t="s">
        <v>41</v>
      </c>
      <c r="G40" s="2">
        <f>VLOOKUP(H40,teams_db!$A$2:$B$33,2,FALSE)</f>
        <v>3</v>
      </c>
      <c r="H40" s="2" t="s">
        <v>51</v>
      </c>
      <c r="I40" s="2" t="str">
        <f>CALCULATE_SCORE(matches_players!J40,matches!$I40,matches!$J40)</f>
        <v/>
      </c>
      <c r="J40" s="2" t="str">
        <f>CALCULATE_SCORE(matches_players!K40,matches!$I40,matches!$J40)</f>
        <v/>
      </c>
      <c r="K40" s="2" t="str">
        <f>CALCULATE_SCORE(matches_players!L40,matches!$I40,matches!$J40)</f>
        <v/>
      </c>
      <c r="L40" s="2" t="str">
        <f>CALCULATE_SCORE(matches_players!M40,matches!$I40,matches!$J40)</f>
        <v/>
      </c>
      <c r="M40" s="2" t="str">
        <f>CALCULATE_SCORE(matches_players!N40,matches!$I40,matches!$J40)</f>
        <v/>
      </c>
      <c r="N40" s="2" t="str">
        <f>CALCULATE_SCORE(matches_players!O40,matches!$I40,matches!$J40)</f>
        <v/>
      </c>
      <c r="O40" s="2" t="str">
        <f>CALCULATE_SCORE(matches_players!P40,matches!$I40,matches!$J40)</f>
        <v/>
      </c>
      <c r="P40" s="2" t="str">
        <f>CALCULATE_SCORE(matches_players!Q40,matches!$I40,matches!$J40)</f>
        <v/>
      </c>
      <c r="Q40" s="2" t="str">
        <f>CALCULATE_SCORE(matches_players!R40,matches!$I40,matches!$J40)</f>
        <v/>
      </c>
      <c r="R40" s="2" t="str">
        <f>CALCULATE_SCORE(matches_players!S40,matches!$I40,matches!$J40)</f>
        <v/>
      </c>
      <c r="S40" s="2" t="str">
        <f>CALCULATE_SCORE(matches_players!T40,matches!$I40,matches!$J40)</f>
        <v/>
      </c>
      <c r="T40" s="2" t="str">
        <f>CALCULATE_SCORE(matches_players!U40,matches!$I40,matches!$J40)</f>
        <v/>
      </c>
      <c r="U40" s="2" t="str">
        <f>CALCULATE_SCORE(matches_players!V40,matches!$I40,matches!$J40)</f>
        <v/>
      </c>
      <c r="V40" s="2" t="str">
        <f>CALCULATE_SCORE(matches_players!W40,matches!$I40,matches!$J40)</f>
        <v/>
      </c>
      <c r="W40" s="2" t="str">
        <f>CALCULATE_SCORE(matches_players!X40,matches!$I40,matches!$J40)</f>
        <v/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5">
        <v>40.0</v>
      </c>
      <c r="B41" s="2" t="s">
        <v>50</v>
      </c>
      <c r="C41" s="6">
        <v>44895.0</v>
      </c>
      <c r="D41" s="2">
        <f>VLOOKUP(E41,teams_db!$A$2:$B$33,2,FALSE)</f>
        <v>2</v>
      </c>
      <c r="E41" s="2" t="s">
        <v>52</v>
      </c>
      <c r="F41" s="2" t="s">
        <v>41</v>
      </c>
      <c r="G41" s="2">
        <f>VLOOKUP(H41,teams_db!$A$2:$B$33,2,FALSE)</f>
        <v>23</v>
      </c>
      <c r="H41" s="2" t="s">
        <v>56</v>
      </c>
      <c r="I41" s="2" t="str">
        <f>CALCULATE_SCORE(matches_players!J41,matches!$I41,matches!$J41)</f>
        <v/>
      </c>
      <c r="J41" s="2" t="str">
        <f>CALCULATE_SCORE(matches_players!K41,matches!$I41,matches!$J41)</f>
        <v/>
      </c>
      <c r="K41" s="2" t="str">
        <f>CALCULATE_SCORE(matches_players!L41,matches!$I41,matches!$J41)</f>
        <v/>
      </c>
      <c r="L41" s="2" t="str">
        <f>CALCULATE_SCORE(matches_players!M41,matches!$I41,matches!$J41)</f>
        <v/>
      </c>
      <c r="M41" s="2" t="str">
        <f>CALCULATE_SCORE(matches_players!N41,matches!$I41,matches!$J41)</f>
        <v/>
      </c>
      <c r="N41" s="2" t="str">
        <f>CALCULATE_SCORE(matches_players!O41,matches!$I41,matches!$J41)</f>
        <v/>
      </c>
      <c r="O41" s="2" t="str">
        <f>CALCULATE_SCORE(matches_players!P41,matches!$I41,matches!$J41)</f>
        <v/>
      </c>
      <c r="P41" s="2" t="str">
        <f>CALCULATE_SCORE(matches_players!Q41,matches!$I41,matches!$J41)</f>
        <v/>
      </c>
      <c r="Q41" s="2" t="str">
        <f>CALCULATE_SCORE(matches_players!R41,matches!$I41,matches!$J41)</f>
        <v/>
      </c>
      <c r="R41" s="2" t="str">
        <f>CALCULATE_SCORE(matches_players!S41,matches!$I41,matches!$J41)</f>
        <v/>
      </c>
      <c r="S41" s="2" t="str">
        <f>CALCULATE_SCORE(matches_players!T41,matches!$I41,matches!$J41)</f>
        <v/>
      </c>
      <c r="T41" s="2" t="str">
        <f>CALCULATE_SCORE(matches_players!U41,matches!$I41,matches!$J41)</f>
        <v/>
      </c>
      <c r="U41" s="2" t="str">
        <f>CALCULATE_SCORE(matches_players!V41,matches!$I41,matches!$J41)</f>
        <v/>
      </c>
      <c r="V41" s="2" t="str">
        <f>CALCULATE_SCORE(matches_players!W41,matches!$I41,matches!$J41)</f>
        <v/>
      </c>
      <c r="W41" s="2" t="str">
        <f>CALCULATE_SCORE(matches_players!X41,matches!$I41,matches!$J41)</f>
        <v/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5">
        <v>41.0</v>
      </c>
      <c r="B42" s="2" t="s">
        <v>60</v>
      </c>
      <c r="C42" s="6">
        <v>44896.0</v>
      </c>
      <c r="D42" s="2">
        <f>VLOOKUP(E42,teams_db!$A$2:$B$33,2,FALSE)</f>
        <v>11</v>
      </c>
      <c r="E42" s="2" t="s">
        <v>62</v>
      </c>
      <c r="F42" s="2" t="s">
        <v>41</v>
      </c>
      <c r="G42" s="2">
        <f>VLOOKUP(H42,teams_db!$A$2:$B$33,2,FALSE)</f>
        <v>5</v>
      </c>
      <c r="H42" s="2" t="s">
        <v>68</v>
      </c>
      <c r="I42" s="2" t="str">
        <f>CALCULATE_SCORE(matches_players!J42,matches!$I42,matches!$J42)</f>
        <v/>
      </c>
      <c r="J42" s="2" t="str">
        <f>CALCULATE_SCORE(matches_players!K42,matches!$I42,matches!$J42)</f>
        <v/>
      </c>
      <c r="K42" s="2" t="str">
        <f>CALCULATE_SCORE(matches_players!L42,matches!$I42,matches!$J42)</f>
        <v/>
      </c>
      <c r="L42" s="2" t="str">
        <f>CALCULATE_SCORE(matches_players!M42,matches!$I42,matches!$J42)</f>
        <v/>
      </c>
      <c r="M42" s="2" t="str">
        <f>CALCULATE_SCORE(matches_players!N42,matches!$I42,matches!$J42)</f>
        <v/>
      </c>
      <c r="N42" s="2" t="str">
        <f>CALCULATE_SCORE(matches_players!O42,matches!$I42,matches!$J42)</f>
        <v/>
      </c>
      <c r="O42" s="2" t="str">
        <f>CALCULATE_SCORE(matches_players!P42,matches!$I42,matches!$J42)</f>
        <v/>
      </c>
      <c r="P42" s="2" t="str">
        <f>CALCULATE_SCORE(matches_players!Q42,matches!$I42,matches!$J42)</f>
        <v/>
      </c>
      <c r="Q42" s="2" t="str">
        <f>CALCULATE_SCORE(matches_players!R42,matches!$I42,matches!$J42)</f>
        <v/>
      </c>
      <c r="R42" s="2" t="str">
        <f>CALCULATE_SCORE(matches_players!S42,matches!$I42,matches!$J42)</f>
        <v/>
      </c>
      <c r="S42" s="2" t="str">
        <f>CALCULATE_SCORE(matches_players!T42,matches!$I42,matches!$J42)</f>
        <v/>
      </c>
      <c r="T42" s="2" t="str">
        <f>CALCULATE_SCORE(matches_players!U42,matches!$I42,matches!$J42)</f>
        <v/>
      </c>
      <c r="U42" s="2" t="str">
        <f>CALCULATE_SCORE(matches_players!V42,matches!$I42,matches!$J42)</f>
        <v/>
      </c>
      <c r="V42" s="2" t="str">
        <f>CALCULATE_SCORE(matches_players!W42,matches!$I42,matches!$J42)</f>
        <v/>
      </c>
      <c r="W42" s="2" t="str">
        <f>CALCULATE_SCORE(matches_players!X42,matches!$I42,matches!$J42)</f>
        <v/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5">
        <v>42.0</v>
      </c>
      <c r="B43" s="2" t="s">
        <v>60</v>
      </c>
      <c r="C43" s="6">
        <v>44896.0</v>
      </c>
      <c r="D43" s="2">
        <f>VLOOKUP(E43,teams_db!$A$2:$B$33,2,FALSE)</f>
        <v>8</v>
      </c>
      <c r="E43" s="2" t="s">
        <v>69</v>
      </c>
      <c r="F43" s="2" t="s">
        <v>41</v>
      </c>
      <c r="G43" s="2">
        <f>VLOOKUP(H43,teams_db!$A$2:$B$33,2,FALSE)</f>
        <v>22</v>
      </c>
      <c r="H43" s="2" t="s">
        <v>61</v>
      </c>
      <c r="I43" s="2" t="str">
        <f>CALCULATE_SCORE(matches_players!J43,matches!$I43,matches!$J43)</f>
        <v/>
      </c>
      <c r="J43" s="2" t="str">
        <f>CALCULATE_SCORE(matches_players!K43,matches!$I43,matches!$J43)</f>
        <v/>
      </c>
      <c r="K43" s="2" t="str">
        <f>CALCULATE_SCORE(matches_players!L43,matches!$I43,matches!$J43)</f>
        <v/>
      </c>
      <c r="L43" s="2" t="str">
        <f>CALCULATE_SCORE(matches_players!M43,matches!$I43,matches!$J43)</f>
        <v/>
      </c>
      <c r="M43" s="2" t="str">
        <f>CALCULATE_SCORE(matches_players!N43,matches!$I43,matches!$J43)</f>
        <v/>
      </c>
      <c r="N43" s="2" t="str">
        <f>CALCULATE_SCORE(matches_players!O43,matches!$I43,matches!$J43)</f>
        <v/>
      </c>
      <c r="O43" s="2" t="str">
        <f>CALCULATE_SCORE(matches_players!P43,matches!$I43,matches!$J43)</f>
        <v/>
      </c>
      <c r="P43" s="2" t="str">
        <f>CALCULATE_SCORE(matches_players!Q43,matches!$I43,matches!$J43)</f>
        <v/>
      </c>
      <c r="Q43" s="2" t="str">
        <f>CALCULATE_SCORE(matches_players!R43,matches!$I43,matches!$J43)</f>
        <v/>
      </c>
      <c r="R43" s="2" t="str">
        <f>CALCULATE_SCORE(matches_players!S43,matches!$I43,matches!$J43)</f>
        <v/>
      </c>
      <c r="S43" s="2" t="str">
        <f>CALCULATE_SCORE(matches_players!T43,matches!$I43,matches!$J43)</f>
        <v/>
      </c>
      <c r="T43" s="2" t="str">
        <f>CALCULATE_SCORE(matches_players!U43,matches!$I43,matches!$J43)</f>
        <v/>
      </c>
      <c r="U43" s="2" t="str">
        <f>CALCULATE_SCORE(matches_players!V43,matches!$I43,matches!$J43)</f>
        <v/>
      </c>
      <c r="V43" s="2" t="str">
        <f>CALCULATE_SCORE(matches_players!W43,matches!$I43,matches!$J43)</f>
        <v/>
      </c>
      <c r="W43" s="2" t="str">
        <f>CALCULATE_SCORE(matches_players!X43,matches!$I43,matches!$J43)</f>
        <v/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5">
        <v>43.0</v>
      </c>
      <c r="B44" s="2" t="s">
        <v>63</v>
      </c>
      <c r="C44" s="6">
        <v>44896.0</v>
      </c>
      <c r="D44" s="2">
        <f>VLOOKUP(E44,teams_db!$A$2:$B$33,2,FALSE)</f>
        <v>21</v>
      </c>
      <c r="E44" s="2" t="s">
        <v>65</v>
      </c>
      <c r="F44" s="2" t="s">
        <v>41</v>
      </c>
      <c r="G44" s="2">
        <f>VLOOKUP(H44,teams_db!$A$2:$B$33,2,FALSE)</f>
        <v>14</v>
      </c>
      <c r="H44" s="2" t="s">
        <v>66</v>
      </c>
      <c r="I44" s="2" t="str">
        <f>CALCULATE_SCORE(matches_players!J44,matches!$I44,matches!$J44)</f>
        <v/>
      </c>
      <c r="J44" s="2" t="str">
        <f>CALCULATE_SCORE(matches_players!K44,matches!$I44,matches!$J44)</f>
        <v/>
      </c>
      <c r="K44" s="2" t="str">
        <f>CALCULATE_SCORE(matches_players!L44,matches!$I44,matches!$J44)</f>
        <v/>
      </c>
      <c r="L44" s="2" t="str">
        <f>CALCULATE_SCORE(matches_players!M44,matches!$I44,matches!$J44)</f>
        <v/>
      </c>
      <c r="M44" s="2" t="str">
        <f>CALCULATE_SCORE(matches_players!N44,matches!$I44,matches!$J44)</f>
        <v/>
      </c>
      <c r="N44" s="2" t="str">
        <f>CALCULATE_SCORE(matches_players!O44,matches!$I44,matches!$J44)</f>
        <v/>
      </c>
      <c r="O44" s="2" t="str">
        <f>CALCULATE_SCORE(matches_players!P44,matches!$I44,matches!$J44)</f>
        <v/>
      </c>
      <c r="P44" s="2" t="str">
        <f>CALCULATE_SCORE(matches_players!Q44,matches!$I44,matches!$J44)</f>
        <v/>
      </c>
      <c r="Q44" s="2" t="str">
        <f>CALCULATE_SCORE(matches_players!R44,matches!$I44,matches!$J44)</f>
        <v/>
      </c>
      <c r="R44" s="2" t="str">
        <f>CALCULATE_SCORE(matches_players!S44,matches!$I44,matches!$J44)</f>
        <v/>
      </c>
      <c r="S44" s="2" t="str">
        <f>CALCULATE_SCORE(matches_players!T44,matches!$I44,matches!$J44)</f>
        <v/>
      </c>
      <c r="T44" s="2" t="str">
        <f>CALCULATE_SCORE(matches_players!U44,matches!$I44,matches!$J44)</f>
        <v/>
      </c>
      <c r="U44" s="2" t="str">
        <f>CALCULATE_SCORE(matches_players!V44,matches!$I44,matches!$J44)</f>
        <v/>
      </c>
      <c r="V44" s="2" t="str">
        <f>CALCULATE_SCORE(matches_players!W44,matches!$I44,matches!$J44)</f>
        <v/>
      </c>
      <c r="W44" s="2" t="str">
        <f>CALCULATE_SCORE(matches_players!X44,matches!$I44,matches!$J44)</f>
        <v/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5">
        <v>44.0</v>
      </c>
      <c r="B45" s="2" t="s">
        <v>63</v>
      </c>
      <c r="C45" s="6">
        <v>44896.0</v>
      </c>
      <c r="D45" s="2">
        <f>VLOOKUP(E45,teams_db!$A$2:$B$33,2,FALSE)</f>
        <v>10</v>
      </c>
      <c r="E45" s="2" t="s">
        <v>67</v>
      </c>
      <c r="F45" s="2" t="s">
        <v>41</v>
      </c>
      <c r="G45" s="2">
        <f>VLOOKUP(H45,teams_db!$A$2:$B$33,2,FALSE)</f>
        <v>1</v>
      </c>
      <c r="H45" s="2" t="s">
        <v>64</v>
      </c>
      <c r="I45" s="2" t="str">
        <f>CALCULATE_SCORE(matches_players!J45,matches!$I45,matches!$J45)</f>
        <v/>
      </c>
      <c r="J45" s="2" t="str">
        <f>CALCULATE_SCORE(matches_players!K45,matches!$I45,matches!$J45)</f>
        <v/>
      </c>
      <c r="K45" s="2" t="str">
        <f>CALCULATE_SCORE(matches_players!L45,matches!$I45,matches!$J45)</f>
        <v/>
      </c>
      <c r="L45" s="2" t="str">
        <f>CALCULATE_SCORE(matches_players!M45,matches!$I45,matches!$J45)</f>
        <v/>
      </c>
      <c r="M45" s="2" t="str">
        <f>CALCULATE_SCORE(matches_players!N45,matches!$I45,matches!$J45)</f>
        <v/>
      </c>
      <c r="N45" s="2" t="str">
        <f>CALCULATE_SCORE(matches_players!O45,matches!$I45,matches!$J45)</f>
        <v/>
      </c>
      <c r="O45" s="2" t="str">
        <f>CALCULATE_SCORE(matches_players!P45,matches!$I45,matches!$J45)</f>
        <v/>
      </c>
      <c r="P45" s="2" t="str">
        <f>CALCULATE_SCORE(matches_players!Q45,matches!$I45,matches!$J45)</f>
        <v/>
      </c>
      <c r="Q45" s="2" t="str">
        <f>CALCULATE_SCORE(matches_players!R45,matches!$I45,matches!$J45)</f>
        <v/>
      </c>
      <c r="R45" s="2" t="str">
        <f>CALCULATE_SCORE(matches_players!S45,matches!$I45,matches!$J45)</f>
        <v/>
      </c>
      <c r="S45" s="2" t="str">
        <f>CALCULATE_SCORE(matches_players!T45,matches!$I45,matches!$J45)</f>
        <v/>
      </c>
      <c r="T45" s="2" t="str">
        <f>CALCULATE_SCORE(matches_players!U45,matches!$I45,matches!$J45)</f>
        <v/>
      </c>
      <c r="U45" s="2" t="str">
        <f>CALCULATE_SCORE(matches_players!V45,matches!$I45,matches!$J45)</f>
        <v/>
      </c>
      <c r="V45" s="2" t="str">
        <f>CALCULATE_SCORE(matches_players!W45,matches!$I45,matches!$J45)</f>
        <v/>
      </c>
      <c r="W45" s="2" t="str">
        <f>CALCULATE_SCORE(matches_players!X45,matches!$I45,matches!$J45)</f>
        <v/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5">
        <v>45.0</v>
      </c>
      <c r="B46" s="2" t="s">
        <v>73</v>
      </c>
      <c r="C46" s="6">
        <v>44897.0</v>
      </c>
      <c r="D46" s="2">
        <f>VLOOKUP(E46,teams_db!$A$2:$B$33,2,FALSE)</f>
        <v>9</v>
      </c>
      <c r="E46" s="2" t="s">
        <v>75</v>
      </c>
      <c r="F46" s="2" t="s">
        <v>41</v>
      </c>
      <c r="G46" s="2">
        <f>VLOOKUP(H46,teams_db!$A$2:$B$33,2,FALSE)</f>
        <v>26</v>
      </c>
      <c r="H46" s="2" t="s">
        <v>76</v>
      </c>
      <c r="I46" s="2" t="str">
        <f>CALCULATE_SCORE(matches_players!J46,matches!$I46,matches!$J46)</f>
        <v/>
      </c>
      <c r="J46" s="2" t="str">
        <f>CALCULATE_SCORE(matches_players!K46,matches!$I46,matches!$J46)</f>
        <v/>
      </c>
      <c r="K46" s="2" t="str">
        <f>CALCULATE_SCORE(matches_players!L46,matches!$I46,matches!$J46)</f>
        <v/>
      </c>
      <c r="L46" s="2" t="str">
        <f>CALCULATE_SCORE(matches_players!M46,matches!$I46,matches!$J46)</f>
        <v/>
      </c>
      <c r="M46" s="2" t="str">
        <f>CALCULATE_SCORE(matches_players!N46,matches!$I46,matches!$J46)</f>
        <v/>
      </c>
      <c r="N46" s="2" t="str">
        <f>CALCULATE_SCORE(matches_players!O46,matches!$I46,matches!$J46)</f>
        <v/>
      </c>
      <c r="O46" s="2" t="str">
        <f>CALCULATE_SCORE(matches_players!P46,matches!$I46,matches!$J46)</f>
        <v/>
      </c>
      <c r="P46" s="2" t="str">
        <f>CALCULATE_SCORE(matches_players!Q46,matches!$I46,matches!$J46)</f>
        <v/>
      </c>
      <c r="Q46" s="2" t="str">
        <f>CALCULATE_SCORE(matches_players!R46,matches!$I46,matches!$J46)</f>
        <v/>
      </c>
      <c r="R46" s="2" t="str">
        <f>CALCULATE_SCORE(matches_players!S46,matches!$I46,matches!$J46)</f>
        <v/>
      </c>
      <c r="S46" s="2" t="str">
        <f>CALCULATE_SCORE(matches_players!T46,matches!$I46,matches!$J46)</f>
        <v/>
      </c>
      <c r="T46" s="2" t="str">
        <f>CALCULATE_SCORE(matches_players!U46,matches!$I46,matches!$J46)</f>
        <v/>
      </c>
      <c r="U46" s="2" t="str">
        <f>CALCULATE_SCORE(matches_players!V46,matches!$I46,matches!$J46)</f>
        <v/>
      </c>
      <c r="V46" s="2" t="str">
        <f>CALCULATE_SCORE(matches_players!W46,matches!$I46,matches!$J46)</f>
        <v/>
      </c>
      <c r="W46" s="2" t="str">
        <f>CALCULATE_SCORE(matches_players!X46,matches!$I46,matches!$J46)</f>
        <v/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5">
        <v>46.0</v>
      </c>
      <c r="B47" s="2" t="s">
        <v>73</v>
      </c>
      <c r="C47" s="6">
        <v>44897.0</v>
      </c>
      <c r="D47" s="2">
        <f>VLOOKUP(E47,teams_db!$A$2:$B$33,2,FALSE)</f>
        <v>18</v>
      </c>
      <c r="E47" s="2" t="s">
        <v>77</v>
      </c>
      <c r="F47" s="2" t="s">
        <v>41</v>
      </c>
      <c r="G47" s="2">
        <f>VLOOKUP(H47,teams_db!$A$2:$B$33,2,FALSE)</f>
        <v>32</v>
      </c>
      <c r="H47" s="2" t="s">
        <v>74</v>
      </c>
      <c r="I47" s="2" t="str">
        <f>CALCULATE_SCORE(matches_players!J47,matches!$I47,matches!$J47)</f>
        <v/>
      </c>
      <c r="J47" s="2" t="str">
        <f>CALCULATE_SCORE(matches_players!K47,matches!$I47,matches!$J47)</f>
        <v/>
      </c>
      <c r="K47" s="2" t="str">
        <f>CALCULATE_SCORE(matches_players!L47,matches!$I47,matches!$J47)</f>
        <v/>
      </c>
      <c r="L47" s="2" t="str">
        <f>CALCULATE_SCORE(matches_players!M47,matches!$I47,matches!$J47)</f>
        <v/>
      </c>
      <c r="M47" s="2" t="str">
        <f>CALCULATE_SCORE(matches_players!N47,matches!$I47,matches!$J47)</f>
        <v/>
      </c>
      <c r="N47" s="2" t="str">
        <f>CALCULATE_SCORE(matches_players!O47,matches!$I47,matches!$J47)</f>
        <v/>
      </c>
      <c r="O47" s="2" t="str">
        <f>CALCULATE_SCORE(matches_players!P47,matches!$I47,matches!$J47)</f>
        <v/>
      </c>
      <c r="P47" s="2" t="str">
        <f>CALCULATE_SCORE(matches_players!Q47,matches!$I47,matches!$J47)</f>
        <v/>
      </c>
      <c r="Q47" s="2" t="str">
        <f>CALCULATE_SCORE(matches_players!R47,matches!$I47,matches!$J47)</f>
        <v/>
      </c>
      <c r="R47" s="2" t="str">
        <f>CALCULATE_SCORE(matches_players!S47,matches!$I47,matches!$J47)</f>
        <v/>
      </c>
      <c r="S47" s="2" t="str">
        <f>CALCULATE_SCORE(matches_players!T47,matches!$I47,matches!$J47)</f>
        <v/>
      </c>
      <c r="T47" s="2" t="str">
        <f>CALCULATE_SCORE(matches_players!U47,matches!$I47,matches!$J47)</f>
        <v/>
      </c>
      <c r="U47" s="2" t="str">
        <f>CALCULATE_SCORE(matches_players!V47,matches!$I47,matches!$J47)</f>
        <v/>
      </c>
      <c r="V47" s="2" t="str">
        <f>CALCULATE_SCORE(matches_players!W47,matches!$I47,matches!$J47)</f>
        <v/>
      </c>
      <c r="W47" s="2" t="str">
        <f>CALCULATE_SCORE(matches_players!X47,matches!$I47,matches!$J47)</f>
        <v/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5">
        <v>47.0</v>
      </c>
      <c r="B48" s="2" t="s">
        <v>70</v>
      </c>
      <c r="C48" s="6">
        <v>44897.0</v>
      </c>
      <c r="D48" s="2">
        <f>VLOOKUP(E48,teams_db!$A$2:$B$33,2,FALSE)</f>
        <v>29</v>
      </c>
      <c r="E48" s="2" t="s">
        <v>79</v>
      </c>
      <c r="F48" s="2" t="s">
        <v>41</v>
      </c>
      <c r="G48" s="2">
        <f>VLOOKUP(H48,teams_db!$A$2:$B$33,2,FALSE)</f>
        <v>30</v>
      </c>
      <c r="H48" s="2" t="s">
        <v>71</v>
      </c>
      <c r="I48" s="2" t="str">
        <f>CALCULATE_SCORE(matches_players!J48,matches!$I48,matches!$J48)</f>
        <v/>
      </c>
      <c r="J48" s="2" t="str">
        <f>CALCULATE_SCORE(matches_players!K48,matches!$I48,matches!$J48)</f>
        <v/>
      </c>
      <c r="K48" s="2" t="str">
        <f>CALCULATE_SCORE(matches_players!L48,matches!$I48,matches!$J48)</f>
        <v/>
      </c>
      <c r="L48" s="2" t="str">
        <f>CALCULATE_SCORE(matches_players!M48,matches!$I48,matches!$J48)</f>
        <v/>
      </c>
      <c r="M48" s="2" t="str">
        <f>CALCULATE_SCORE(matches_players!N48,matches!$I48,matches!$J48)</f>
        <v/>
      </c>
      <c r="N48" s="2" t="str">
        <f>CALCULATE_SCORE(matches_players!O48,matches!$I48,matches!$J48)</f>
        <v/>
      </c>
      <c r="O48" s="2" t="str">
        <f>CALCULATE_SCORE(matches_players!P48,matches!$I48,matches!$J48)</f>
        <v/>
      </c>
      <c r="P48" s="2" t="str">
        <f>CALCULATE_SCORE(matches_players!Q48,matches!$I48,matches!$J48)</f>
        <v/>
      </c>
      <c r="Q48" s="2" t="str">
        <f>CALCULATE_SCORE(matches_players!R48,matches!$I48,matches!$J48)</f>
        <v/>
      </c>
      <c r="R48" s="2" t="str">
        <f>CALCULATE_SCORE(matches_players!S48,matches!$I48,matches!$J48)</f>
        <v/>
      </c>
      <c r="S48" s="2" t="str">
        <f>CALCULATE_SCORE(matches_players!T48,matches!$I48,matches!$J48)</f>
        <v/>
      </c>
      <c r="T48" s="2" t="str">
        <f>CALCULATE_SCORE(matches_players!U48,matches!$I48,matches!$J48)</f>
        <v/>
      </c>
      <c r="U48" s="2" t="str">
        <f>CALCULATE_SCORE(matches_players!V48,matches!$I48,matches!$J48)</f>
        <v/>
      </c>
      <c r="V48" s="2" t="str">
        <f>CALCULATE_SCORE(matches_players!W48,matches!$I48,matches!$J48)</f>
        <v/>
      </c>
      <c r="W48" s="2" t="str">
        <f>CALCULATE_SCORE(matches_players!X48,matches!$I48,matches!$J48)</f>
        <v/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5">
        <v>48.0</v>
      </c>
      <c r="B49" s="2" t="s">
        <v>70</v>
      </c>
      <c r="C49" s="6">
        <v>44897.0</v>
      </c>
      <c r="D49" s="2">
        <f>VLOOKUP(E49,teams_db!$A$2:$B$33,2,FALSE)</f>
        <v>7</v>
      </c>
      <c r="E49" s="2" t="s">
        <v>72</v>
      </c>
      <c r="F49" s="2" t="s">
        <v>41</v>
      </c>
      <c r="G49" s="2">
        <f>VLOOKUP(H49,teams_db!$A$2:$B$33,2,FALSE)</f>
        <v>6</v>
      </c>
      <c r="H49" s="2" t="s">
        <v>78</v>
      </c>
      <c r="I49" s="2" t="str">
        <f>CALCULATE_SCORE(matches_players!J49,matches!$I49,matches!$J49)</f>
        <v/>
      </c>
      <c r="J49" s="2" t="str">
        <f>CALCULATE_SCORE(matches_players!K49,matches!$I49,matches!$J49)</f>
        <v/>
      </c>
      <c r="K49" s="2" t="str">
        <f>CALCULATE_SCORE(matches_players!L49,matches!$I49,matches!$J49)</f>
        <v/>
      </c>
      <c r="L49" s="2" t="str">
        <f>CALCULATE_SCORE(matches_players!M49,matches!$I49,matches!$J49)</f>
        <v/>
      </c>
      <c r="M49" s="2" t="str">
        <f>CALCULATE_SCORE(matches_players!N49,matches!$I49,matches!$J49)</f>
        <v/>
      </c>
      <c r="N49" s="2" t="str">
        <f>CALCULATE_SCORE(matches_players!O49,matches!$I49,matches!$J49)</f>
        <v/>
      </c>
      <c r="O49" s="2" t="str">
        <f>CALCULATE_SCORE(matches_players!P49,matches!$I49,matches!$J49)</f>
        <v/>
      </c>
      <c r="P49" s="2" t="str">
        <f>CALCULATE_SCORE(matches_players!Q49,matches!$I49,matches!$J49)</f>
        <v/>
      </c>
      <c r="Q49" s="2" t="str">
        <f>CALCULATE_SCORE(matches_players!R49,matches!$I49,matches!$J49)</f>
        <v/>
      </c>
      <c r="R49" s="2" t="str">
        <f>CALCULATE_SCORE(matches_players!S49,matches!$I49,matches!$J49)</f>
        <v/>
      </c>
      <c r="S49" s="2" t="str">
        <f>CALCULATE_SCORE(matches_players!T49,matches!$I49,matches!$J49)</f>
        <v/>
      </c>
      <c r="T49" s="2" t="str">
        <f>CALCULATE_SCORE(matches_players!U49,matches!$I49,matches!$J49)</f>
        <v/>
      </c>
      <c r="U49" s="2" t="str">
        <f>CALCULATE_SCORE(matches_players!V49,matches!$I49,matches!$J49)</f>
        <v/>
      </c>
      <c r="V49" s="2" t="str">
        <f>CALCULATE_SCORE(matches_players!W49,matches!$I49,matches!$J49)</f>
        <v/>
      </c>
      <c r="W49" s="2" t="str">
        <f>CALCULATE_SCORE(matches_players!X49,matches!$I49,matches!$J49)</f>
        <v/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1">
      <c r="A51" s="7"/>
      <c r="B51" s="7"/>
      <c r="C51" s="8"/>
      <c r="D51" s="7"/>
      <c r="E51" s="7"/>
      <c r="F51" s="7"/>
      <c r="G51" s="7"/>
      <c r="H51" s="1" t="s">
        <v>80</v>
      </c>
      <c r="I51" s="7">
        <f t="shared" ref="I51:W51" si="1">SUM(I2:I49)</f>
        <v>9</v>
      </c>
      <c r="J51" s="7">
        <f t="shared" si="1"/>
        <v>6</v>
      </c>
      <c r="K51" s="7">
        <f t="shared" si="1"/>
        <v>6</v>
      </c>
      <c r="L51" s="7">
        <f t="shared" si="1"/>
        <v>9</v>
      </c>
      <c r="M51" s="7">
        <f t="shared" si="1"/>
        <v>6</v>
      </c>
      <c r="N51" s="7">
        <f t="shared" si="1"/>
        <v>11</v>
      </c>
      <c r="O51" s="7">
        <f t="shared" si="1"/>
        <v>6</v>
      </c>
      <c r="P51" s="7">
        <f t="shared" si="1"/>
        <v>11</v>
      </c>
      <c r="Q51" s="7">
        <f t="shared" si="1"/>
        <v>6</v>
      </c>
      <c r="R51" s="7">
        <f t="shared" si="1"/>
        <v>12</v>
      </c>
      <c r="S51" s="7">
        <f t="shared" si="1"/>
        <v>5</v>
      </c>
      <c r="T51" s="7">
        <f t="shared" si="1"/>
        <v>3</v>
      </c>
      <c r="U51" s="7">
        <f t="shared" si="1"/>
        <v>16</v>
      </c>
      <c r="V51" s="7">
        <f t="shared" si="1"/>
        <v>6</v>
      </c>
      <c r="W51" s="7">
        <f t="shared" si="1"/>
        <v>3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>
      <c r="A52" s="7"/>
      <c r="B52" s="7"/>
      <c r="C52" s="8"/>
      <c r="D52" s="7"/>
      <c r="E52" s="7"/>
      <c r="F52" s="7"/>
      <c r="G52" s="7"/>
      <c r="H52" s="1" t="s">
        <v>81</v>
      </c>
      <c r="I52" s="7">
        <f>VLOOKUP(I1,players_db!$A$2:$C$16,2,FALSE)</f>
        <v>1</v>
      </c>
      <c r="J52" s="7">
        <f>VLOOKUP(J1,players_db!$A$2:$C$16,2,FALSE)</f>
        <v>2</v>
      </c>
      <c r="K52" s="7">
        <f>VLOOKUP(K1,players_db!$A$2:$C$16,2,FALSE)</f>
        <v>3</v>
      </c>
      <c r="L52" s="7">
        <f>VLOOKUP(L1,players_db!$A$2:$C$16,2,FALSE)</f>
        <v>4</v>
      </c>
      <c r="M52" s="7">
        <f>VLOOKUP(M1,players_db!$A$2:$C$16,2,FALSE)</f>
        <v>5</v>
      </c>
      <c r="N52" s="7">
        <f>VLOOKUP(N1,players_db!$A$2:$C$16,2,FALSE)</f>
        <v>6</v>
      </c>
      <c r="O52" s="7">
        <f>VLOOKUP(O1,players_db!$A$2:$C$16,2,FALSE)</f>
        <v>7</v>
      </c>
      <c r="P52" s="7">
        <f>VLOOKUP(P1,players_db!$A$2:$C$16,2,FALSE)</f>
        <v>8</v>
      </c>
      <c r="Q52" s="7">
        <f>VLOOKUP(Q1,players_db!$A$2:$C$16,2,FALSE)</f>
        <v>9</v>
      </c>
      <c r="R52" s="7">
        <f>VLOOKUP(R1,players_db!$A$2:$C$16,2,FALSE)</f>
        <v>10</v>
      </c>
      <c r="S52" s="7">
        <f>VLOOKUP(S1,players_db!$A$2:$C$16,2,FALSE)</f>
        <v>11</v>
      </c>
      <c r="T52" s="7">
        <f>VLOOKUP(T1,players_db!$A$2:$C$16,2,FALSE)</f>
        <v>12</v>
      </c>
      <c r="U52" s="7">
        <f>VLOOKUP(U1,players_db!$A$2:$C$16,2,FALSE)</f>
        <v>13</v>
      </c>
      <c r="V52" s="7">
        <f>VLOOKUP(V1,players_db!$A$2:$C$16,2,FALSE)</f>
        <v>14</v>
      </c>
      <c r="W52" s="7">
        <f>VLOOKUP(W1,players_db!$A$2:$C$16,2,FALSE)</f>
        <v>15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>
      <c r="C53" s="6"/>
      <c r="H53" s="1" t="s">
        <v>82</v>
      </c>
      <c r="I53" s="7" t="str">
        <f>VLOOKUP(I1,players_db!$A$2:$C$16,1,FALSE)</f>
        <v>Juan Carlos</v>
      </c>
      <c r="J53" s="7" t="str">
        <f>VLOOKUP(J1,players_db!$A$2:$C$16,1,FALSE)</f>
        <v>Nelson Alfonso</v>
      </c>
      <c r="K53" s="7" t="str">
        <f>VLOOKUP(K1,players_db!$A$2:$C$16,1,FALSE)</f>
        <v>Luz Marina</v>
      </c>
      <c r="L53" s="7" t="str">
        <f>VLOOKUP(L1,players_db!$A$2:$C$16,1,FALSE)</f>
        <v>Isabel Cristina</v>
      </c>
      <c r="M53" s="7" t="str">
        <f>VLOOKUP(M1,players_db!$A$2:$C$16,1,FALSE)</f>
        <v>Sandra Milena</v>
      </c>
      <c r="N53" s="7" t="str">
        <f>VLOOKUP(N1,players_db!$A$2:$C$16,1,FALSE)</f>
        <v>Luis Fernando</v>
      </c>
      <c r="O53" s="7" t="str">
        <f>VLOOKUP(O1,players_db!$A$2:$C$16,1,FALSE)</f>
        <v>Diego Alejandro</v>
      </c>
      <c r="P53" s="7" t="str">
        <f>VLOOKUP(P1,players_db!$A$2:$C$16,1,FALSE)</f>
        <v>Natalia</v>
      </c>
      <c r="Q53" s="7" t="str">
        <f>VLOOKUP(Q1,players_db!$A$2:$C$16,1,FALSE)</f>
        <v>Ivan Mauricio</v>
      </c>
      <c r="R53" s="7" t="str">
        <f>VLOOKUP(R1,players_db!$A$2:$C$16,1,FALSE)</f>
        <v>Geraldine</v>
      </c>
      <c r="S53" s="7" t="str">
        <f>VLOOKUP(S1,players_db!$A$2:$C$16,1,FALSE)</f>
        <v>Karol Nicol</v>
      </c>
      <c r="T53" s="7" t="str">
        <f>VLOOKUP(T1,players_db!$A$2:$C$16,1,FALSE)</f>
        <v>Juan David</v>
      </c>
      <c r="U53" s="7" t="str">
        <f>VLOOKUP(U1,players_db!$A$2:$C$16,1,FALSE)</f>
        <v>Andrés Felipe</v>
      </c>
      <c r="V53" s="7" t="str">
        <f>VLOOKUP(V1,players_db!$A$2:$C$16,1,FALSE)</f>
        <v>Dilan Santiago</v>
      </c>
      <c r="W53" s="7" t="str">
        <f>VLOOKUP(W1,players_db!$A$2:$C$16,1,FALSE)</f>
        <v>Mariana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>
      <c r="C54" s="6"/>
      <c r="H54" s="1" t="s">
        <v>83</v>
      </c>
      <c r="I54" s="7" t="str">
        <f>VLOOKUP(I1,players_db!$A$2:$C$16,3,FALSE)</f>
        <v>1JC</v>
      </c>
      <c r="J54" s="7" t="str">
        <f>VLOOKUP(J1,players_db!$A$2:$C$16,3,FALSE)</f>
        <v>2NA</v>
      </c>
      <c r="K54" s="7" t="str">
        <f>VLOOKUP(K1,players_db!$A$2:$C$16,3,FALSE)</f>
        <v>3LM</v>
      </c>
      <c r="L54" s="7" t="str">
        <f>VLOOKUP(L1,players_db!$A$2:$C$16,3,FALSE)</f>
        <v>4IC</v>
      </c>
      <c r="M54" s="7" t="str">
        <f>VLOOKUP(M1,players_db!$A$2:$C$16,3,FALSE)</f>
        <v>5SM</v>
      </c>
      <c r="N54" s="7" t="str">
        <f>VLOOKUP(N1,players_db!$A$2:$C$16,3,FALSE)</f>
        <v>6LF</v>
      </c>
      <c r="O54" s="7" t="str">
        <f>VLOOKUP(O1,players_db!$A$2:$C$16,3,FALSE)</f>
        <v>7DA</v>
      </c>
      <c r="P54" s="7" t="str">
        <f>VLOOKUP(P1,players_db!$A$2:$C$16,3,FALSE)</f>
        <v>8N</v>
      </c>
      <c r="Q54" s="7" t="str">
        <f>VLOOKUP(Q1,players_db!$A$2:$C$16,3,FALSE)</f>
        <v>9IM</v>
      </c>
      <c r="R54" s="7" t="str">
        <f>VLOOKUP(R1,players_db!$A$2:$C$16,3,FALSE)</f>
        <v>10G</v>
      </c>
      <c r="S54" s="7" t="str">
        <f>VLOOKUP(S1,players_db!$A$2:$C$16,3,FALSE)</f>
        <v>11KN</v>
      </c>
      <c r="T54" s="7" t="str">
        <f>VLOOKUP(T1,players_db!$A$2:$C$16,3,FALSE)</f>
        <v>12JD</v>
      </c>
      <c r="U54" s="7" t="str">
        <f>VLOOKUP(U1,players_db!$A$2:$C$16,3,FALSE)</f>
        <v>13AF</v>
      </c>
      <c r="V54" s="7" t="str">
        <f>VLOOKUP(V1,players_db!$A$2:$C$16,3,FALSE)</f>
        <v>14DS</v>
      </c>
      <c r="W54" s="7" t="str">
        <f>VLOOKUP(W1,players_db!$A$2:$C$16,3,FALSE)</f>
        <v>15M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>
      <c r="C55" s="6"/>
      <c r="I55" s="2"/>
    </row>
    <row r="56">
      <c r="C56" s="6"/>
      <c r="I56" s="2"/>
    </row>
    <row r="57">
      <c r="C57" s="9"/>
      <c r="I57" s="2"/>
    </row>
    <row r="58">
      <c r="C58" s="9"/>
      <c r="I58" s="2"/>
    </row>
    <row r="59">
      <c r="C59" s="9"/>
      <c r="I59" s="2"/>
    </row>
    <row r="60">
      <c r="C60" s="9"/>
      <c r="I60" s="2"/>
    </row>
    <row r="61">
      <c r="C61" s="9"/>
      <c r="I61" s="2"/>
    </row>
    <row r="62">
      <c r="C62" s="9"/>
      <c r="I62" s="2"/>
    </row>
    <row r="63">
      <c r="C63" s="9"/>
      <c r="I63" s="2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hidden="1" min="4" max="4" width="12.63"/>
    <col customWidth="1" hidden="1" min="7" max="7" width="12.88"/>
    <col customWidth="1" min="8" max="8" width="12.88"/>
  </cols>
  <sheetData>
    <row r="1">
      <c r="A1" s="1" t="s">
        <v>33</v>
      </c>
      <c r="B1" s="1" t="s">
        <v>34</v>
      </c>
      <c r="C1" s="3" t="s">
        <v>35</v>
      </c>
      <c r="D1" s="1"/>
      <c r="E1" s="1" t="s">
        <v>36</v>
      </c>
      <c r="F1" s="1"/>
      <c r="G1" s="1"/>
      <c r="H1" s="1" t="s">
        <v>37</v>
      </c>
      <c r="I1" s="1" t="s">
        <v>84</v>
      </c>
      <c r="J1" s="1" t="s">
        <v>85</v>
      </c>
    </row>
    <row r="2">
      <c r="A2" s="5">
        <v>1.0</v>
      </c>
      <c r="B2" s="2" t="s">
        <v>39</v>
      </c>
      <c r="C2" s="10">
        <v>44885.458333333336</v>
      </c>
      <c r="D2" s="2">
        <f>VLOOKUP(E2,teams_db!$A$2:$B$33,2,FALSE)</f>
        <v>27</v>
      </c>
      <c r="E2" s="2" t="s">
        <v>40</v>
      </c>
      <c r="F2" s="2" t="s">
        <v>41</v>
      </c>
      <c r="G2" s="2">
        <f>VLOOKUP(H2,teams_db!$A$2:$B$33,2,FALSE)</f>
        <v>13</v>
      </c>
      <c r="H2" s="2" t="s">
        <v>42</v>
      </c>
      <c r="I2" s="2">
        <v>0.0</v>
      </c>
      <c r="J2" s="2">
        <v>2.0</v>
      </c>
    </row>
    <row r="3">
      <c r="A3" s="5">
        <v>2.0</v>
      </c>
      <c r="B3" s="2" t="s">
        <v>43</v>
      </c>
      <c r="C3" s="10">
        <v>44886.333333333336</v>
      </c>
      <c r="D3" s="2">
        <f>VLOOKUP(E3,teams_db!$A$2:$B$33,2,FALSE)</f>
        <v>19</v>
      </c>
      <c r="E3" s="2" t="s">
        <v>44</v>
      </c>
      <c r="F3" s="2" t="s">
        <v>41</v>
      </c>
      <c r="G3" s="2">
        <f>VLOOKUP(H3,teams_db!$A$2:$B$33,2,FALSE)</f>
        <v>20</v>
      </c>
      <c r="H3" s="2" t="s">
        <v>45</v>
      </c>
      <c r="I3" s="2">
        <v>6.0</v>
      </c>
      <c r="J3" s="2">
        <v>2.0</v>
      </c>
    </row>
    <row r="4">
      <c r="A4" s="5">
        <v>3.0</v>
      </c>
      <c r="B4" s="2" t="s">
        <v>39</v>
      </c>
      <c r="C4" s="10">
        <v>44886.458333333336</v>
      </c>
      <c r="D4" s="2">
        <f>VLOOKUP(E4,teams_db!$A$2:$B$33,2,FALSE)</f>
        <v>28</v>
      </c>
      <c r="E4" s="2" t="s">
        <v>46</v>
      </c>
      <c r="F4" s="2" t="s">
        <v>41</v>
      </c>
      <c r="G4" s="2">
        <f>VLOOKUP(H4,teams_db!$A$2:$B$33,2,FALSE)</f>
        <v>24</v>
      </c>
      <c r="H4" s="2" t="s">
        <v>47</v>
      </c>
      <c r="I4" s="2">
        <v>0.0</v>
      </c>
      <c r="J4" s="2">
        <v>2.0</v>
      </c>
    </row>
    <row r="5">
      <c r="A5" s="5">
        <v>4.0</v>
      </c>
      <c r="B5" s="2" t="s">
        <v>43</v>
      </c>
      <c r="C5" s="10">
        <v>44886.583333333336</v>
      </c>
      <c r="D5" s="2">
        <f>VLOOKUP(E5,teams_db!$A$2:$B$33,2,FALSE)</f>
        <v>15</v>
      </c>
      <c r="E5" s="2" t="s">
        <v>48</v>
      </c>
      <c r="F5" s="2" t="s">
        <v>41</v>
      </c>
      <c r="G5" s="2">
        <f>VLOOKUP(H5,teams_db!$A$2:$B$33,2,FALSE)</f>
        <v>17</v>
      </c>
      <c r="H5" s="2" t="s">
        <v>49</v>
      </c>
      <c r="I5" s="2">
        <v>1.0</v>
      </c>
      <c r="J5" s="2">
        <v>1.0</v>
      </c>
    </row>
    <row r="6">
      <c r="A6" s="5">
        <v>5.0</v>
      </c>
      <c r="B6" s="2" t="s">
        <v>50</v>
      </c>
      <c r="C6" s="10">
        <v>44887.208333333336</v>
      </c>
      <c r="D6" s="2">
        <f>VLOOKUP(E6,teams_db!$A$2:$B$33,2,FALSE)</f>
        <v>3</v>
      </c>
      <c r="E6" s="2" t="s">
        <v>51</v>
      </c>
      <c r="F6" s="2" t="s">
        <v>41</v>
      </c>
      <c r="G6" s="2">
        <f>VLOOKUP(H6,teams_db!$A$2:$B$33,2,FALSE)</f>
        <v>2</v>
      </c>
      <c r="H6" s="2" t="s">
        <v>52</v>
      </c>
      <c r="I6" s="2">
        <v>1.0</v>
      </c>
      <c r="J6" s="2">
        <v>2.0</v>
      </c>
    </row>
    <row r="7">
      <c r="A7" s="5">
        <v>6.0</v>
      </c>
      <c r="B7" s="2" t="s">
        <v>53</v>
      </c>
      <c r="C7" s="10">
        <v>44887.333333333336</v>
      </c>
      <c r="D7" s="2">
        <f>VLOOKUP(E7,teams_db!$A$2:$B$33,2,FALSE)</f>
        <v>12</v>
      </c>
      <c r="E7" s="2" t="s">
        <v>54</v>
      </c>
      <c r="F7" s="2" t="s">
        <v>41</v>
      </c>
      <c r="G7" s="2">
        <f>VLOOKUP(H7,teams_db!$A$2:$B$33,2,FALSE)</f>
        <v>31</v>
      </c>
      <c r="H7" s="2" t="s">
        <v>55</v>
      </c>
      <c r="I7" s="2"/>
      <c r="J7" s="2"/>
    </row>
    <row r="8">
      <c r="A8" s="5">
        <v>7.0</v>
      </c>
      <c r="B8" s="2" t="s">
        <v>50</v>
      </c>
      <c r="C8" s="10">
        <v>44887.458333333336</v>
      </c>
      <c r="D8" s="2">
        <f>VLOOKUP(E8,teams_db!$A$2:$B$33,2,FALSE)</f>
        <v>23</v>
      </c>
      <c r="E8" s="2" t="s">
        <v>56</v>
      </c>
      <c r="F8" s="2" t="s">
        <v>41</v>
      </c>
      <c r="G8" s="2">
        <f>VLOOKUP(H8,teams_db!$A$2:$B$33,2,FALSE)</f>
        <v>25</v>
      </c>
      <c r="H8" s="2" t="s">
        <v>57</v>
      </c>
      <c r="I8" s="2"/>
      <c r="J8" s="2"/>
    </row>
    <row r="9">
      <c r="A9" s="5">
        <v>8.0</v>
      </c>
      <c r="B9" s="2" t="s">
        <v>53</v>
      </c>
      <c r="C9" s="10">
        <v>44887.583333333336</v>
      </c>
      <c r="D9" s="2">
        <f>VLOOKUP(E9,teams_db!$A$2:$B$33,2,FALSE)</f>
        <v>16</v>
      </c>
      <c r="E9" s="2" t="s">
        <v>58</v>
      </c>
      <c r="F9" s="2" t="s">
        <v>41</v>
      </c>
      <c r="G9" s="2">
        <f>VLOOKUP(H9,teams_db!$A$2:$B$33,2,FALSE)</f>
        <v>4</v>
      </c>
      <c r="H9" s="2" t="s">
        <v>59</v>
      </c>
      <c r="I9" s="2"/>
      <c r="J9" s="2"/>
    </row>
    <row r="10">
      <c r="A10" s="5">
        <v>9.0</v>
      </c>
      <c r="B10" s="2" t="s">
        <v>60</v>
      </c>
      <c r="C10" s="10">
        <v>44888.208333333336</v>
      </c>
      <c r="D10" s="2">
        <f>VLOOKUP(E10,teams_db!$A$2:$B$33,2,FALSE)</f>
        <v>22</v>
      </c>
      <c r="E10" s="2" t="s">
        <v>61</v>
      </c>
      <c r="F10" s="2" t="s">
        <v>41</v>
      </c>
      <c r="G10" s="2">
        <f>VLOOKUP(H10,teams_db!$A$2:$B$33,2,FALSE)</f>
        <v>11</v>
      </c>
      <c r="H10" s="2" t="s">
        <v>62</v>
      </c>
      <c r="I10" s="2"/>
      <c r="J10" s="2"/>
    </row>
    <row r="11">
      <c r="A11" s="5">
        <v>10.0</v>
      </c>
      <c r="B11" s="2" t="s">
        <v>63</v>
      </c>
      <c r="C11" s="10">
        <v>44888.333333333336</v>
      </c>
      <c r="D11" s="2">
        <f>VLOOKUP(E11,teams_db!$A$2:$B$33,2,FALSE)</f>
        <v>1</v>
      </c>
      <c r="E11" s="2" t="s">
        <v>64</v>
      </c>
      <c r="F11" s="2" t="s">
        <v>41</v>
      </c>
      <c r="G11" s="2">
        <f>VLOOKUP(H11,teams_db!$A$2:$B$33,2,FALSE)</f>
        <v>21</v>
      </c>
      <c r="H11" s="2" t="s">
        <v>65</v>
      </c>
      <c r="I11" s="2"/>
      <c r="J11" s="2"/>
    </row>
    <row r="12">
      <c r="A12" s="5">
        <v>11.0</v>
      </c>
      <c r="B12" s="2" t="s">
        <v>63</v>
      </c>
      <c r="C12" s="10">
        <v>44888.458333333336</v>
      </c>
      <c r="D12" s="2">
        <f>VLOOKUP(E12,teams_db!$A$2:$B$33,2,FALSE)</f>
        <v>14</v>
      </c>
      <c r="E12" s="2" t="s">
        <v>66</v>
      </c>
      <c r="F12" s="2" t="s">
        <v>41</v>
      </c>
      <c r="G12" s="2">
        <f>VLOOKUP(H12,teams_db!$A$2:$B$33,2,FALSE)</f>
        <v>10</v>
      </c>
      <c r="H12" s="2" t="s">
        <v>67</v>
      </c>
      <c r="I12" s="2"/>
      <c r="J12" s="2"/>
    </row>
    <row r="13">
      <c r="A13" s="5">
        <v>12.0</v>
      </c>
      <c r="B13" s="2" t="s">
        <v>60</v>
      </c>
      <c r="C13" s="10">
        <v>44888.583333333336</v>
      </c>
      <c r="D13" s="2">
        <f>VLOOKUP(E13,teams_db!$A$2:$B$33,2,FALSE)</f>
        <v>5</v>
      </c>
      <c r="E13" s="2" t="s">
        <v>68</v>
      </c>
      <c r="F13" s="2" t="s">
        <v>41</v>
      </c>
      <c r="G13" s="2">
        <f>VLOOKUP(H13,teams_db!$A$2:$B$33,2,FALSE)</f>
        <v>8</v>
      </c>
      <c r="H13" s="2" t="s">
        <v>69</v>
      </c>
      <c r="I13" s="2"/>
      <c r="J13" s="2"/>
    </row>
    <row r="14">
      <c r="A14" s="5">
        <v>13.0</v>
      </c>
      <c r="B14" s="2" t="s">
        <v>70</v>
      </c>
      <c r="C14" s="10">
        <v>44889.208333333336</v>
      </c>
      <c r="D14" s="2">
        <f>VLOOKUP(E14,teams_db!$A$2:$B$33,2,FALSE)</f>
        <v>30</v>
      </c>
      <c r="E14" s="2" t="s">
        <v>71</v>
      </c>
      <c r="F14" s="2" t="s">
        <v>41</v>
      </c>
      <c r="G14" s="2">
        <f>VLOOKUP(H14,teams_db!$A$2:$B$33,2,FALSE)</f>
        <v>7</v>
      </c>
      <c r="H14" s="2" t="s">
        <v>72</v>
      </c>
      <c r="I14" s="2"/>
      <c r="J14" s="2"/>
    </row>
    <row r="15">
      <c r="A15" s="5">
        <v>14.0</v>
      </c>
      <c r="B15" s="2" t="s">
        <v>73</v>
      </c>
      <c r="C15" s="10">
        <v>44889.333333333336</v>
      </c>
      <c r="D15" s="2">
        <f>VLOOKUP(E15,teams_db!$A$2:$B$33,2,FALSE)</f>
        <v>32</v>
      </c>
      <c r="E15" s="2" t="s">
        <v>74</v>
      </c>
      <c r="F15" s="2" t="s">
        <v>41</v>
      </c>
      <c r="G15" s="2">
        <f>VLOOKUP(H15,teams_db!$A$2:$B$33,2,FALSE)</f>
        <v>9</v>
      </c>
      <c r="H15" s="2" t="s">
        <v>75</v>
      </c>
      <c r="I15" s="2"/>
      <c r="J15" s="2"/>
    </row>
    <row r="16">
      <c r="A16" s="5">
        <v>15.0</v>
      </c>
      <c r="B16" s="2" t="s">
        <v>73</v>
      </c>
      <c r="C16" s="10">
        <v>44889.458333333336</v>
      </c>
      <c r="D16" s="2">
        <f>VLOOKUP(E16,teams_db!$A$2:$B$33,2,FALSE)</f>
        <v>26</v>
      </c>
      <c r="E16" s="2" t="s">
        <v>76</v>
      </c>
      <c r="F16" s="2" t="s">
        <v>41</v>
      </c>
      <c r="G16" s="2">
        <f>VLOOKUP(H16,teams_db!$A$2:$B$33,2,FALSE)</f>
        <v>18</v>
      </c>
      <c r="H16" s="2" t="s">
        <v>77</v>
      </c>
      <c r="I16" s="2"/>
      <c r="J16" s="2"/>
    </row>
    <row r="17">
      <c r="A17" s="5">
        <v>16.0</v>
      </c>
      <c r="B17" s="2" t="s">
        <v>70</v>
      </c>
      <c r="C17" s="10">
        <v>44889.583333333336</v>
      </c>
      <c r="D17" s="2">
        <f>VLOOKUP(E17,teams_db!$A$2:$B$33,2,FALSE)</f>
        <v>6</v>
      </c>
      <c r="E17" s="2" t="s">
        <v>78</v>
      </c>
      <c r="F17" s="2" t="s">
        <v>41</v>
      </c>
      <c r="G17" s="2">
        <f>VLOOKUP(H17,teams_db!$A$2:$B$33,2,FALSE)</f>
        <v>29</v>
      </c>
      <c r="H17" s="2" t="s">
        <v>79</v>
      </c>
      <c r="I17" s="2"/>
      <c r="J17" s="2"/>
    </row>
    <row r="18">
      <c r="A18" s="5">
        <v>17.0</v>
      </c>
      <c r="B18" s="2" t="s">
        <v>43</v>
      </c>
      <c r="C18" s="10">
        <v>44890.208333333336</v>
      </c>
      <c r="D18" s="2">
        <f>VLOOKUP(E18,teams_db!$A$2:$B$33,2,FALSE)</f>
        <v>17</v>
      </c>
      <c r="E18" s="2" t="s">
        <v>49</v>
      </c>
      <c r="F18" s="2" t="s">
        <v>41</v>
      </c>
      <c r="G18" s="2">
        <f>VLOOKUP(H18,teams_db!$A$2:$B$33,2,FALSE)</f>
        <v>20</v>
      </c>
      <c r="H18" s="2" t="s">
        <v>45</v>
      </c>
      <c r="I18" s="2"/>
      <c r="J18" s="2"/>
    </row>
    <row r="19">
      <c r="A19" s="5">
        <v>18.0</v>
      </c>
      <c r="B19" s="2" t="s">
        <v>39</v>
      </c>
      <c r="C19" s="10">
        <v>44890.333333333336</v>
      </c>
      <c r="D19" s="2">
        <f>VLOOKUP(E19,teams_db!$A$2:$B$33,2,FALSE)</f>
        <v>27</v>
      </c>
      <c r="E19" s="2" t="s">
        <v>40</v>
      </c>
      <c r="F19" s="2" t="s">
        <v>41</v>
      </c>
      <c r="G19" s="2">
        <f>VLOOKUP(H19,teams_db!$A$2:$B$33,2,FALSE)</f>
        <v>28</v>
      </c>
      <c r="H19" s="2" t="s">
        <v>46</v>
      </c>
      <c r="I19" s="2"/>
      <c r="J19" s="2"/>
    </row>
    <row r="20">
      <c r="A20" s="5">
        <v>19.0</v>
      </c>
      <c r="B20" s="2" t="s">
        <v>39</v>
      </c>
      <c r="C20" s="10">
        <v>44890.458333333336</v>
      </c>
      <c r="D20" s="2">
        <f>VLOOKUP(E20,teams_db!$A$2:$B$33,2,FALSE)</f>
        <v>24</v>
      </c>
      <c r="E20" s="2" t="s">
        <v>47</v>
      </c>
      <c r="F20" s="2" t="s">
        <v>41</v>
      </c>
      <c r="G20" s="2">
        <f>VLOOKUP(H20,teams_db!$A$2:$B$33,2,FALSE)</f>
        <v>13</v>
      </c>
      <c r="H20" s="2" t="s">
        <v>42</v>
      </c>
      <c r="I20" s="2"/>
      <c r="J20" s="2"/>
    </row>
    <row r="21">
      <c r="A21" s="5">
        <v>20.0</v>
      </c>
      <c r="B21" s="2" t="s">
        <v>43</v>
      </c>
      <c r="C21" s="10">
        <v>44890.583333333336</v>
      </c>
      <c r="D21" s="2">
        <f>VLOOKUP(E21,teams_db!$A$2:$B$33,2,FALSE)</f>
        <v>19</v>
      </c>
      <c r="E21" s="2" t="s">
        <v>44</v>
      </c>
      <c r="F21" s="2" t="s">
        <v>41</v>
      </c>
      <c r="G21" s="2">
        <f>VLOOKUP(H21,teams_db!$A$2:$B$33,2,FALSE)</f>
        <v>15</v>
      </c>
      <c r="H21" s="2" t="s">
        <v>48</v>
      </c>
      <c r="I21" s="2"/>
      <c r="J21" s="2"/>
    </row>
    <row r="22">
      <c r="A22" s="5">
        <v>21.0</v>
      </c>
      <c r="B22" s="2" t="s">
        <v>53</v>
      </c>
      <c r="C22" s="10">
        <v>44891.208333333336</v>
      </c>
      <c r="D22" s="2">
        <f>VLOOKUP(E22,teams_db!$A$2:$B$33,2,FALSE)</f>
        <v>31</v>
      </c>
      <c r="E22" s="2" t="s">
        <v>55</v>
      </c>
      <c r="F22" s="2" t="s">
        <v>41</v>
      </c>
      <c r="G22" s="2">
        <f>VLOOKUP(H22,teams_db!$A$2:$B$33,2,FALSE)</f>
        <v>4</v>
      </c>
      <c r="H22" s="2" t="s">
        <v>59</v>
      </c>
      <c r="I22" s="2"/>
      <c r="J22" s="2"/>
    </row>
    <row r="23">
      <c r="A23" s="5">
        <v>22.0</v>
      </c>
      <c r="B23" s="2" t="s">
        <v>50</v>
      </c>
      <c r="C23" s="10">
        <v>44891.333333333336</v>
      </c>
      <c r="D23" s="2">
        <f>VLOOKUP(E23,teams_db!$A$2:$B$33,2,FALSE)</f>
        <v>25</v>
      </c>
      <c r="E23" s="2" t="s">
        <v>57</v>
      </c>
      <c r="F23" s="2" t="s">
        <v>41</v>
      </c>
      <c r="G23" s="2">
        <f>VLOOKUP(H23,teams_db!$A$2:$B$33,2,FALSE)</f>
        <v>2</v>
      </c>
      <c r="H23" s="2" t="s">
        <v>52</v>
      </c>
      <c r="I23" s="2"/>
      <c r="J23" s="2"/>
    </row>
    <row r="24">
      <c r="A24" s="5">
        <v>23.0</v>
      </c>
      <c r="B24" s="2" t="s">
        <v>53</v>
      </c>
      <c r="C24" s="10">
        <v>44891.458333333336</v>
      </c>
      <c r="D24" s="2">
        <f>VLOOKUP(E24,teams_db!$A$2:$B$33,2,FALSE)</f>
        <v>16</v>
      </c>
      <c r="E24" s="2" t="s">
        <v>58</v>
      </c>
      <c r="F24" s="2" t="s">
        <v>41</v>
      </c>
      <c r="G24" s="2">
        <f>VLOOKUP(H24,teams_db!$A$2:$B$33,2,FALSE)</f>
        <v>12</v>
      </c>
      <c r="H24" s="2" t="s">
        <v>54</v>
      </c>
      <c r="I24" s="2"/>
      <c r="J24" s="2"/>
    </row>
    <row r="25">
      <c r="A25" s="5">
        <v>24.0</v>
      </c>
      <c r="B25" s="2" t="s">
        <v>50</v>
      </c>
      <c r="C25" s="10">
        <v>44891.583333333336</v>
      </c>
      <c r="D25" s="2">
        <f>VLOOKUP(E25,teams_db!$A$2:$B$33,2,FALSE)</f>
        <v>3</v>
      </c>
      <c r="E25" s="2" t="s">
        <v>51</v>
      </c>
      <c r="F25" s="2" t="s">
        <v>41</v>
      </c>
      <c r="G25" s="2">
        <f>VLOOKUP(H25,teams_db!$A$2:$B$33,2,FALSE)</f>
        <v>23</v>
      </c>
      <c r="H25" s="2" t="s">
        <v>56</v>
      </c>
      <c r="I25" s="2"/>
      <c r="J25" s="2"/>
    </row>
    <row r="26">
      <c r="A26" s="5">
        <v>25.0</v>
      </c>
      <c r="B26" s="2" t="s">
        <v>63</v>
      </c>
      <c r="C26" s="10">
        <v>44892.208333333336</v>
      </c>
      <c r="D26" s="2">
        <f>VLOOKUP(E26,teams_db!$A$2:$B$33,2,FALSE)</f>
        <v>21</v>
      </c>
      <c r="E26" s="2" t="s">
        <v>65</v>
      </c>
      <c r="F26" s="2" t="s">
        <v>41</v>
      </c>
      <c r="G26" s="2">
        <f>VLOOKUP(H26,teams_db!$A$2:$B$33,2,FALSE)</f>
        <v>10</v>
      </c>
      <c r="H26" s="2" t="s">
        <v>67</v>
      </c>
      <c r="I26" s="2"/>
      <c r="J26" s="2"/>
    </row>
    <row r="27">
      <c r="A27" s="5">
        <v>26.0</v>
      </c>
      <c r="B27" s="2" t="s">
        <v>60</v>
      </c>
      <c r="C27" s="10">
        <v>44892.333333333336</v>
      </c>
      <c r="D27" s="2">
        <f>VLOOKUP(E27,teams_db!$A$2:$B$33,2,FALSE)</f>
        <v>5</v>
      </c>
      <c r="E27" s="2" t="s">
        <v>68</v>
      </c>
      <c r="F27" s="2" t="s">
        <v>41</v>
      </c>
      <c r="G27" s="2">
        <f>VLOOKUP(H27,teams_db!$A$2:$B$33,2,FALSE)</f>
        <v>22</v>
      </c>
      <c r="H27" s="2" t="s">
        <v>61</v>
      </c>
      <c r="I27" s="2"/>
      <c r="J27" s="2"/>
    </row>
    <row r="28">
      <c r="A28" s="5">
        <v>27.0</v>
      </c>
      <c r="B28" s="2" t="s">
        <v>60</v>
      </c>
      <c r="C28" s="10">
        <v>44892.458333333336</v>
      </c>
      <c r="D28" s="2">
        <f>VLOOKUP(E28,teams_db!$A$2:$B$33,2,FALSE)</f>
        <v>11</v>
      </c>
      <c r="E28" s="2" t="s">
        <v>62</v>
      </c>
      <c r="F28" s="2" t="s">
        <v>41</v>
      </c>
      <c r="G28" s="2">
        <f>VLOOKUP(H28,teams_db!$A$2:$B$33,2,FALSE)</f>
        <v>8</v>
      </c>
      <c r="H28" s="2" t="s">
        <v>69</v>
      </c>
      <c r="I28" s="2"/>
      <c r="J28" s="2"/>
    </row>
    <row r="29">
      <c r="A29" s="5">
        <v>28.0</v>
      </c>
      <c r="B29" s="2" t="s">
        <v>63</v>
      </c>
      <c r="C29" s="10">
        <v>44892.583333333336</v>
      </c>
      <c r="D29" s="2">
        <f>VLOOKUP(E29,teams_db!$A$2:$B$33,2,FALSE)</f>
        <v>14</v>
      </c>
      <c r="E29" s="2" t="s">
        <v>66</v>
      </c>
      <c r="F29" s="2" t="s">
        <v>41</v>
      </c>
      <c r="G29" s="2">
        <f>VLOOKUP(H29,teams_db!$A$2:$B$33,2,FALSE)</f>
        <v>1</v>
      </c>
      <c r="H29" s="2" t="s">
        <v>64</v>
      </c>
      <c r="I29" s="2"/>
      <c r="J29" s="2"/>
    </row>
    <row r="30">
      <c r="A30" s="5">
        <v>29.0</v>
      </c>
      <c r="B30" s="2" t="s">
        <v>70</v>
      </c>
      <c r="C30" s="10">
        <v>44893.208333333336</v>
      </c>
      <c r="D30" s="2">
        <f>VLOOKUP(E30,teams_db!$A$2:$B$33,2,FALSE)</f>
        <v>7</v>
      </c>
      <c r="E30" s="2" t="s">
        <v>72</v>
      </c>
      <c r="F30" s="2" t="s">
        <v>41</v>
      </c>
      <c r="G30" s="2">
        <f>VLOOKUP(H30,teams_db!$A$2:$B$33,2,FALSE)</f>
        <v>29</v>
      </c>
      <c r="H30" s="2" t="s">
        <v>79</v>
      </c>
      <c r="I30" s="2"/>
      <c r="J30" s="2"/>
    </row>
    <row r="31">
      <c r="A31" s="5">
        <v>30.0</v>
      </c>
      <c r="B31" s="2" t="s">
        <v>73</v>
      </c>
      <c r="C31" s="10">
        <v>44893.333333333336</v>
      </c>
      <c r="D31" s="2">
        <f>VLOOKUP(E31,teams_db!$A$2:$B$33,2,FALSE)</f>
        <v>9</v>
      </c>
      <c r="E31" s="2" t="s">
        <v>75</v>
      </c>
      <c r="F31" s="2" t="s">
        <v>41</v>
      </c>
      <c r="G31" s="2">
        <f>VLOOKUP(H31,teams_db!$A$2:$B$33,2,FALSE)</f>
        <v>18</v>
      </c>
      <c r="H31" s="2" t="s">
        <v>77</v>
      </c>
      <c r="I31" s="2"/>
      <c r="J31" s="2"/>
    </row>
    <row r="32">
      <c r="A32" s="5">
        <v>31.0</v>
      </c>
      <c r="B32" s="2" t="s">
        <v>70</v>
      </c>
      <c r="C32" s="10">
        <v>44893.458333333336</v>
      </c>
      <c r="D32" s="2">
        <f>VLOOKUP(E32,teams_db!$A$2:$B$33,2,FALSE)</f>
        <v>6</v>
      </c>
      <c r="E32" s="2" t="s">
        <v>78</v>
      </c>
      <c r="F32" s="2" t="s">
        <v>41</v>
      </c>
      <c r="G32" s="2">
        <f>VLOOKUP(H32,teams_db!$A$2:$B$33,2,FALSE)</f>
        <v>30</v>
      </c>
      <c r="H32" s="2" t="s">
        <v>71</v>
      </c>
      <c r="I32" s="2"/>
      <c r="J32" s="2"/>
    </row>
    <row r="33">
      <c r="A33" s="5">
        <v>32.0</v>
      </c>
      <c r="B33" s="2" t="s">
        <v>73</v>
      </c>
      <c r="C33" s="10">
        <v>44893.583333333336</v>
      </c>
      <c r="D33" s="2">
        <f>VLOOKUP(E33,teams_db!$A$2:$B$33,2,FALSE)</f>
        <v>26</v>
      </c>
      <c r="E33" s="2" t="s">
        <v>76</v>
      </c>
      <c r="F33" s="2" t="s">
        <v>41</v>
      </c>
      <c r="G33" s="2">
        <f>VLOOKUP(H33,teams_db!$A$2:$B$33,2,FALSE)</f>
        <v>32</v>
      </c>
      <c r="H33" s="2" t="s">
        <v>74</v>
      </c>
      <c r="I33" s="2"/>
      <c r="J33" s="2"/>
    </row>
    <row r="34">
      <c r="A34" s="5">
        <v>33.0</v>
      </c>
      <c r="B34" s="2" t="s">
        <v>39</v>
      </c>
      <c r="C34" s="10">
        <v>44894.416666666664</v>
      </c>
      <c r="D34" s="2">
        <f>VLOOKUP(E34,teams_db!$A$2:$B$33,2,FALSE)</f>
        <v>13</v>
      </c>
      <c r="E34" s="2" t="s">
        <v>42</v>
      </c>
      <c r="F34" s="2" t="s">
        <v>41</v>
      </c>
      <c r="G34" s="2">
        <f>VLOOKUP(H34,teams_db!$A$2:$B$33,2,FALSE)</f>
        <v>28</v>
      </c>
      <c r="H34" s="2" t="s">
        <v>46</v>
      </c>
      <c r="I34" s="2"/>
      <c r="J34" s="2"/>
    </row>
    <row r="35">
      <c r="A35" s="5">
        <v>34.0</v>
      </c>
      <c r="B35" s="2" t="s">
        <v>39</v>
      </c>
      <c r="C35" s="10">
        <v>44894.416666666664</v>
      </c>
      <c r="D35" s="2">
        <f>VLOOKUP(E35,teams_db!$A$2:$B$33,2,FALSE)</f>
        <v>24</v>
      </c>
      <c r="E35" s="2" t="s">
        <v>47</v>
      </c>
      <c r="F35" s="2" t="s">
        <v>41</v>
      </c>
      <c r="G35" s="2">
        <f>VLOOKUP(H35,teams_db!$A$2:$B$33,2,FALSE)</f>
        <v>27</v>
      </c>
      <c r="H35" s="2" t="s">
        <v>40</v>
      </c>
      <c r="I35" s="2"/>
      <c r="J35" s="2"/>
    </row>
    <row r="36">
      <c r="A36" s="5">
        <v>35.0</v>
      </c>
      <c r="B36" s="2" t="s">
        <v>43</v>
      </c>
      <c r="C36" s="10">
        <v>44894.583333333336</v>
      </c>
      <c r="D36" s="2">
        <f>VLOOKUP(E36,teams_db!$A$2:$B$33,2,FALSE)</f>
        <v>20</v>
      </c>
      <c r="E36" s="2" t="s">
        <v>45</v>
      </c>
      <c r="F36" s="2" t="s">
        <v>41</v>
      </c>
      <c r="G36" s="2">
        <f>VLOOKUP(H36,teams_db!$A$2:$B$33,2,FALSE)</f>
        <v>15</v>
      </c>
      <c r="H36" s="2" t="s">
        <v>48</v>
      </c>
      <c r="I36" s="2"/>
      <c r="J36" s="2"/>
    </row>
    <row r="37">
      <c r="A37" s="5">
        <v>36.0</v>
      </c>
      <c r="B37" s="2" t="s">
        <v>43</v>
      </c>
      <c r="C37" s="10">
        <v>44894.583333333336</v>
      </c>
      <c r="D37" s="2">
        <f>VLOOKUP(E37,teams_db!$A$2:$B$33,2,FALSE)</f>
        <v>17</v>
      </c>
      <c r="E37" s="2" t="s">
        <v>49</v>
      </c>
      <c r="F37" s="2" t="s">
        <v>41</v>
      </c>
      <c r="G37" s="2">
        <f>VLOOKUP(H37,teams_db!$A$2:$B$33,2,FALSE)</f>
        <v>19</v>
      </c>
      <c r="H37" s="2" t="s">
        <v>44</v>
      </c>
      <c r="I37" s="2"/>
      <c r="J37" s="2"/>
    </row>
    <row r="38">
      <c r="A38" s="5">
        <v>37.0</v>
      </c>
      <c r="B38" s="2" t="s">
        <v>53</v>
      </c>
      <c r="C38" s="10">
        <v>44895.416666666664</v>
      </c>
      <c r="D38" s="2">
        <f>VLOOKUP(E38,teams_db!$A$2:$B$33,2,FALSE)</f>
        <v>31</v>
      </c>
      <c r="E38" s="2" t="s">
        <v>55</v>
      </c>
      <c r="F38" s="2" t="s">
        <v>41</v>
      </c>
      <c r="G38" s="2">
        <f>VLOOKUP(H38,teams_db!$A$2:$B$33,2,FALSE)</f>
        <v>16</v>
      </c>
      <c r="H38" s="2" t="s">
        <v>58</v>
      </c>
      <c r="I38" s="2"/>
      <c r="J38" s="2"/>
    </row>
    <row r="39">
      <c r="A39" s="5">
        <v>38.0</v>
      </c>
      <c r="B39" s="2" t="s">
        <v>53</v>
      </c>
      <c r="C39" s="10">
        <v>44895.416666666664</v>
      </c>
      <c r="D39" s="2">
        <f>VLOOKUP(E39,teams_db!$A$2:$B$33,2,FALSE)</f>
        <v>4</v>
      </c>
      <c r="E39" s="2" t="s">
        <v>59</v>
      </c>
      <c r="F39" s="2" t="s">
        <v>41</v>
      </c>
      <c r="G39" s="2">
        <f>VLOOKUP(H39,teams_db!$A$2:$B$33,2,FALSE)</f>
        <v>12</v>
      </c>
      <c r="H39" s="2" t="s">
        <v>54</v>
      </c>
      <c r="I39" s="2"/>
      <c r="J39" s="2"/>
    </row>
    <row r="40">
      <c r="A40" s="5">
        <v>39.0</v>
      </c>
      <c r="B40" s="2" t="s">
        <v>50</v>
      </c>
      <c r="C40" s="10">
        <v>44895.583333333336</v>
      </c>
      <c r="D40" s="2">
        <f>VLOOKUP(E40,teams_db!$A$2:$B$33,2,FALSE)</f>
        <v>25</v>
      </c>
      <c r="E40" s="2" t="s">
        <v>57</v>
      </c>
      <c r="F40" s="2" t="s">
        <v>41</v>
      </c>
      <c r="G40" s="2">
        <f>VLOOKUP(H40,teams_db!$A$2:$B$33,2,FALSE)</f>
        <v>3</v>
      </c>
      <c r="H40" s="2" t="s">
        <v>51</v>
      </c>
      <c r="I40" s="2"/>
      <c r="J40" s="2"/>
    </row>
    <row r="41">
      <c r="A41" s="5">
        <v>40.0</v>
      </c>
      <c r="B41" s="2" t="s">
        <v>50</v>
      </c>
      <c r="C41" s="10">
        <v>44895.583333333336</v>
      </c>
      <c r="D41" s="2">
        <f>VLOOKUP(E41,teams_db!$A$2:$B$33,2,FALSE)</f>
        <v>2</v>
      </c>
      <c r="E41" s="2" t="s">
        <v>52</v>
      </c>
      <c r="F41" s="2" t="s">
        <v>41</v>
      </c>
      <c r="G41" s="2">
        <f>VLOOKUP(H41,teams_db!$A$2:$B$33,2,FALSE)</f>
        <v>23</v>
      </c>
      <c r="H41" s="2" t="s">
        <v>56</v>
      </c>
      <c r="I41" s="2"/>
      <c r="J41" s="2"/>
    </row>
    <row r="42">
      <c r="A42" s="5">
        <v>41.0</v>
      </c>
      <c r="B42" s="2" t="s">
        <v>60</v>
      </c>
      <c r="C42" s="10">
        <v>44896.416666666664</v>
      </c>
      <c r="D42" s="2">
        <f>VLOOKUP(E42,teams_db!$A$2:$B$33,2,FALSE)</f>
        <v>11</v>
      </c>
      <c r="E42" s="2" t="s">
        <v>62</v>
      </c>
      <c r="F42" s="2" t="s">
        <v>41</v>
      </c>
      <c r="G42" s="2">
        <f>VLOOKUP(H42,teams_db!$A$2:$B$33,2,FALSE)</f>
        <v>5</v>
      </c>
      <c r="H42" s="2" t="s">
        <v>68</v>
      </c>
      <c r="I42" s="2"/>
      <c r="J42" s="2"/>
    </row>
    <row r="43">
      <c r="A43" s="5">
        <v>42.0</v>
      </c>
      <c r="B43" s="2" t="s">
        <v>60</v>
      </c>
      <c r="C43" s="10">
        <v>44896.416666666664</v>
      </c>
      <c r="D43" s="2">
        <f>VLOOKUP(E43,teams_db!$A$2:$B$33,2,FALSE)</f>
        <v>8</v>
      </c>
      <c r="E43" s="2" t="s">
        <v>69</v>
      </c>
      <c r="F43" s="2" t="s">
        <v>41</v>
      </c>
      <c r="G43" s="2">
        <f>VLOOKUP(H43,teams_db!$A$2:$B$33,2,FALSE)</f>
        <v>22</v>
      </c>
      <c r="H43" s="2" t="s">
        <v>61</v>
      </c>
      <c r="I43" s="2"/>
      <c r="J43" s="2"/>
    </row>
    <row r="44">
      <c r="A44" s="5">
        <v>43.0</v>
      </c>
      <c r="B44" s="2" t="s">
        <v>63</v>
      </c>
      <c r="C44" s="10">
        <v>44896.583333333336</v>
      </c>
      <c r="D44" s="2">
        <f>VLOOKUP(E44,teams_db!$A$2:$B$33,2,FALSE)</f>
        <v>21</v>
      </c>
      <c r="E44" s="2" t="s">
        <v>65</v>
      </c>
      <c r="F44" s="2" t="s">
        <v>41</v>
      </c>
      <c r="G44" s="2">
        <f>VLOOKUP(H44,teams_db!$A$2:$B$33,2,FALSE)</f>
        <v>14</v>
      </c>
      <c r="H44" s="2" t="s">
        <v>66</v>
      </c>
      <c r="I44" s="2"/>
      <c r="J44" s="2"/>
    </row>
    <row r="45">
      <c r="A45" s="5">
        <v>44.0</v>
      </c>
      <c r="B45" s="2" t="s">
        <v>63</v>
      </c>
      <c r="C45" s="10">
        <v>44896.583333333336</v>
      </c>
      <c r="D45" s="2">
        <f>VLOOKUP(E45,teams_db!$A$2:$B$33,2,FALSE)</f>
        <v>10</v>
      </c>
      <c r="E45" s="2" t="s">
        <v>67</v>
      </c>
      <c r="F45" s="2" t="s">
        <v>41</v>
      </c>
      <c r="G45" s="2">
        <f>VLOOKUP(H45,teams_db!$A$2:$B$33,2,FALSE)</f>
        <v>1</v>
      </c>
      <c r="H45" s="2" t="s">
        <v>64</v>
      </c>
      <c r="I45" s="2"/>
      <c r="J45" s="2"/>
    </row>
    <row r="46">
      <c r="A46" s="5">
        <v>45.0</v>
      </c>
      <c r="B46" s="2" t="s">
        <v>73</v>
      </c>
      <c r="C46" s="10">
        <v>44897.416666666664</v>
      </c>
      <c r="D46" s="2">
        <f>VLOOKUP(E46,teams_db!$A$2:$B$33,2,FALSE)</f>
        <v>9</v>
      </c>
      <c r="E46" s="2" t="s">
        <v>75</v>
      </c>
      <c r="F46" s="2" t="s">
        <v>41</v>
      </c>
      <c r="G46" s="2">
        <f>VLOOKUP(H46,teams_db!$A$2:$B$33,2,FALSE)</f>
        <v>26</v>
      </c>
      <c r="H46" s="2" t="s">
        <v>76</v>
      </c>
      <c r="I46" s="2"/>
      <c r="J46" s="2"/>
    </row>
    <row r="47">
      <c r="A47" s="5">
        <v>46.0</v>
      </c>
      <c r="B47" s="2" t="s">
        <v>73</v>
      </c>
      <c r="C47" s="10">
        <v>44897.416666666664</v>
      </c>
      <c r="D47" s="2">
        <f>VLOOKUP(E47,teams_db!$A$2:$B$33,2,FALSE)</f>
        <v>18</v>
      </c>
      <c r="E47" s="2" t="s">
        <v>77</v>
      </c>
      <c r="F47" s="2" t="s">
        <v>41</v>
      </c>
      <c r="G47" s="2">
        <f>VLOOKUP(H47,teams_db!$A$2:$B$33,2,FALSE)</f>
        <v>32</v>
      </c>
      <c r="H47" s="2" t="s">
        <v>74</v>
      </c>
      <c r="I47" s="2"/>
      <c r="J47" s="2"/>
    </row>
    <row r="48">
      <c r="A48" s="5">
        <v>47.0</v>
      </c>
      <c r="B48" s="2" t="s">
        <v>70</v>
      </c>
      <c r="C48" s="10">
        <v>44897.583333333336</v>
      </c>
      <c r="D48" s="2">
        <f>VLOOKUP(E48,teams_db!$A$2:$B$33,2,FALSE)</f>
        <v>29</v>
      </c>
      <c r="E48" s="2" t="s">
        <v>79</v>
      </c>
      <c r="F48" s="2" t="s">
        <v>41</v>
      </c>
      <c r="G48" s="2">
        <f>VLOOKUP(H48,teams_db!$A$2:$B$33,2,FALSE)</f>
        <v>30</v>
      </c>
      <c r="H48" s="2" t="s">
        <v>71</v>
      </c>
      <c r="I48" s="2"/>
      <c r="J48" s="2"/>
    </row>
    <row r="49">
      <c r="A49" s="5">
        <v>48.0</v>
      </c>
      <c r="B49" s="2" t="s">
        <v>70</v>
      </c>
      <c r="C49" s="10">
        <v>44897.583333333336</v>
      </c>
      <c r="D49" s="2">
        <f>VLOOKUP(E49,teams_db!$A$2:$B$33,2,FALSE)</f>
        <v>7</v>
      </c>
      <c r="E49" s="2" t="s">
        <v>72</v>
      </c>
      <c r="F49" s="2" t="s">
        <v>41</v>
      </c>
      <c r="G49" s="2">
        <f>VLOOKUP(H49,teams_db!$A$2:$B$33,2,FALSE)</f>
        <v>6</v>
      </c>
      <c r="H49" s="2" t="s">
        <v>78</v>
      </c>
      <c r="I49" s="2"/>
      <c r="J49" s="2"/>
    </row>
    <row r="50">
      <c r="C50" s="10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1" t="s">
        <v>0</v>
      </c>
      <c r="B1" s="11" t="s">
        <v>1</v>
      </c>
      <c r="C1" s="11" t="s">
        <v>2</v>
      </c>
    </row>
    <row r="2">
      <c r="A2" s="11" t="s">
        <v>64</v>
      </c>
      <c r="B2" s="11">
        <v>1.0</v>
      </c>
    </row>
    <row r="3">
      <c r="A3" s="11" t="s">
        <v>52</v>
      </c>
      <c r="B3" s="11">
        <v>2.0</v>
      </c>
    </row>
    <row r="4">
      <c r="A4" s="11" t="s">
        <v>51</v>
      </c>
      <c r="B4" s="11">
        <v>3.0</v>
      </c>
    </row>
    <row r="5">
      <c r="A5" s="11" t="s">
        <v>59</v>
      </c>
      <c r="B5" s="11">
        <v>4.0</v>
      </c>
    </row>
    <row r="6">
      <c r="A6" s="11" t="s">
        <v>68</v>
      </c>
      <c r="B6" s="11">
        <v>5.0</v>
      </c>
    </row>
    <row r="7">
      <c r="A7" s="11" t="s">
        <v>78</v>
      </c>
      <c r="B7" s="11">
        <v>6.0</v>
      </c>
    </row>
    <row r="8">
      <c r="A8" s="11" t="s">
        <v>72</v>
      </c>
      <c r="B8" s="11">
        <v>7.0</v>
      </c>
    </row>
    <row r="9">
      <c r="A9" s="11" t="s">
        <v>69</v>
      </c>
      <c r="B9" s="11">
        <v>8.0</v>
      </c>
    </row>
    <row r="10">
      <c r="A10" s="11" t="s">
        <v>75</v>
      </c>
      <c r="B10" s="11">
        <v>9.0</v>
      </c>
    </row>
    <row r="11">
      <c r="A11" s="11" t="s">
        <v>67</v>
      </c>
      <c r="B11" s="11">
        <v>10.0</v>
      </c>
    </row>
    <row r="12">
      <c r="A12" s="11" t="s">
        <v>62</v>
      </c>
      <c r="B12" s="11">
        <v>11.0</v>
      </c>
    </row>
    <row r="13">
      <c r="A13" s="11" t="s">
        <v>54</v>
      </c>
      <c r="B13" s="11">
        <v>12.0</v>
      </c>
    </row>
    <row r="14">
      <c r="A14" s="11" t="s">
        <v>42</v>
      </c>
      <c r="B14" s="11">
        <v>13.0</v>
      </c>
    </row>
    <row r="15">
      <c r="A15" s="11" t="s">
        <v>66</v>
      </c>
      <c r="B15" s="11">
        <v>14.0</v>
      </c>
    </row>
    <row r="16">
      <c r="A16" s="11" t="s">
        <v>48</v>
      </c>
      <c r="B16" s="11">
        <v>15.0</v>
      </c>
    </row>
    <row r="17">
      <c r="A17" s="11" t="s">
        <v>58</v>
      </c>
      <c r="B17" s="11">
        <v>16.0</v>
      </c>
    </row>
    <row r="18">
      <c r="A18" s="11" t="s">
        <v>49</v>
      </c>
      <c r="B18" s="11">
        <v>17.0</v>
      </c>
    </row>
    <row r="19">
      <c r="A19" s="11" t="s">
        <v>77</v>
      </c>
      <c r="B19" s="11">
        <v>18.0</v>
      </c>
    </row>
    <row r="20">
      <c r="A20" s="11" t="s">
        <v>44</v>
      </c>
      <c r="B20" s="11">
        <v>19.0</v>
      </c>
    </row>
    <row r="21">
      <c r="A21" s="11" t="s">
        <v>45</v>
      </c>
      <c r="B21" s="11">
        <v>20.0</v>
      </c>
    </row>
    <row r="22">
      <c r="A22" s="11" t="s">
        <v>65</v>
      </c>
      <c r="B22" s="11">
        <v>21.0</v>
      </c>
    </row>
    <row r="23">
      <c r="A23" s="11" t="s">
        <v>61</v>
      </c>
      <c r="B23" s="11">
        <v>22.0</v>
      </c>
    </row>
    <row r="24">
      <c r="A24" s="11" t="s">
        <v>56</v>
      </c>
      <c r="B24" s="11">
        <v>23.0</v>
      </c>
    </row>
    <row r="25">
      <c r="A25" s="11" t="s">
        <v>47</v>
      </c>
      <c r="B25" s="11">
        <v>24.0</v>
      </c>
    </row>
    <row r="26">
      <c r="A26" s="11" t="s">
        <v>57</v>
      </c>
      <c r="B26" s="11">
        <v>25.0</v>
      </c>
    </row>
    <row r="27">
      <c r="A27" s="11" t="s">
        <v>76</v>
      </c>
      <c r="B27" s="11">
        <v>26.0</v>
      </c>
    </row>
    <row r="28">
      <c r="A28" s="11" t="s">
        <v>40</v>
      </c>
      <c r="B28" s="11">
        <v>27.0</v>
      </c>
    </row>
    <row r="29">
      <c r="A29" s="11" t="s">
        <v>46</v>
      </c>
      <c r="B29" s="11">
        <v>28.0</v>
      </c>
    </row>
    <row r="30">
      <c r="A30" s="11" t="s">
        <v>79</v>
      </c>
      <c r="B30" s="11">
        <v>29.0</v>
      </c>
    </row>
    <row r="31">
      <c r="A31" s="11" t="s">
        <v>71</v>
      </c>
      <c r="B31" s="11">
        <v>30.0</v>
      </c>
    </row>
    <row r="32">
      <c r="A32" s="11" t="s">
        <v>55</v>
      </c>
      <c r="B32" s="11">
        <v>31.0</v>
      </c>
    </row>
    <row r="33">
      <c r="A33" s="11" t="s">
        <v>74</v>
      </c>
      <c r="B33" s="11">
        <v>32.0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86</v>
      </c>
      <c r="B1" s="11" t="s">
        <v>87</v>
      </c>
      <c r="C1" s="11" t="s">
        <v>88</v>
      </c>
      <c r="D1" s="11" t="s">
        <v>89</v>
      </c>
      <c r="E1" s="11" t="s">
        <v>90</v>
      </c>
      <c r="F1" s="11" t="s">
        <v>91</v>
      </c>
      <c r="G1" s="11" t="s">
        <v>92</v>
      </c>
      <c r="H1" s="11" t="s">
        <v>93</v>
      </c>
      <c r="I1" s="11" t="s">
        <v>94</v>
      </c>
    </row>
    <row r="2">
      <c r="A2" s="12">
        <f>VLOOKUP("QATAR",teams_db!$A$2:$C$33,2,FALSE)</f>
        <v>27</v>
      </c>
      <c r="B2" s="12">
        <f>VLOOKUP("ECUADOR",teams_db!$A$2:$C$33,2,FALSE)</f>
        <v>13</v>
      </c>
      <c r="C2" s="13">
        <v>44885.0</v>
      </c>
      <c r="D2" s="14">
        <v>0.4583333333333333</v>
      </c>
      <c r="H2" s="11">
        <v>5.0</v>
      </c>
      <c r="I2" s="11">
        <v>3.0</v>
      </c>
    </row>
    <row r="3">
      <c r="A3" s="12">
        <f>VLOOKUP("INGLATERRA",teams_db!$A$2:$C$33,2,FALSE)</f>
        <v>19</v>
      </c>
      <c r="B3" s="12">
        <f>VLOOKUP("IRAN",teams_db!$A$2:$C$33,2,FALSE)</f>
        <v>20</v>
      </c>
      <c r="C3" s="13">
        <v>44886.0</v>
      </c>
      <c r="D3" s="14">
        <v>0.3333333333333333</v>
      </c>
    </row>
    <row r="4">
      <c r="A4" s="12">
        <f>VLOOKUP("SENEGAL",teams_db!$A$2:$C$33,2,FALSE)</f>
        <v>28</v>
      </c>
      <c r="B4" s="12">
        <f>VLOOKUP("PAISES BAJOS",teams_db!$A$2:$C$33,2,FALSE)</f>
        <v>24</v>
      </c>
      <c r="C4" s="13">
        <v>44886.0</v>
      </c>
      <c r="D4" s="14">
        <v>0.4583333333333333</v>
      </c>
    </row>
    <row r="5">
      <c r="A5" s="12">
        <f>VLOOKUP("ESTADOS UNIDOS",teams_db!$A$2:$C$33,2,FALSE)</f>
        <v>15</v>
      </c>
      <c r="B5" s="12">
        <f>VLOOKUP("GALES",teams_db!$A$2:$C$33,2,FALSE)</f>
        <v>17</v>
      </c>
      <c r="C5" s="13">
        <v>44886.0</v>
      </c>
      <c r="D5" s="14">
        <v>0.5833333333333334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2.63" defaultRowHeight="15.75"/>
  <cols>
    <col customWidth="1" min="8" max="9" width="12.88"/>
  </cols>
  <sheetData>
    <row r="1">
      <c r="A1" s="1" t="s">
        <v>33</v>
      </c>
      <c r="B1" s="1" t="s">
        <v>34</v>
      </c>
      <c r="C1" s="3" t="s">
        <v>35</v>
      </c>
      <c r="D1" s="15" t="s">
        <v>95</v>
      </c>
      <c r="E1" s="1"/>
      <c r="F1" s="1" t="s">
        <v>36</v>
      </c>
      <c r="G1" s="1"/>
      <c r="H1" s="1"/>
      <c r="I1" s="1" t="s">
        <v>37</v>
      </c>
      <c r="J1" s="15" t="str">
        <f>GET_PLAYERS_HORIZONTAL(TRUE)</f>
        <v>Juan Carlos</v>
      </c>
      <c r="K1" s="1" t="s">
        <v>5</v>
      </c>
      <c r="L1" s="1" t="s">
        <v>7</v>
      </c>
      <c r="M1" s="1" t="s">
        <v>9</v>
      </c>
      <c r="N1" s="1" t="s">
        <v>11</v>
      </c>
      <c r="O1" s="1" t="s">
        <v>13</v>
      </c>
      <c r="P1" s="1" t="s">
        <v>15</v>
      </c>
      <c r="Q1" s="1" t="s">
        <v>17</v>
      </c>
      <c r="R1" s="1" t="s">
        <v>19</v>
      </c>
      <c r="S1" s="1" t="s">
        <v>21</v>
      </c>
      <c r="T1" s="1" t="s">
        <v>23</v>
      </c>
      <c r="U1" s="1" t="s">
        <v>25</v>
      </c>
      <c r="V1" s="1" t="s">
        <v>27</v>
      </c>
      <c r="W1" s="1" t="s">
        <v>29</v>
      </c>
      <c r="X1" s="1" t="s">
        <v>31</v>
      </c>
      <c r="Y1" s="12" t="s">
        <v>38</v>
      </c>
    </row>
    <row r="2">
      <c r="A2" s="5">
        <v>1.0</v>
      </c>
      <c r="B2" s="2" t="s">
        <v>39</v>
      </c>
      <c r="C2" s="10">
        <v>44885.458333333336</v>
      </c>
      <c r="D2" s="16"/>
      <c r="E2" s="2">
        <f>VLOOKUP(F2,teams_db!$A$2:$B$33,2,FALSE)</f>
        <v>27</v>
      </c>
      <c r="F2" s="2" t="s">
        <v>40</v>
      </c>
      <c r="G2" s="2" t="s">
        <v>41</v>
      </c>
      <c r="H2" s="2">
        <f>VLOOKUP(I2,teams_db!$A$2:$B$33,2,FALSE)</f>
        <v>13</v>
      </c>
      <c r="I2" s="2" t="s">
        <v>42</v>
      </c>
      <c r="J2" s="16" t="s">
        <v>96</v>
      </c>
      <c r="K2" s="16" t="s">
        <v>97</v>
      </c>
      <c r="L2" s="16" t="s">
        <v>98</v>
      </c>
      <c r="M2" s="16" t="s">
        <v>96</v>
      </c>
      <c r="N2" s="16" t="s">
        <v>99</v>
      </c>
      <c r="O2" s="16" t="s">
        <v>96</v>
      </c>
      <c r="P2" s="16" t="s">
        <v>98</v>
      </c>
      <c r="Q2" s="16" t="s">
        <v>96</v>
      </c>
      <c r="R2" s="16" t="s">
        <v>100</v>
      </c>
      <c r="S2" s="16" t="s">
        <v>97</v>
      </c>
      <c r="T2" s="16" t="s">
        <v>100</v>
      </c>
      <c r="U2" s="16" t="s">
        <v>101</v>
      </c>
      <c r="V2" s="16" t="s">
        <v>96</v>
      </c>
      <c r="W2" s="16" t="s">
        <v>96</v>
      </c>
      <c r="X2" s="16" t="s">
        <v>96</v>
      </c>
    </row>
    <row r="3">
      <c r="A3" s="5">
        <v>2.0</v>
      </c>
      <c r="B3" s="2" t="s">
        <v>43</v>
      </c>
      <c r="C3" s="10">
        <v>44886.333333333336</v>
      </c>
      <c r="D3" s="16"/>
      <c r="E3" s="2">
        <f>VLOOKUP(F3,teams_db!$A$2:$B$33,2,FALSE)</f>
        <v>19</v>
      </c>
      <c r="F3" s="2" t="s">
        <v>44</v>
      </c>
      <c r="G3" s="2" t="s">
        <v>41</v>
      </c>
      <c r="H3" s="2">
        <f>VLOOKUP(I3,teams_db!$A$2:$B$33,2,FALSE)</f>
        <v>20</v>
      </c>
      <c r="I3" s="2" t="s">
        <v>45</v>
      </c>
      <c r="J3" s="16" t="s">
        <v>102</v>
      </c>
      <c r="K3" s="16" t="s">
        <v>103</v>
      </c>
      <c r="L3" s="16" t="s">
        <v>100</v>
      </c>
      <c r="M3" s="16" t="s">
        <v>104</v>
      </c>
      <c r="N3" s="16" t="s">
        <v>100</v>
      </c>
      <c r="O3" s="16" t="s">
        <v>104</v>
      </c>
      <c r="P3" s="16" t="s">
        <v>103</v>
      </c>
      <c r="Q3" s="16" t="s">
        <v>99</v>
      </c>
      <c r="R3" s="16" t="s">
        <v>104</v>
      </c>
      <c r="S3" s="16" t="s">
        <v>104</v>
      </c>
      <c r="T3" s="16" t="s">
        <v>98</v>
      </c>
      <c r="U3" s="16" t="s">
        <v>100</v>
      </c>
      <c r="V3" s="16" t="s">
        <v>103</v>
      </c>
      <c r="W3" s="16" t="s">
        <v>100</v>
      </c>
      <c r="X3" s="16" t="s">
        <v>96</v>
      </c>
    </row>
    <row r="4">
      <c r="A4" s="5">
        <v>3.0</v>
      </c>
      <c r="B4" s="2" t="s">
        <v>39</v>
      </c>
      <c r="C4" s="10">
        <v>44886.458333333336</v>
      </c>
      <c r="D4" s="16"/>
      <c r="E4" s="2">
        <f>VLOOKUP(F4,teams_db!$A$2:$B$33,2,FALSE)</f>
        <v>28</v>
      </c>
      <c r="F4" s="2" t="s">
        <v>46</v>
      </c>
      <c r="G4" s="2" t="s">
        <v>41</v>
      </c>
      <c r="H4" s="2">
        <f>VLOOKUP(I4,teams_db!$A$2:$B$33,2,FALSE)</f>
        <v>24</v>
      </c>
      <c r="I4" s="2" t="s">
        <v>47</v>
      </c>
      <c r="J4" s="16" t="s">
        <v>96</v>
      </c>
      <c r="K4" s="16" t="s">
        <v>98</v>
      </c>
      <c r="L4" s="16" t="s">
        <v>96</v>
      </c>
      <c r="M4" s="16" t="s">
        <v>96</v>
      </c>
      <c r="N4" s="16" t="s">
        <v>98</v>
      </c>
      <c r="O4" s="16" t="s">
        <v>105</v>
      </c>
      <c r="P4" s="16" t="s">
        <v>96</v>
      </c>
      <c r="Q4" s="16" t="s">
        <v>105</v>
      </c>
      <c r="R4" s="16" t="s">
        <v>106</v>
      </c>
      <c r="S4" s="16" t="s">
        <v>97</v>
      </c>
      <c r="T4" s="16" t="s">
        <v>105</v>
      </c>
      <c r="U4" s="16" t="s">
        <v>98</v>
      </c>
      <c r="V4" s="16" t="s">
        <v>105</v>
      </c>
      <c r="W4" s="16" t="s">
        <v>107</v>
      </c>
      <c r="X4" s="16" t="s">
        <v>100</v>
      </c>
    </row>
    <row r="5">
      <c r="A5" s="5">
        <v>4.0</v>
      </c>
      <c r="B5" s="2" t="s">
        <v>43</v>
      </c>
      <c r="C5" s="10">
        <v>44886.583333333336</v>
      </c>
      <c r="D5" s="16"/>
      <c r="E5" s="2">
        <f>VLOOKUP(F5,teams_db!$A$2:$B$33,2,FALSE)</f>
        <v>15</v>
      </c>
      <c r="F5" s="2" t="s">
        <v>48</v>
      </c>
      <c r="G5" s="2" t="s">
        <v>41</v>
      </c>
      <c r="H5" s="2">
        <f>VLOOKUP(I5,teams_db!$A$2:$B$33,2,FALSE)</f>
        <v>17</v>
      </c>
      <c r="I5" s="2" t="s">
        <v>49</v>
      </c>
      <c r="J5" s="16" t="s">
        <v>96</v>
      </c>
      <c r="K5" s="16" t="s">
        <v>100</v>
      </c>
      <c r="L5" s="16" t="s">
        <v>100</v>
      </c>
      <c r="M5" s="16" t="s">
        <v>104</v>
      </c>
      <c r="N5" s="16" t="s">
        <v>108</v>
      </c>
      <c r="O5" s="16" t="s">
        <v>100</v>
      </c>
      <c r="P5" s="16" t="s">
        <v>100</v>
      </c>
      <c r="Q5" s="16" t="s">
        <v>104</v>
      </c>
      <c r="R5" s="16" t="s">
        <v>104</v>
      </c>
      <c r="S5" s="16" t="s">
        <v>108</v>
      </c>
      <c r="T5" s="16" t="s">
        <v>100</v>
      </c>
      <c r="U5" s="16" t="s">
        <v>102</v>
      </c>
      <c r="V5" s="16" t="s">
        <v>98</v>
      </c>
      <c r="W5" s="16" t="s">
        <v>107</v>
      </c>
      <c r="X5" s="16" t="s">
        <v>105</v>
      </c>
    </row>
    <row r="6">
      <c r="A6" s="5">
        <v>5.0</v>
      </c>
      <c r="B6" s="2" t="s">
        <v>50</v>
      </c>
      <c r="C6" s="10">
        <v>44887.208333333336</v>
      </c>
      <c r="D6" s="16"/>
      <c r="E6" s="2">
        <f>VLOOKUP(F6,teams_db!$A$2:$B$33,2,FALSE)</f>
        <v>3</v>
      </c>
      <c r="F6" s="2" t="s">
        <v>51</v>
      </c>
      <c r="G6" s="2" t="s">
        <v>41</v>
      </c>
      <c r="H6" s="2">
        <f>VLOOKUP(I6,teams_db!$A$2:$B$33,2,FALSE)</f>
        <v>2</v>
      </c>
      <c r="I6" s="2" t="s">
        <v>52</v>
      </c>
      <c r="J6" s="17" t="s">
        <v>100</v>
      </c>
      <c r="K6" s="16" t="s">
        <v>109</v>
      </c>
      <c r="L6" s="16" t="s">
        <v>103</v>
      </c>
      <c r="M6" s="16" t="s">
        <v>103</v>
      </c>
      <c r="N6" s="16" t="s">
        <v>103</v>
      </c>
      <c r="O6" s="16" t="s">
        <v>102</v>
      </c>
      <c r="P6" s="16" t="s">
        <v>109</v>
      </c>
      <c r="Q6" s="16" t="s">
        <v>102</v>
      </c>
      <c r="R6" s="16" t="s">
        <v>103</v>
      </c>
      <c r="S6" s="16" t="s">
        <v>103</v>
      </c>
      <c r="T6" s="16" t="s">
        <v>102</v>
      </c>
      <c r="U6" s="16" t="s">
        <v>103</v>
      </c>
      <c r="V6" s="16" t="s">
        <v>104</v>
      </c>
      <c r="W6" s="16" t="s">
        <v>100</v>
      </c>
      <c r="X6" s="16" t="s">
        <v>98</v>
      </c>
    </row>
    <row r="7">
      <c r="A7" s="5">
        <v>6.0</v>
      </c>
      <c r="B7" s="2" t="s">
        <v>53</v>
      </c>
      <c r="C7" s="10">
        <v>44887.333333333336</v>
      </c>
      <c r="D7" s="16"/>
      <c r="E7" s="2">
        <f>VLOOKUP(F7,teams_db!$A$2:$B$33,2,FALSE)</f>
        <v>12</v>
      </c>
      <c r="F7" s="2" t="s">
        <v>54</v>
      </c>
      <c r="G7" s="2" t="s">
        <v>41</v>
      </c>
      <c r="H7" s="2">
        <f>VLOOKUP(I7,teams_db!$A$2:$B$33,2,FALSE)</f>
        <v>31</v>
      </c>
      <c r="I7" s="2" t="s">
        <v>55</v>
      </c>
      <c r="J7" s="16" t="s">
        <v>108</v>
      </c>
      <c r="K7" s="16" t="s">
        <v>100</v>
      </c>
      <c r="L7" s="16" t="s">
        <v>98</v>
      </c>
      <c r="M7" s="16" t="s">
        <v>104</v>
      </c>
      <c r="N7" s="16" t="s">
        <v>104</v>
      </c>
      <c r="O7" s="16" t="s">
        <v>100</v>
      </c>
      <c r="P7" s="16" t="s">
        <v>100</v>
      </c>
      <c r="Q7" s="16" t="s">
        <v>104</v>
      </c>
      <c r="R7" s="16" t="s">
        <v>104</v>
      </c>
      <c r="S7" s="16" t="s">
        <v>100</v>
      </c>
      <c r="T7" s="16" t="s">
        <v>101</v>
      </c>
      <c r="U7" s="16" t="s">
        <v>96</v>
      </c>
      <c r="V7" s="16" t="s">
        <v>103</v>
      </c>
      <c r="W7" s="16" t="s">
        <v>106</v>
      </c>
      <c r="X7" s="16" t="s">
        <v>99</v>
      </c>
    </row>
    <row r="8">
      <c r="A8" s="5">
        <v>7.0</v>
      </c>
      <c r="B8" s="2" t="s">
        <v>50</v>
      </c>
      <c r="C8" s="10">
        <v>44887.458333333336</v>
      </c>
      <c r="D8" s="16"/>
      <c r="E8" s="2">
        <f>VLOOKUP(F8,teams_db!$A$2:$B$33,2,FALSE)</f>
        <v>23</v>
      </c>
      <c r="F8" s="2" t="s">
        <v>56</v>
      </c>
      <c r="G8" s="2" t="s">
        <v>41</v>
      </c>
      <c r="H8" s="2">
        <f>VLOOKUP(I8,teams_db!$A$2:$B$33,2,FALSE)</f>
        <v>25</v>
      </c>
      <c r="I8" s="2" t="s">
        <v>57</v>
      </c>
      <c r="J8" s="16" t="s">
        <v>98</v>
      </c>
      <c r="K8" s="16" t="s">
        <v>99</v>
      </c>
      <c r="L8" s="16" t="s">
        <v>100</v>
      </c>
      <c r="M8" s="16" t="s">
        <v>108</v>
      </c>
      <c r="N8" s="16" t="s">
        <v>98</v>
      </c>
      <c r="O8" s="16" t="s">
        <v>96</v>
      </c>
      <c r="P8" s="16" t="s">
        <v>99</v>
      </c>
      <c r="Q8" s="16" t="s">
        <v>99</v>
      </c>
      <c r="R8" s="16" t="s">
        <v>98</v>
      </c>
      <c r="S8" s="16" t="s">
        <v>99</v>
      </c>
      <c r="T8" s="16" t="s">
        <v>107</v>
      </c>
      <c r="U8" s="16" t="s">
        <v>104</v>
      </c>
      <c r="V8" s="16" t="s">
        <v>98</v>
      </c>
      <c r="W8" s="16" t="s">
        <v>110</v>
      </c>
      <c r="X8" s="16" t="s">
        <v>97</v>
      </c>
    </row>
    <row r="9">
      <c r="A9" s="5">
        <v>8.0</v>
      </c>
      <c r="B9" s="2" t="s">
        <v>53</v>
      </c>
      <c r="C9" s="10">
        <v>44887.583333333336</v>
      </c>
      <c r="D9" s="16"/>
      <c r="E9" s="2">
        <f>VLOOKUP(F9,teams_db!$A$2:$B$33,2,FALSE)</f>
        <v>16</v>
      </c>
      <c r="F9" s="2" t="s">
        <v>58</v>
      </c>
      <c r="G9" s="2" t="s">
        <v>41</v>
      </c>
      <c r="H9" s="2">
        <f>VLOOKUP(I9,teams_db!$A$2:$B$33,2,FALSE)</f>
        <v>4</v>
      </c>
      <c r="I9" s="2" t="s">
        <v>59</v>
      </c>
      <c r="J9" s="16" t="s">
        <v>103</v>
      </c>
      <c r="K9" s="16" t="s">
        <v>104</v>
      </c>
      <c r="L9" s="16" t="s">
        <v>100</v>
      </c>
      <c r="M9" s="16" t="s">
        <v>99</v>
      </c>
      <c r="N9" s="17" t="s">
        <v>96</v>
      </c>
      <c r="O9" s="16" t="s">
        <v>102</v>
      </c>
      <c r="P9" s="16" t="s">
        <v>103</v>
      </c>
      <c r="Q9" s="16" t="s">
        <v>102</v>
      </c>
      <c r="R9" s="16" t="s">
        <v>100</v>
      </c>
      <c r="S9" s="16" t="s">
        <v>104</v>
      </c>
      <c r="T9" s="16" t="s">
        <v>107</v>
      </c>
      <c r="U9" s="16" t="s">
        <v>102</v>
      </c>
      <c r="V9" s="16" t="s">
        <v>102</v>
      </c>
      <c r="W9" s="16" t="s">
        <v>100</v>
      </c>
      <c r="X9" s="16" t="s">
        <v>103</v>
      </c>
    </row>
    <row r="10">
      <c r="A10" s="5">
        <v>9.0</v>
      </c>
      <c r="B10" s="2" t="s">
        <v>60</v>
      </c>
      <c r="C10" s="10">
        <v>44888.208333333336</v>
      </c>
      <c r="D10" s="16"/>
      <c r="E10" s="2">
        <f>VLOOKUP(F10,teams_db!$A$2:$B$33,2,FALSE)</f>
        <v>22</v>
      </c>
      <c r="F10" s="2" t="s">
        <v>61</v>
      </c>
      <c r="G10" s="2" t="s">
        <v>41</v>
      </c>
      <c r="H10" s="2">
        <f>VLOOKUP(I10,teams_db!$A$2:$B$33,2,FALSE)</f>
        <v>11</v>
      </c>
      <c r="I10" s="2" t="s">
        <v>62</v>
      </c>
      <c r="J10" s="16" t="s">
        <v>96</v>
      </c>
      <c r="K10" s="16" t="s">
        <v>106</v>
      </c>
      <c r="L10" s="16"/>
      <c r="M10" s="16" t="s">
        <v>97</v>
      </c>
      <c r="N10" s="16" t="s">
        <v>98</v>
      </c>
      <c r="O10" s="16" t="s">
        <v>96</v>
      </c>
      <c r="P10" s="16" t="s">
        <v>105</v>
      </c>
      <c r="Q10" s="16" t="s">
        <v>96</v>
      </c>
      <c r="R10" s="16" t="s">
        <v>105</v>
      </c>
      <c r="S10" s="16" t="s">
        <v>97</v>
      </c>
      <c r="T10" s="16" t="s">
        <v>106</v>
      </c>
      <c r="U10" s="16" t="s">
        <v>96</v>
      </c>
      <c r="V10" s="16" t="s">
        <v>97</v>
      </c>
      <c r="W10" s="16" t="s">
        <v>102</v>
      </c>
      <c r="X10" s="16" t="s">
        <v>96</v>
      </c>
    </row>
    <row r="11">
      <c r="A11" s="5">
        <v>10.0</v>
      </c>
      <c r="B11" s="2" t="s">
        <v>63</v>
      </c>
      <c r="C11" s="10">
        <v>44888.333333333336</v>
      </c>
      <c r="D11" s="16"/>
      <c r="E11" s="2">
        <f>VLOOKUP(F11,teams_db!$A$2:$B$33,2,FALSE)</f>
        <v>1</v>
      </c>
      <c r="F11" s="2" t="s">
        <v>64</v>
      </c>
      <c r="G11" s="2" t="s">
        <v>41</v>
      </c>
      <c r="H11" s="2">
        <f>VLOOKUP(I11,teams_db!$A$2:$B$33,2,FALSE)</f>
        <v>21</v>
      </c>
      <c r="I11" s="2" t="s">
        <v>65</v>
      </c>
      <c r="J11" s="16" t="s">
        <v>104</v>
      </c>
      <c r="K11" s="16" t="s">
        <v>98</v>
      </c>
      <c r="L11" s="16"/>
      <c r="M11" s="16" t="s">
        <v>108</v>
      </c>
      <c r="N11" s="16" t="s">
        <v>100</v>
      </c>
      <c r="O11" s="16" t="s">
        <v>103</v>
      </c>
      <c r="P11" s="16" t="s">
        <v>100</v>
      </c>
      <c r="Q11" s="16" t="s">
        <v>102</v>
      </c>
      <c r="R11" s="16" t="s">
        <v>103</v>
      </c>
      <c r="S11" s="16" t="s">
        <v>104</v>
      </c>
      <c r="T11" s="16" t="s">
        <v>101</v>
      </c>
      <c r="U11" s="16" t="s">
        <v>101</v>
      </c>
      <c r="V11" s="16" t="s">
        <v>102</v>
      </c>
      <c r="W11" s="16" t="s">
        <v>98</v>
      </c>
      <c r="X11" s="16" t="s">
        <v>99</v>
      </c>
    </row>
    <row r="12">
      <c r="A12" s="5">
        <v>11.0</v>
      </c>
      <c r="B12" s="2" t="s">
        <v>63</v>
      </c>
      <c r="C12" s="10">
        <v>44888.458333333336</v>
      </c>
      <c r="D12" s="16"/>
      <c r="E12" s="2">
        <f>VLOOKUP(F12,teams_db!$A$2:$B$33,2,FALSE)</f>
        <v>14</v>
      </c>
      <c r="F12" s="2" t="s">
        <v>66</v>
      </c>
      <c r="G12" s="2" t="s">
        <v>41</v>
      </c>
      <c r="H12" s="2">
        <f>VLOOKUP(I12,teams_db!$A$2:$B$33,2,FALSE)</f>
        <v>10</v>
      </c>
      <c r="I12" s="2" t="s">
        <v>67</v>
      </c>
      <c r="J12" s="16" t="s">
        <v>100</v>
      </c>
      <c r="K12" s="16" t="s">
        <v>103</v>
      </c>
      <c r="L12" s="16"/>
      <c r="M12" s="16" t="s">
        <v>103</v>
      </c>
      <c r="N12" s="16" t="s">
        <v>99</v>
      </c>
      <c r="O12" s="16" t="s">
        <v>104</v>
      </c>
      <c r="P12" s="16" t="s">
        <v>102</v>
      </c>
      <c r="Q12" s="16" t="s">
        <v>100</v>
      </c>
      <c r="R12" s="16" t="s">
        <v>104</v>
      </c>
      <c r="S12" s="16" t="s">
        <v>104</v>
      </c>
      <c r="T12" s="16" t="s">
        <v>100</v>
      </c>
      <c r="U12" s="16" t="s">
        <v>100</v>
      </c>
      <c r="V12" s="16" t="s">
        <v>100</v>
      </c>
      <c r="W12" s="16" t="s">
        <v>102</v>
      </c>
      <c r="X12" s="16" t="s">
        <v>99</v>
      </c>
    </row>
    <row r="13">
      <c r="A13" s="5">
        <v>12.0</v>
      </c>
      <c r="B13" s="2" t="s">
        <v>60</v>
      </c>
      <c r="C13" s="10">
        <v>44888.583333333336</v>
      </c>
      <c r="D13" s="16"/>
      <c r="E13" s="2">
        <f>VLOOKUP(F13,teams_db!$A$2:$B$33,2,FALSE)</f>
        <v>5</v>
      </c>
      <c r="F13" s="2" t="s">
        <v>68</v>
      </c>
      <c r="G13" s="2" t="s">
        <v>41</v>
      </c>
      <c r="H13" s="2">
        <f>VLOOKUP(I13,teams_db!$A$2:$B$33,2,FALSE)</f>
        <v>8</v>
      </c>
      <c r="I13" s="2" t="s">
        <v>69</v>
      </c>
      <c r="J13" s="16" t="s">
        <v>100</v>
      </c>
      <c r="K13" s="16" t="s">
        <v>96</v>
      </c>
      <c r="L13" s="16"/>
      <c r="M13" s="16" t="s">
        <v>98</v>
      </c>
      <c r="N13" s="16" t="s">
        <v>97</v>
      </c>
      <c r="O13" s="16" t="s">
        <v>98</v>
      </c>
      <c r="P13" s="16" t="s">
        <v>97</v>
      </c>
      <c r="Q13" s="16" t="s">
        <v>104</v>
      </c>
      <c r="R13" s="16" t="s">
        <v>111</v>
      </c>
      <c r="S13" s="16" t="s">
        <v>99</v>
      </c>
      <c r="T13" s="16" t="s">
        <v>98</v>
      </c>
      <c r="U13" s="16" t="s">
        <v>106</v>
      </c>
      <c r="V13" s="16" t="s">
        <v>104</v>
      </c>
      <c r="W13" s="16" t="s">
        <v>100</v>
      </c>
      <c r="X13" s="16" t="s">
        <v>102</v>
      </c>
    </row>
    <row r="14">
      <c r="A14" s="5">
        <v>13.0</v>
      </c>
      <c r="B14" s="2" t="s">
        <v>70</v>
      </c>
      <c r="C14" s="10">
        <v>44889.208333333336</v>
      </c>
      <c r="D14" s="16"/>
      <c r="E14" s="2">
        <f>VLOOKUP(F14,teams_db!$A$2:$B$33,2,FALSE)</f>
        <v>30</v>
      </c>
      <c r="F14" s="2" t="s">
        <v>71</v>
      </c>
      <c r="G14" s="2" t="s">
        <v>41</v>
      </c>
      <c r="H14" s="2">
        <f>VLOOKUP(I14,teams_db!$A$2:$B$33,2,FALSE)</f>
        <v>7</v>
      </c>
      <c r="I14" s="2" t="s">
        <v>72</v>
      </c>
      <c r="J14" s="16" t="s">
        <v>96</v>
      </c>
      <c r="K14" s="16" t="s">
        <v>108</v>
      </c>
      <c r="L14" s="16"/>
      <c r="M14" s="16" t="s">
        <v>97</v>
      </c>
      <c r="N14" s="16" t="s">
        <v>96</v>
      </c>
      <c r="O14" s="16" t="s">
        <v>104</v>
      </c>
      <c r="P14" s="16" t="s">
        <v>96</v>
      </c>
      <c r="Q14" s="16" t="s">
        <v>99</v>
      </c>
      <c r="R14" s="16" t="s">
        <v>98</v>
      </c>
      <c r="S14" s="16" t="s">
        <v>99</v>
      </c>
      <c r="T14" s="16" t="s">
        <v>100</v>
      </c>
      <c r="U14" s="16" t="s">
        <v>112</v>
      </c>
      <c r="V14" s="16" t="s">
        <v>101</v>
      </c>
      <c r="W14" s="16" t="s">
        <v>98</v>
      </c>
      <c r="X14" s="16" t="s">
        <v>98</v>
      </c>
    </row>
    <row r="15">
      <c r="A15" s="5">
        <v>14.0</v>
      </c>
      <c r="B15" s="2" t="s">
        <v>73</v>
      </c>
      <c r="C15" s="10">
        <v>44889.333333333336</v>
      </c>
      <c r="D15" s="16"/>
      <c r="E15" s="2">
        <f>VLOOKUP(F15,teams_db!$A$2:$B$33,2,FALSE)</f>
        <v>32</v>
      </c>
      <c r="F15" s="2" t="s">
        <v>74</v>
      </c>
      <c r="G15" s="2" t="s">
        <v>41</v>
      </c>
      <c r="H15" s="2">
        <f>VLOOKUP(I15,teams_db!$A$2:$B$33,2,FALSE)</f>
        <v>9</v>
      </c>
      <c r="I15" s="2" t="s">
        <v>75</v>
      </c>
      <c r="J15" s="16" t="s">
        <v>104</v>
      </c>
      <c r="K15" s="16" t="s">
        <v>100</v>
      </c>
      <c r="L15" s="16"/>
      <c r="M15" s="16" t="s">
        <v>98</v>
      </c>
      <c r="N15" s="16" t="s">
        <v>104</v>
      </c>
      <c r="O15" s="16" t="s">
        <v>100</v>
      </c>
      <c r="P15" s="16" t="s">
        <v>100</v>
      </c>
      <c r="Q15" s="16" t="s">
        <v>104</v>
      </c>
      <c r="R15" s="16" t="s">
        <v>102</v>
      </c>
      <c r="S15" s="16" t="s">
        <v>100</v>
      </c>
      <c r="T15" s="16" t="s">
        <v>106</v>
      </c>
      <c r="U15" s="16" t="s">
        <v>104</v>
      </c>
      <c r="V15" s="16" t="s">
        <v>98</v>
      </c>
      <c r="W15" s="16" t="s">
        <v>107</v>
      </c>
      <c r="X15" s="16" t="s">
        <v>99</v>
      </c>
    </row>
    <row r="16">
      <c r="A16" s="5">
        <v>15.0</v>
      </c>
      <c r="B16" s="2" t="s">
        <v>73</v>
      </c>
      <c r="C16" s="10">
        <v>44889.458333333336</v>
      </c>
      <c r="D16" s="16"/>
      <c r="E16" s="2">
        <f>VLOOKUP(F16,teams_db!$A$2:$B$33,2,FALSE)</f>
        <v>26</v>
      </c>
      <c r="F16" s="2" t="s">
        <v>76</v>
      </c>
      <c r="G16" s="2" t="s">
        <v>41</v>
      </c>
      <c r="H16" s="2">
        <f>VLOOKUP(I16,teams_db!$A$2:$B$33,2,FALSE)</f>
        <v>18</v>
      </c>
      <c r="I16" s="2" t="s">
        <v>77</v>
      </c>
      <c r="J16" s="16" t="s">
        <v>100</v>
      </c>
      <c r="K16" s="16" t="s">
        <v>104</v>
      </c>
      <c r="L16" s="16"/>
      <c r="M16" s="16" t="s">
        <v>102</v>
      </c>
      <c r="N16" s="16" t="s">
        <v>103</v>
      </c>
      <c r="O16" s="16" t="s">
        <v>103</v>
      </c>
      <c r="P16" s="16" t="s">
        <v>101</v>
      </c>
      <c r="Q16" s="16" t="s">
        <v>102</v>
      </c>
      <c r="R16" s="16" t="s">
        <v>103</v>
      </c>
      <c r="S16" s="16" t="s">
        <v>104</v>
      </c>
      <c r="T16" s="16" t="s">
        <v>100</v>
      </c>
      <c r="U16" s="16" t="s">
        <v>103</v>
      </c>
      <c r="V16" s="16" t="s">
        <v>100</v>
      </c>
      <c r="W16" s="16" t="s">
        <v>102</v>
      </c>
      <c r="X16" s="16" t="s">
        <v>102</v>
      </c>
    </row>
    <row r="17">
      <c r="A17" s="5">
        <v>16.0</v>
      </c>
      <c r="B17" s="2" t="s">
        <v>70</v>
      </c>
      <c r="C17" s="10">
        <v>44889.583333333336</v>
      </c>
      <c r="D17" s="16"/>
      <c r="E17" s="2">
        <f>VLOOKUP(F17,teams_db!$A$2:$B$33,2,FALSE)</f>
        <v>6</v>
      </c>
      <c r="F17" s="2" t="s">
        <v>78</v>
      </c>
      <c r="G17" s="2" t="s">
        <v>41</v>
      </c>
      <c r="H17" s="2">
        <f>VLOOKUP(I17,teams_db!$A$2:$B$33,2,FALSE)</f>
        <v>29</v>
      </c>
      <c r="I17" s="2" t="s">
        <v>79</v>
      </c>
      <c r="J17" s="16" t="s">
        <v>103</v>
      </c>
      <c r="K17" s="16" t="s">
        <v>109</v>
      </c>
      <c r="L17" s="16"/>
      <c r="M17" s="16" t="s">
        <v>103</v>
      </c>
      <c r="N17" s="16" t="s">
        <v>111</v>
      </c>
      <c r="O17" s="16" t="s">
        <v>103</v>
      </c>
      <c r="P17" s="16" t="s">
        <v>104</v>
      </c>
      <c r="Q17" s="16" t="s">
        <v>100</v>
      </c>
      <c r="R17" s="16" t="s">
        <v>100</v>
      </c>
      <c r="S17" s="16" t="s">
        <v>103</v>
      </c>
      <c r="T17" s="16" t="s">
        <v>107</v>
      </c>
      <c r="U17" s="16" t="s">
        <v>102</v>
      </c>
      <c r="V17" s="16" t="s">
        <v>103</v>
      </c>
      <c r="W17" s="16" t="s">
        <v>100</v>
      </c>
      <c r="X17" s="16" t="s">
        <v>104</v>
      </c>
    </row>
    <row r="18">
      <c r="A18" s="5">
        <v>17.0</v>
      </c>
      <c r="B18" s="2" t="s">
        <v>43</v>
      </c>
      <c r="C18" s="10">
        <v>44890.208333333336</v>
      </c>
      <c r="D18" s="16"/>
      <c r="E18" s="2">
        <f>VLOOKUP(F18,teams_db!$A$2:$B$33,2,FALSE)</f>
        <v>17</v>
      </c>
      <c r="F18" s="2" t="s">
        <v>49</v>
      </c>
      <c r="G18" s="2" t="s">
        <v>41</v>
      </c>
      <c r="H18" s="2">
        <f>VLOOKUP(I18,teams_db!$A$2:$B$33,2,FALSE)</f>
        <v>20</v>
      </c>
      <c r="I18" s="2" t="s">
        <v>45</v>
      </c>
      <c r="J18" s="16" t="s">
        <v>99</v>
      </c>
      <c r="K18" s="16" t="s">
        <v>96</v>
      </c>
      <c r="L18" s="16"/>
      <c r="M18" s="16" t="s">
        <v>105</v>
      </c>
      <c r="N18" s="16" t="s">
        <v>98</v>
      </c>
      <c r="O18" s="16" t="s">
        <v>98</v>
      </c>
      <c r="P18" s="16"/>
      <c r="Q18" s="16" t="s">
        <v>98</v>
      </c>
      <c r="R18" s="16" t="s">
        <v>105</v>
      </c>
      <c r="S18" s="16" t="s">
        <v>99</v>
      </c>
      <c r="T18" s="16" t="s">
        <v>101</v>
      </c>
      <c r="U18" s="16" t="s">
        <v>98</v>
      </c>
      <c r="V18" s="16" t="s">
        <v>98</v>
      </c>
      <c r="W18" s="16" t="s">
        <v>112</v>
      </c>
      <c r="X18" s="16" t="s">
        <v>108</v>
      </c>
    </row>
    <row r="19">
      <c r="A19" s="5">
        <v>18.0</v>
      </c>
      <c r="B19" s="2" t="s">
        <v>39</v>
      </c>
      <c r="C19" s="10">
        <v>44890.333333333336</v>
      </c>
      <c r="D19" s="16"/>
      <c r="E19" s="2">
        <f>VLOOKUP(F19,teams_db!$A$2:$B$33,2,FALSE)</f>
        <v>27</v>
      </c>
      <c r="F19" s="2" t="s">
        <v>40</v>
      </c>
      <c r="G19" s="2" t="s">
        <v>41</v>
      </c>
      <c r="H19" s="2">
        <f>VLOOKUP(I19,teams_db!$A$2:$B$33,2,FALSE)</f>
        <v>28</v>
      </c>
      <c r="I19" s="2" t="s">
        <v>46</v>
      </c>
      <c r="J19" s="16" t="s">
        <v>98</v>
      </c>
      <c r="K19" s="16" t="s">
        <v>113</v>
      </c>
      <c r="L19" s="16"/>
      <c r="M19" s="16" t="s">
        <v>105</v>
      </c>
      <c r="N19" s="16" t="s">
        <v>100</v>
      </c>
      <c r="O19" s="16" t="s">
        <v>100</v>
      </c>
      <c r="P19" s="16"/>
      <c r="Q19" s="16" t="s">
        <v>99</v>
      </c>
      <c r="R19" s="16" t="s">
        <v>99</v>
      </c>
      <c r="S19" s="16" t="s">
        <v>97</v>
      </c>
      <c r="T19" s="16" t="s">
        <v>100</v>
      </c>
      <c r="U19" s="16" t="s">
        <v>100</v>
      </c>
      <c r="V19" s="16" t="s">
        <v>101</v>
      </c>
      <c r="W19" s="16" t="s">
        <v>100</v>
      </c>
      <c r="X19" s="16" t="s">
        <v>98</v>
      </c>
    </row>
    <row r="20">
      <c r="A20" s="5">
        <v>19.0</v>
      </c>
      <c r="B20" s="2" t="s">
        <v>39</v>
      </c>
      <c r="C20" s="10">
        <v>44890.458333333336</v>
      </c>
      <c r="D20" s="16"/>
      <c r="E20" s="2">
        <f>VLOOKUP(F20,teams_db!$A$2:$B$33,2,FALSE)</f>
        <v>24</v>
      </c>
      <c r="F20" s="2" t="s">
        <v>47</v>
      </c>
      <c r="G20" s="2" t="s">
        <v>41</v>
      </c>
      <c r="H20" s="2">
        <f>VLOOKUP(I20,teams_db!$A$2:$B$33,2,FALSE)</f>
        <v>13</v>
      </c>
      <c r="I20" s="2" t="s">
        <v>42</v>
      </c>
      <c r="J20" s="16" t="s">
        <v>96</v>
      </c>
      <c r="K20" s="16" t="s">
        <v>108</v>
      </c>
      <c r="L20" s="16"/>
      <c r="M20" s="16" t="s">
        <v>99</v>
      </c>
      <c r="N20" s="16" t="s">
        <v>96</v>
      </c>
      <c r="O20" s="16" t="s">
        <v>100</v>
      </c>
      <c r="P20" s="16"/>
      <c r="Q20" s="16" t="s">
        <v>107</v>
      </c>
      <c r="R20" s="16" t="s">
        <v>100</v>
      </c>
      <c r="S20" s="16" t="s">
        <v>100</v>
      </c>
      <c r="T20" s="16" t="s">
        <v>101</v>
      </c>
      <c r="U20" s="16" t="s">
        <v>105</v>
      </c>
      <c r="V20" s="16" t="s">
        <v>104</v>
      </c>
      <c r="W20" s="16" t="s">
        <v>102</v>
      </c>
      <c r="X20" s="16" t="s">
        <v>105</v>
      </c>
    </row>
    <row r="21">
      <c r="A21" s="5">
        <v>20.0</v>
      </c>
      <c r="B21" s="2" t="s">
        <v>43</v>
      </c>
      <c r="C21" s="10">
        <v>44890.583333333336</v>
      </c>
      <c r="D21" s="16"/>
      <c r="E21" s="2">
        <f>VLOOKUP(F21,teams_db!$A$2:$B$33,2,FALSE)</f>
        <v>19</v>
      </c>
      <c r="F21" s="2" t="s">
        <v>44</v>
      </c>
      <c r="G21" s="2" t="s">
        <v>41</v>
      </c>
      <c r="H21" s="2">
        <f>VLOOKUP(I21,teams_db!$A$2:$B$33,2,FALSE)</f>
        <v>15</v>
      </c>
      <c r="I21" s="2" t="s">
        <v>48</v>
      </c>
      <c r="J21" s="16" t="s">
        <v>104</v>
      </c>
      <c r="K21" s="16" t="s">
        <v>98</v>
      </c>
      <c r="L21" s="16"/>
      <c r="M21" s="16" t="s">
        <v>104</v>
      </c>
      <c r="N21" s="16" t="s">
        <v>105</v>
      </c>
      <c r="O21" s="16" t="s">
        <v>100</v>
      </c>
      <c r="P21" s="16"/>
      <c r="Q21" s="16" t="s">
        <v>99</v>
      </c>
      <c r="R21" s="16" t="s">
        <v>96</v>
      </c>
      <c r="S21" s="16" t="s">
        <v>99</v>
      </c>
      <c r="T21" s="16" t="s">
        <v>107</v>
      </c>
      <c r="U21" s="16" t="s">
        <v>101</v>
      </c>
      <c r="V21" s="16" t="s">
        <v>111</v>
      </c>
      <c r="W21" s="16" t="s">
        <v>112</v>
      </c>
      <c r="X21" s="16" t="s">
        <v>108</v>
      </c>
    </row>
    <row r="22">
      <c r="A22" s="5">
        <v>21.0</v>
      </c>
      <c r="B22" s="2" t="s">
        <v>53</v>
      </c>
      <c r="C22" s="10">
        <v>44891.208333333336</v>
      </c>
      <c r="D22" s="16"/>
      <c r="E22" s="2">
        <f>VLOOKUP(F22,teams_db!$A$2:$B$33,2,FALSE)</f>
        <v>31</v>
      </c>
      <c r="F22" s="2" t="s">
        <v>55</v>
      </c>
      <c r="G22" s="2" t="s">
        <v>41</v>
      </c>
      <c r="H22" s="2">
        <f>VLOOKUP(I22,teams_db!$A$2:$B$33,2,FALSE)</f>
        <v>4</v>
      </c>
      <c r="I22" s="2" t="s">
        <v>59</v>
      </c>
      <c r="J22" s="16" t="s">
        <v>99</v>
      </c>
      <c r="K22" s="16" t="s">
        <v>98</v>
      </c>
      <c r="L22" s="16"/>
      <c r="M22" s="16" t="s">
        <v>105</v>
      </c>
      <c r="N22" s="16" t="s">
        <v>98</v>
      </c>
      <c r="O22" s="16" t="s">
        <v>101</v>
      </c>
      <c r="P22" s="16"/>
      <c r="Q22" s="16" t="s">
        <v>96</v>
      </c>
      <c r="R22" s="16" t="s">
        <v>104</v>
      </c>
      <c r="S22" s="16" t="s">
        <v>99</v>
      </c>
      <c r="T22" s="16" t="s">
        <v>101</v>
      </c>
      <c r="U22" s="16" t="s">
        <v>99</v>
      </c>
      <c r="V22" s="16" t="s">
        <v>108</v>
      </c>
      <c r="W22" s="16" t="s">
        <v>100</v>
      </c>
      <c r="X22" s="16" t="s">
        <v>99</v>
      </c>
    </row>
    <row r="23">
      <c r="A23" s="5">
        <v>22.0</v>
      </c>
      <c r="B23" s="2" t="s">
        <v>50</v>
      </c>
      <c r="C23" s="10">
        <v>44891.333333333336</v>
      </c>
      <c r="D23" s="16"/>
      <c r="E23" s="2">
        <f>VLOOKUP(F23,teams_db!$A$2:$B$33,2,FALSE)</f>
        <v>25</v>
      </c>
      <c r="F23" s="2" t="s">
        <v>57</v>
      </c>
      <c r="G23" s="2" t="s">
        <v>41</v>
      </c>
      <c r="H23" s="2">
        <f>VLOOKUP(I23,teams_db!$A$2:$B$33,2,FALSE)</f>
        <v>2</v>
      </c>
      <c r="I23" s="2" t="s">
        <v>52</v>
      </c>
      <c r="J23" s="16" t="s">
        <v>104</v>
      </c>
      <c r="K23" s="16" t="s">
        <v>103</v>
      </c>
      <c r="L23" s="16"/>
      <c r="M23" s="16" t="s">
        <v>102</v>
      </c>
      <c r="N23" s="16" t="s">
        <v>100</v>
      </c>
      <c r="O23" s="16" t="s">
        <v>107</v>
      </c>
      <c r="P23" s="16"/>
      <c r="Q23" s="16" t="s">
        <v>104</v>
      </c>
      <c r="R23" s="16" t="s">
        <v>99</v>
      </c>
      <c r="S23" s="16" t="s">
        <v>99</v>
      </c>
      <c r="T23" s="16" t="s">
        <v>100</v>
      </c>
      <c r="U23" s="16" t="s">
        <v>100</v>
      </c>
      <c r="V23" s="16" t="s">
        <v>104</v>
      </c>
      <c r="W23" s="16" t="s">
        <v>102</v>
      </c>
      <c r="X23" s="16" t="s">
        <v>96</v>
      </c>
    </row>
    <row r="24">
      <c r="A24" s="5">
        <v>23.0</v>
      </c>
      <c r="B24" s="2" t="s">
        <v>53</v>
      </c>
      <c r="C24" s="10">
        <v>44891.458333333336</v>
      </c>
      <c r="D24" s="16"/>
      <c r="E24" s="2">
        <f>VLOOKUP(F24,teams_db!$A$2:$B$33,2,FALSE)</f>
        <v>16</v>
      </c>
      <c r="F24" s="2" t="s">
        <v>58</v>
      </c>
      <c r="G24" s="2" t="s">
        <v>41</v>
      </c>
      <c r="H24" s="2">
        <f>VLOOKUP(I24,teams_db!$A$2:$B$33,2,FALSE)</f>
        <v>12</v>
      </c>
      <c r="I24" s="2" t="s">
        <v>54</v>
      </c>
      <c r="J24" s="16" t="s">
        <v>102</v>
      </c>
      <c r="K24" s="16" t="s">
        <v>99</v>
      </c>
      <c r="L24" s="16"/>
      <c r="M24" s="16" t="s">
        <v>108</v>
      </c>
      <c r="N24" s="16" t="s">
        <v>104</v>
      </c>
      <c r="O24" s="16" t="s">
        <v>104</v>
      </c>
      <c r="P24" s="16"/>
      <c r="Q24" s="16" t="s">
        <v>100</v>
      </c>
      <c r="R24" s="16" t="s">
        <v>96</v>
      </c>
      <c r="S24" s="16" t="s">
        <v>98</v>
      </c>
      <c r="T24" s="16" t="s">
        <v>107</v>
      </c>
      <c r="U24" s="16" t="s">
        <v>103</v>
      </c>
      <c r="V24" s="16" t="s">
        <v>102</v>
      </c>
      <c r="W24" s="16" t="s">
        <v>100</v>
      </c>
      <c r="X24" s="16" t="s">
        <v>100</v>
      </c>
    </row>
    <row r="25">
      <c r="A25" s="5">
        <v>24.0</v>
      </c>
      <c r="B25" s="2" t="s">
        <v>50</v>
      </c>
      <c r="C25" s="10">
        <v>44891.583333333336</v>
      </c>
      <c r="D25" s="16"/>
      <c r="E25" s="2">
        <f>VLOOKUP(F25,teams_db!$A$2:$B$33,2,FALSE)</f>
        <v>3</v>
      </c>
      <c r="F25" s="2" t="s">
        <v>51</v>
      </c>
      <c r="G25" s="2" t="s">
        <v>41</v>
      </c>
      <c r="H25" s="2">
        <f>VLOOKUP(I25,teams_db!$A$2:$B$33,2,FALSE)</f>
        <v>23</v>
      </c>
      <c r="I25" s="2" t="s">
        <v>56</v>
      </c>
      <c r="J25" s="16" t="s">
        <v>100</v>
      </c>
      <c r="K25" s="16" t="s">
        <v>99</v>
      </c>
      <c r="L25" s="16"/>
      <c r="M25" s="16" t="s">
        <v>104</v>
      </c>
      <c r="N25" s="16" t="s">
        <v>100</v>
      </c>
      <c r="O25" s="16" t="s">
        <v>107</v>
      </c>
      <c r="P25" s="16"/>
      <c r="Q25" s="16" t="s">
        <v>100</v>
      </c>
      <c r="R25" s="16" t="s">
        <v>100</v>
      </c>
      <c r="S25" s="16" t="s">
        <v>100</v>
      </c>
      <c r="T25" s="16" t="s">
        <v>107</v>
      </c>
      <c r="U25" s="16" t="s">
        <v>102</v>
      </c>
      <c r="V25" s="16" t="s">
        <v>104</v>
      </c>
      <c r="W25" s="16" t="s">
        <v>107</v>
      </c>
      <c r="X25" s="16" t="s">
        <v>107</v>
      </c>
    </row>
    <row r="26">
      <c r="A26" s="5">
        <v>25.0</v>
      </c>
      <c r="B26" s="2" t="s">
        <v>63</v>
      </c>
      <c r="C26" s="10">
        <v>44892.208333333336</v>
      </c>
      <c r="D26" s="16"/>
      <c r="E26" s="2">
        <f>VLOOKUP(F26,teams_db!$A$2:$B$33,2,FALSE)</f>
        <v>21</v>
      </c>
      <c r="F26" s="2" t="s">
        <v>65</v>
      </c>
      <c r="G26" s="2" t="s">
        <v>41</v>
      </c>
      <c r="H26" s="2">
        <f>VLOOKUP(I26,teams_db!$A$2:$B$33,2,FALSE)</f>
        <v>10</v>
      </c>
      <c r="I26" s="2" t="s">
        <v>67</v>
      </c>
      <c r="J26" s="16" t="s">
        <v>98</v>
      </c>
      <c r="K26" s="16" t="s">
        <v>98</v>
      </c>
      <c r="L26" s="16"/>
      <c r="M26" s="16" t="s">
        <v>108</v>
      </c>
      <c r="N26" s="16" t="s">
        <v>108</v>
      </c>
      <c r="O26" s="16" t="s">
        <v>96</v>
      </c>
      <c r="P26" s="16"/>
      <c r="Q26" s="16" t="s">
        <v>96</v>
      </c>
      <c r="R26" s="16" t="s">
        <v>104</v>
      </c>
      <c r="S26" s="16" t="s">
        <v>108</v>
      </c>
      <c r="T26" s="16" t="s">
        <v>100</v>
      </c>
      <c r="U26" s="16" t="s">
        <v>100</v>
      </c>
      <c r="V26" s="16" t="s">
        <v>108</v>
      </c>
      <c r="W26" s="16" t="s">
        <v>100</v>
      </c>
      <c r="X26" s="16" t="s">
        <v>108</v>
      </c>
    </row>
    <row r="27">
      <c r="A27" s="5">
        <v>26.0</v>
      </c>
      <c r="B27" s="2" t="s">
        <v>60</v>
      </c>
      <c r="C27" s="10">
        <v>44892.333333333336</v>
      </c>
      <c r="D27" s="16"/>
      <c r="E27" s="2">
        <f>VLOOKUP(F27,teams_db!$A$2:$B$33,2,FALSE)</f>
        <v>5</v>
      </c>
      <c r="F27" s="2" t="s">
        <v>68</v>
      </c>
      <c r="G27" s="2" t="s">
        <v>41</v>
      </c>
      <c r="H27" s="2">
        <f>VLOOKUP(I27,teams_db!$A$2:$B$33,2,FALSE)</f>
        <v>22</v>
      </c>
      <c r="I27" s="2" t="s">
        <v>61</v>
      </c>
      <c r="J27" s="16" t="s">
        <v>99</v>
      </c>
      <c r="K27" s="16" t="s">
        <v>98</v>
      </c>
      <c r="L27" s="16"/>
      <c r="M27" s="16" t="s">
        <v>98</v>
      </c>
      <c r="N27" s="16" t="s">
        <v>98</v>
      </c>
      <c r="O27" s="16" t="s">
        <v>104</v>
      </c>
      <c r="P27" s="16"/>
      <c r="Q27" s="16" t="s">
        <v>103</v>
      </c>
      <c r="R27" s="16" t="s">
        <v>103</v>
      </c>
      <c r="S27" s="16" t="s">
        <v>99</v>
      </c>
      <c r="T27" s="16" t="s">
        <v>107</v>
      </c>
      <c r="U27" s="16" t="s">
        <v>101</v>
      </c>
      <c r="V27" s="16" t="s">
        <v>104</v>
      </c>
      <c r="W27" s="16" t="s">
        <v>107</v>
      </c>
      <c r="X27" s="16" t="s">
        <v>104</v>
      </c>
    </row>
    <row r="28">
      <c r="A28" s="5">
        <v>27.0</v>
      </c>
      <c r="B28" s="2" t="s">
        <v>60</v>
      </c>
      <c r="C28" s="10">
        <v>44892.458333333336</v>
      </c>
      <c r="D28" s="16"/>
      <c r="E28" s="2">
        <f>VLOOKUP(F28,teams_db!$A$2:$B$33,2,FALSE)</f>
        <v>11</v>
      </c>
      <c r="F28" s="2" t="s">
        <v>62</v>
      </c>
      <c r="G28" s="2" t="s">
        <v>41</v>
      </c>
      <c r="H28" s="2">
        <f>VLOOKUP(I28,teams_db!$A$2:$B$33,2,FALSE)</f>
        <v>8</v>
      </c>
      <c r="I28" s="2" t="s">
        <v>69</v>
      </c>
      <c r="J28" s="16" t="s">
        <v>100</v>
      </c>
      <c r="K28" s="16" t="s">
        <v>108</v>
      </c>
      <c r="L28" s="16"/>
      <c r="M28" s="16" t="s">
        <v>99</v>
      </c>
      <c r="N28" s="16" t="s">
        <v>96</v>
      </c>
      <c r="O28" s="16" t="s">
        <v>104</v>
      </c>
      <c r="P28" s="16"/>
      <c r="Q28" s="16" t="s">
        <v>104</v>
      </c>
      <c r="R28" s="16" t="s">
        <v>101</v>
      </c>
      <c r="S28" s="16" t="s">
        <v>99</v>
      </c>
      <c r="T28" s="16" t="s">
        <v>101</v>
      </c>
      <c r="U28" s="16" t="s">
        <v>106</v>
      </c>
      <c r="V28" s="16" t="s">
        <v>100</v>
      </c>
      <c r="W28" s="16" t="s">
        <v>100</v>
      </c>
      <c r="X28" s="16" t="s">
        <v>99</v>
      </c>
    </row>
    <row r="29">
      <c r="A29" s="5">
        <v>28.0</v>
      </c>
      <c r="B29" s="2" t="s">
        <v>63</v>
      </c>
      <c r="C29" s="10">
        <v>44892.583333333336</v>
      </c>
      <c r="D29" s="16"/>
      <c r="E29" s="2">
        <f>VLOOKUP(F29,teams_db!$A$2:$B$33,2,FALSE)</f>
        <v>14</v>
      </c>
      <c r="F29" s="2" t="s">
        <v>66</v>
      </c>
      <c r="G29" s="2" t="s">
        <v>41</v>
      </c>
      <c r="H29" s="2">
        <f>VLOOKUP(I29,teams_db!$A$2:$B$33,2,FALSE)</f>
        <v>1</v>
      </c>
      <c r="I29" s="2" t="s">
        <v>64</v>
      </c>
      <c r="J29" s="16" t="s">
        <v>108</v>
      </c>
      <c r="K29" s="16" t="s">
        <v>98</v>
      </c>
      <c r="L29" s="16"/>
      <c r="M29" s="16" t="s">
        <v>100</v>
      </c>
      <c r="N29" s="16" t="s">
        <v>98</v>
      </c>
      <c r="O29" s="16" t="s">
        <v>112</v>
      </c>
      <c r="P29" s="16"/>
      <c r="Q29" s="16" t="s">
        <v>96</v>
      </c>
      <c r="R29" s="16" t="s">
        <v>98</v>
      </c>
      <c r="S29" s="16" t="s">
        <v>100</v>
      </c>
      <c r="T29" s="16" t="s">
        <v>110</v>
      </c>
      <c r="U29" s="16" t="s">
        <v>108</v>
      </c>
      <c r="V29" s="16" t="s">
        <v>98</v>
      </c>
      <c r="W29" s="16" t="s">
        <v>107</v>
      </c>
      <c r="X29" s="16" t="s">
        <v>98</v>
      </c>
    </row>
    <row r="30">
      <c r="A30" s="5">
        <v>29.0</v>
      </c>
      <c r="B30" s="2" t="s">
        <v>70</v>
      </c>
      <c r="C30" s="10">
        <v>44893.208333333336</v>
      </c>
      <c r="D30" s="16"/>
      <c r="E30" s="2">
        <f>VLOOKUP(F30,teams_db!$A$2:$B$33,2,FALSE)</f>
        <v>7</v>
      </c>
      <c r="F30" s="2" t="s">
        <v>72</v>
      </c>
      <c r="G30" s="2" t="s">
        <v>41</v>
      </c>
      <c r="H30" s="2">
        <f>VLOOKUP(I30,teams_db!$A$2:$B$33,2,FALSE)</f>
        <v>29</v>
      </c>
      <c r="I30" s="2" t="s">
        <v>79</v>
      </c>
      <c r="J30" s="16" t="s">
        <v>100</v>
      </c>
      <c r="K30" s="16"/>
      <c r="L30" s="16"/>
      <c r="M30" s="16"/>
      <c r="N30" s="16" t="s">
        <v>108</v>
      </c>
      <c r="O30" s="16" t="s">
        <v>98</v>
      </c>
      <c r="P30" s="16"/>
      <c r="Q30" s="16" t="s">
        <v>105</v>
      </c>
      <c r="R30" s="16" t="s">
        <v>99</v>
      </c>
      <c r="S30" s="16" t="s">
        <v>99</v>
      </c>
      <c r="T30" s="16" t="s">
        <v>96</v>
      </c>
      <c r="U30" s="16" t="s">
        <v>98</v>
      </c>
      <c r="V30" s="16" t="s">
        <v>98</v>
      </c>
      <c r="W30" s="16" t="s">
        <v>98</v>
      </c>
      <c r="X30" s="16" t="s">
        <v>99</v>
      </c>
    </row>
    <row r="31">
      <c r="A31" s="5">
        <v>30.0</v>
      </c>
      <c r="B31" s="2" t="s">
        <v>73</v>
      </c>
      <c r="C31" s="10">
        <v>44893.333333333336</v>
      </c>
      <c r="D31" s="16"/>
      <c r="E31" s="2">
        <f>VLOOKUP(F31,teams_db!$A$2:$B$33,2,FALSE)</f>
        <v>9</v>
      </c>
      <c r="F31" s="2" t="s">
        <v>75</v>
      </c>
      <c r="G31" s="2" t="s">
        <v>41</v>
      </c>
      <c r="H31" s="2">
        <f>VLOOKUP(I31,teams_db!$A$2:$B$33,2,FALSE)</f>
        <v>18</v>
      </c>
      <c r="I31" s="2" t="s">
        <v>77</v>
      </c>
      <c r="J31" s="16" t="s">
        <v>100</v>
      </c>
      <c r="K31" s="16"/>
      <c r="L31" s="16"/>
      <c r="M31" s="16"/>
      <c r="N31" s="17" t="s">
        <v>98</v>
      </c>
      <c r="O31" s="16" t="s">
        <v>100</v>
      </c>
      <c r="P31" s="16"/>
      <c r="Q31" s="16" t="s">
        <v>98</v>
      </c>
      <c r="R31" s="16" t="s">
        <v>99</v>
      </c>
      <c r="S31" s="16" t="s">
        <v>97</v>
      </c>
      <c r="T31" s="16" t="s">
        <v>102</v>
      </c>
      <c r="U31" s="16" t="s">
        <v>100</v>
      </c>
      <c r="V31" s="16" t="s">
        <v>100</v>
      </c>
      <c r="W31" s="16" t="s">
        <v>100</v>
      </c>
      <c r="X31" s="16" t="s">
        <v>108</v>
      </c>
    </row>
    <row r="32">
      <c r="A32" s="5">
        <v>31.0</v>
      </c>
      <c r="B32" s="2" t="s">
        <v>70</v>
      </c>
      <c r="C32" s="10">
        <v>44893.458333333336</v>
      </c>
      <c r="D32" s="16"/>
      <c r="E32" s="2">
        <f>VLOOKUP(F32,teams_db!$A$2:$B$33,2,FALSE)</f>
        <v>6</v>
      </c>
      <c r="F32" s="2" t="s">
        <v>78</v>
      </c>
      <c r="G32" s="2" t="s">
        <v>41</v>
      </c>
      <c r="H32" s="2">
        <f>VLOOKUP(I32,teams_db!$A$2:$B$33,2,FALSE)</f>
        <v>30</v>
      </c>
      <c r="I32" s="2" t="s">
        <v>71</v>
      </c>
      <c r="J32" s="16" t="s">
        <v>104</v>
      </c>
      <c r="K32" s="16"/>
      <c r="L32" s="16"/>
      <c r="M32" s="16"/>
      <c r="N32" s="16" t="s">
        <v>102</v>
      </c>
      <c r="O32" s="16" t="s">
        <v>107</v>
      </c>
      <c r="P32" s="16"/>
      <c r="Q32" s="16" t="s">
        <v>103</v>
      </c>
      <c r="R32" s="16" t="s">
        <v>102</v>
      </c>
      <c r="S32" s="16" t="s">
        <v>100</v>
      </c>
      <c r="T32" s="16" t="s">
        <v>104</v>
      </c>
      <c r="U32" s="16" t="s">
        <v>102</v>
      </c>
      <c r="V32" s="16" t="s">
        <v>99</v>
      </c>
      <c r="W32" s="16" t="s">
        <v>102</v>
      </c>
      <c r="X32" s="16" t="s">
        <v>99</v>
      </c>
    </row>
    <row r="33">
      <c r="A33" s="5">
        <v>32.0</v>
      </c>
      <c r="B33" s="2" t="s">
        <v>73</v>
      </c>
      <c r="C33" s="10">
        <v>44893.583333333336</v>
      </c>
      <c r="D33" s="16"/>
      <c r="E33" s="2">
        <f>VLOOKUP(F33,teams_db!$A$2:$B$33,2,FALSE)</f>
        <v>26</v>
      </c>
      <c r="F33" s="2" t="s">
        <v>76</v>
      </c>
      <c r="G33" s="2" t="s">
        <v>41</v>
      </c>
      <c r="H33" s="2">
        <f>VLOOKUP(I33,teams_db!$A$2:$B$33,2,FALSE)</f>
        <v>32</v>
      </c>
      <c r="I33" s="2" t="s">
        <v>74</v>
      </c>
      <c r="J33" s="16" t="s">
        <v>98</v>
      </c>
      <c r="K33" s="16"/>
      <c r="L33" s="16"/>
      <c r="M33" s="16"/>
      <c r="N33" s="17" t="s">
        <v>100</v>
      </c>
      <c r="O33" s="16" t="s">
        <v>114</v>
      </c>
      <c r="P33" s="16"/>
      <c r="Q33" s="16" t="s">
        <v>96</v>
      </c>
      <c r="R33" s="16" t="s">
        <v>96</v>
      </c>
      <c r="S33" s="16" t="s">
        <v>96</v>
      </c>
      <c r="T33" s="16" t="s">
        <v>96</v>
      </c>
      <c r="U33" s="16" t="s">
        <v>101</v>
      </c>
      <c r="V33" s="16" t="s">
        <v>108</v>
      </c>
      <c r="W33" s="16" t="s">
        <v>107</v>
      </c>
      <c r="X33" s="16" t="s">
        <v>97</v>
      </c>
    </row>
    <row r="34">
      <c r="A34" s="5">
        <v>33.0</v>
      </c>
      <c r="B34" s="2" t="s">
        <v>39</v>
      </c>
      <c r="C34" s="10">
        <v>44894.416666666664</v>
      </c>
      <c r="D34" s="16"/>
      <c r="E34" s="2">
        <f>VLOOKUP(F34,teams_db!$A$2:$B$33,2,FALSE)</f>
        <v>13</v>
      </c>
      <c r="F34" s="2" t="s">
        <v>42</v>
      </c>
      <c r="G34" s="2" t="s">
        <v>41</v>
      </c>
      <c r="H34" s="2">
        <f>VLOOKUP(I34,teams_db!$A$2:$B$33,2,FALSE)</f>
        <v>28</v>
      </c>
      <c r="I34" s="2" t="s">
        <v>46</v>
      </c>
      <c r="J34" s="16" t="s">
        <v>96</v>
      </c>
      <c r="K34" s="16"/>
      <c r="L34" s="16"/>
      <c r="M34" s="16"/>
      <c r="N34" s="16" t="s">
        <v>99</v>
      </c>
      <c r="O34" s="16" t="s">
        <v>100</v>
      </c>
      <c r="P34" s="16"/>
      <c r="Q34" s="16" t="s">
        <v>99</v>
      </c>
      <c r="R34" s="16" t="s">
        <v>99</v>
      </c>
      <c r="S34" s="16" t="s">
        <v>96</v>
      </c>
      <c r="T34" s="16" t="s">
        <v>100</v>
      </c>
      <c r="U34" s="16" t="s">
        <v>100</v>
      </c>
      <c r="V34" s="16" t="s">
        <v>104</v>
      </c>
      <c r="W34" s="16" t="s">
        <v>100</v>
      </c>
      <c r="X34" s="16" t="s">
        <v>99</v>
      </c>
    </row>
    <row r="35">
      <c r="A35" s="5">
        <v>34.0</v>
      </c>
      <c r="B35" s="2" t="s">
        <v>39</v>
      </c>
      <c r="C35" s="10">
        <v>44894.416666666664</v>
      </c>
      <c r="D35" s="16"/>
      <c r="E35" s="2">
        <f>VLOOKUP(F35,teams_db!$A$2:$B$33,2,FALSE)</f>
        <v>24</v>
      </c>
      <c r="F35" s="2" t="s">
        <v>47</v>
      </c>
      <c r="G35" s="2" t="s">
        <v>41</v>
      </c>
      <c r="H35" s="2">
        <f>VLOOKUP(I35,teams_db!$A$2:$B$33,2,FALSE)</f>
        <v>27</v>
      </c>
      <c r="I35" s="2" t="s">
        <v>40</v>
      </c>
      <c r="J35" s="16" t="s">
        <v>104</v>
      </c>
      <c r="K35" s="16"/>
      <c r="L35" s="16"/>
      <c r="M35" s="16"/>
      <c r="N35" s="16" t="s">
        <v>97</v>
      </c>
      <c r="O35" s="16" t="s">
        <v>102</v>
      </c>
      <c r="P35" s="16"/>
      <c r="Q35" s="16" t="s">
        <v>104</v>
      </c>
      <c r="R35" s="16" t="s">
        <v>104</v>
      </c>
      <c r="S35" s="16" t="s">
        <v>99</v>
      </c>
      <c r="T35" s="16" t="s">
        <v>101</v>
      </c>
      <c r="U35" s="16" t="s">
        <v>106</v>
      </c>
      <c r="V35" s="16" t="s">
        <v>109</v>
      </c>
      <c r="W35" s="16" t="s">
        <v>112</v>
      </c>
      <c r="X35" s="16" t="s">
        <v>100</v>
      </c>
    </row>
    <row r="36">
      <c r="A36" s="5">
        <v>35.0</v>
      </c>
      <c r="B36" s="2" t="s">
        <v>43</v>
      </c>
      <c r="C36" s="10">
        <v>44894.583333333336</v>
      </c>
      <c r="D36" s="16"/>
      <c r="E36" s="2">
        <f>VLOOKUP(F36,teams_db!$A$2:$B$33,2,FALSE)</f>
        <v>20</v>
      </c>
      <c r="F36" s="2" t="s">
        <v>45</v>
      </c>
      <c r="G36" s="2" t="s">
        <v>41</v>
      </c>
      <c r="H36" s="2">
        <f>VLOOKUP(I36,teams_db!$A$2:$B$33,2,FALSE)</f>
        <v>15</v>
      </c>
      <c r="I36" s="2" t="s">
        <v>48</v>
      </c>
      <c r="J36" s="16" t="s">
        <v>98</v>
      </c>
      <c r="K36" s="16"/>
      <c r="L36" s="16"/>
      <c r="M36" s="16"/>
      <c r="N36" s="16" t="s">
        <v>96</v>
      </c>
      <c r="O36" s="16" t="s">
        <v>98</v>
      </c>
      <c r="P36" s="16"/>
      <c r="Q36" s="16" t="s">
        <v>99</v>
      </c>
      <c r="R36" s="16" t="s">
        <v>105</v>
      </c>
      <c r="S36" s="16" t="s">
        <v>99</v>
      </c>
      <c r="T36" s="16" t="s">
        <v>106</v>
      </c>
      <c r="U36" s="16" t="s">
        <v>96</v>
      </c>
      <c r="V36" s="16" t="s">
        <v>105</v>
      </c>
      <c r="W36" s="16" t="s">
        <v>112</v>
      </c>
      <c r="X36" s="16" t="s">
        <v>108</v>
      </c>
    </row>
    <row r="37">
      <c r="A37" s="5">
        <v>36.0</v>
      </c>
      <c r="B37" s="2" t="s">
        <v>43</v>
      </c>
      <c r="C37" s="10">
        <v>44894.583333333336</v>
      </c>
      <c r="D37" s="16"/>
      <c r="E37" s="2">
        <f>VLOOKUP(F37,teams_db!$A$2:$B$33,2,FALSE)</f>
        <v>17</v>
      </c>
      <c r="F37" s="2" t="s">
        <v>49</v>
      </c>
      <c r="G37" s="2" t="s">
        <v>41</v>
      </c>
      <c r="H37" s="2">
        <f>VLOOKUP(I37,teams_db!$A$2:$B$33,2,FALSE)</f>
        <v>19</v>
      </c>
      <c r="I37" s="2" t="s">
        <v>44</v>
      </c>
      <c r="J37" s="16" t="s">
        <v>96</v>
      </c>
      <c r="K37" s="16"/>
      <c r="L37" s="16"/>
      <c r="M37" s="16"/>
      <c r="N37" s="16" t="s">
        <v>101</v>
      </c>
      <c r="O37" s="16" t="s">
        <v>106</v>
      </c>
      <c r="P37" s="16"/>
      <c r="Q37" s="16" t="s">
        <v>105</v>
      </c>
      <c r="R37" s="16" t="s">
        <v>105</v>
      </c>
      <c r="S37" s="16" t="s">
        <v>105</v>
      </c>
      <c r="T37" s="16" t="s">
        <v>98</v>
      </c>
      <c r="U37" s="16" t="s">
        <v>105</v>
      </c>
      <c r="V37" s="16" t="s">
        <v>96</v>
      </c>
      <c r="W37" s="16" t="s">
        <v>96</v>
      </c>
      <c r="X37" s="16" t="s">
        <v>101</v>
      </c>
    </row>
    <row r="38">
      <c r="A38" s="5">
        <v>37.0</v>
      </c>
      <c r="B38" s="2" t="s">
        <v>53</v>
      </c>
      <c r="C38" s="10">
        <v>44895.416666666664</v>
      </c>
      <c r="D38" s="16"/>
      <c r="E38" s="2">
        <f>VLOOKUP(F38,teams_db!$A$2:$B$33,2,FALSE)</f>
        <v>31</v>
      </c>
      <c r="F38" s="2" t="s">
        <v>55</v>
      </c>
      <c r="G38" s="2" t="s">
        <v>41</v>
      </c>
      <c r="H38" s="2">
        <f>VLOOKUP(I38,teams_db!$A$2:$B$33,2,FALSE)</f>
        <v>16</v>
      </c>
      <c r="I38" s="2" t="s">
        <v>58</v>
      </c>
      <c r="J38" s="16" t="s">
        <v>105</v>
      </c>
      <c r="K38" s="16"/>
      <c r="L38" s="16"/>
      <c r="M38" s="16"/>
      <c r="N38" s="16" t="s">
        <v>96</v>
      </c>
      <c r="O38" s="16" t="s">
        <v>106</v>
      </c>
      <c r="P38" s="16"/>
      <c r="Q38" s="16" t="s">
        <v>113</v>
      </c>
      <c r="R38" s="16" t="s">
        <v>96</v>
      </c>
      <c r="S38" s="16" t="s">
        <v>105</v>
      </c>
      <c r="T38" s="16" t="s">
        <v>105</v>
      </c>
      <c r="U38" s="16" t="s">
        <v>98</v>
      </c>
      <c r="V38" s="16" t="s">
        <v>113</v>
      </c>
      <c r="W38" s="16" t="s">
        <v>96</v>
      </c>
      <c r="X38" s="16" t="s">
        <v>97</v>
      </c>
    </row>
    <row r="39">
      <c r="A39" s="5">
        <v>38.0</v>
      </c>
      <c r="B39" s="2" t="s">
        <v>53</v>
      </c>
      <c r="C39" s="10">
        <v>44895.416666666664</v>
      </c>
      <c r="D39" s="16"/>
      <c r="E39" s="2">
        <f>VLOOKUP(F39,teams_db!$A$2:$B$33,2,FALSE)</f>
        <v>4</v>
      </c>
      <c r="F39" s="2" t="s">
        <v>59</v>
      </c>
      <c r="G39" s="2" t="s">
        <v>41</v>
      </c>
      <c r="H39" s="2">
        <f>VLOOKUP(I39,teams_db!$A$2:$B$33,2,FALSE)</f>
        <v>12</v>
      </c>
      <c r="I39" s="2" t="s">
        <v>54</v>
      </c>
      <c r="J39" s="16" t="s">
        <v>98</v>
      </c>
      <c r="K39" s="16"/>
      <c r="L39" s="16"/>
      <c r="M39" s="16"/>
      <c r="N39" s="16" t="s">
        <v>98</v>
      </c>
      <c r="O39" s="16" t="s">
        <v>101</v>
      </c>
      <c r="P39" s="16"/>
      <c r="Q39" s="16" t="s">
        <v>96</v>
      </c>
      <c r="R39" s="16" t="s">
        <v>113</v>
      </c>
      <c r="S39" s="16" t="s">
        <v>96</v>
      </c>
      <c r="T39" s="16" t="s">
        <v>104</v>
      </c>
      <c r="U39" s="16" t="s">
        <v>114</v>
      </c>
      <c r="V39" s="16" t="s">
        <v>97</v>
      </c>
      <c r="W39" s="16" t="s">
        <v>106</v>
      </c>
      <c r="X39" s="16" t="s">
        <v>105</v>
      </c>
    </row>
    <row r="40">
      <c r="A40" s="5">
        <v>39.0</v>
      </c>
      <c r="B40" s="2" t="s">
        <v>50</v>
      </c>
      <c r="C40" s="10">
        <v>44895.583333333336</v>
      </c>
      <c r="D40" s="16"/>
      <c r="E40" s="2">
        <f>VLOOKUP(F40,teams_db!$A$2:$B$33,2,FALSE)</f>
        <v>25</v>
      </c>
      <c r="F40" s="2" t="s">
        <v>57</v>
      </c>
      <c r="G40" s="2" t="s">
        <v>41</v>
      </c>
      <c r="H40" s="2">
        <f>VLOOKUP(I40,teams_db!$A$2:$B$33,2,FALSE)</f>
        <v>3</v>
      </c>
      <c r="I40" s="2" t="s">
        <v>51</v>
      </c>
      <c r="J40" s="16" t="s">
        <v>101</v>
      </c>
      <c r="K40" s="16"/>
      <c r="L40" s="16"/>
      <c r="M40" s="16"/>
      <c r="N40" s="16" t="s">
        <v>105</v>
      </c>
      <c r="O40" s="16" t="s">
        <v>112</v>
      </c>
      <c r="P40" s="16"/>
      <c r="Q40" s="16" t="s">
        <v>96</v>
      </c>
      <c r="R40" s="16" t="s">
        <v>105</v>
      </c>
      <c r="S40" s="16" t="s">
        <v>113</v>
      </c>
      <c r="T40" s="16" t="s">
        <v>112</v>
      </c>
      <c r="U40" s="16" t="s">
        <v>105</v>
      </c>
      <c r="V40" s="16" t="s">
        <v>97</v>
      </c>
      <c r="W40" s="16" t="s">
        <v>112</v>
      </c>
      <c r="X40" s="16" t="s">
        <v>108</v>
      </c>
    </row>
    <row r="41">
      <c r="A41" s="5">
        <v>40.0</v>
      </c>
      <c r="B41" s="2" t="s">
        <v>50</v>
      </c>
      <c r="C41" s="10">
        <v>44895.583333333336</v>
      </c>
      <c r="D41" s="16"/>
      <c r="E41" s="2">
        <f>VLOOKUP(F41,teams_db!$A$2:$B$33,2,FALSE)</f>
        <v>2</v>
      </c>
      <c r="F41" s="2" t="s">
        <v>52</v>
      </c>
      <c r="G41" s="2" t="s">
        <v>41</v>
      </c>
      <c r="H41" s="2">
        <f>VLOOKUP(I41,teams_db!$A$2:$B$33,2,FALSE)</f>
        <v>23</v>
      </c>
      <c r="I41" s="2" t="s">
        <v>56</v>
      </c>
      <c r="J41" s="16" t="s">
        <v>96</v>
      </c>
      <c r="K41" s="16"/>
      <c r="L41" s="16"/>
      <c r="M41" s="16"/>
      <c r="N41" s="16" t="s">
        <v>97</v>
      </c>
      <c r="O41" s="16" t="s">
        <v>96</v>
      </c>
      <c r="P41" s="16"/>
      <c r="Q41" s="16" t="s">
        <v>113</v>
      </c>
      <c r="R41" s="16" t="s">
        <v>96</v>
      </c>
      <c r="S41" s="16" t="s">
        <v>97</v>
      </c>
      <c r="T41" s="16" t="s">
        <v>96</v>
      </c>
      <c r="U41" s="16" t="s">
        <v>98</v>
      </c>
      <c r="V41" s="16" t="s">
        <v>96</v>
      </c>
      <c r="W41" s="16" t="s">
        <v>96</v>
      </c>
      <c r="X41" s="16" t="s">
        <v>96</v>
      </c>
    </row>
    <row r="42">
      <c r="A42" s="5">
        <v>41.0</v>
      </c>
      <c r="B42" s="2" t="s">
        <v>60</v>
      </c>
      <c r="C42" s="10">
        <v>44896.416666666664</v>
      </c>
      <c r="D42" s="16"/>
      <c r="E42" s="2">
        <f>VLOOKUP(F42,teams_db!$A$2:$B$33,2,FALSE)</f>
        <v>11</v>
      </c>
      <c r="F42" s="2" t="s">
        <v>62</v>
      </c>
      <c r="G42" s="2" t="s">
        <v>41</v>
      </c>
      <c r="H42" s="2">
        <f>VLOOKUP(I42,teams_db!$A$2:$B$33,2,FALSE)</f>
        <v>5</v>
      </c>
      <c r="I42" s="2" t="s">
        <v>68</v>
      </c>
      <c r="J42" s="16" t="s">
        <v>98</v>
      </c>
      <c r="K42" s="16"/>
      <c r="L42" s="16"/>
      <c r="M42" s="16"/>
      <c r="N42" s="16" t="s">
        <v>98</v>
      </c>
      <c r="O42" s="16" t="s">
        <v>100</v>
      </c>
      <c r="P42" s="16"/>
      <c r="Q42" s="16" t="s">
        <v>101</v>
      </c>
      <c r="R42" s="16" t="s">
        <v>106</v>
      </c>
      <c r="S42" s="16" t="s">
        <v>97</v>
      </c>
      <c r="T42" s="16" t="s">
        <v>101</v>
      </c>
      <c r="U42" s="16" t="s">
        <v>101</v>
      </c>
      <c r="V42" s="16" t="s">
        <v>101</v>
      </c>
      <c r="W42" s="16" t="s">
        <v>107</v>
      </c>
      <c r="X42" s="16" t="s">
        <v>101</v>
      </c>
    </row>
    <row r="43">
      <c r="A43" s="5">
        <v>42.0</v>
      </c>
      <c r="B43" s="2" t="s">
        <v>60</v>
      </c>
      <c r="C43" s="10">
        <v>44896.416666666664</v>
      </c>
      <c r="D43" s="16"/>
      <c r="E43" s="2">
        <f>VLOOKUP(F43,teams_db!$A$2:$B$33,2,FALSE)</f>
        <v>8</v>
      </c>
      <c r="F43" s="2" t="s">
        <v>69</v>
      </c>
      <c r="G43" s="2" t="s">
        <v>41</v>
      </c>
      <c r="H43" s="2">
        <f>VLOOKUP(I43,teams_db!$A$2:$B$33,2,FALSE)</f>
        <v>22</v>
      </c>
      <c r="I43" s="2" t="s">
        <v>61</v>
      </c>
      <c r="J43" s="16" t="s">
        <v>96</v>
      </c>
      <c r="K43" s="16"/>
      <c r="L43" s="16"/>
      <c r="M43" s="16"/>
      <c r="N43" s="16" t="s">
        <v>100</v>
      </c>
      <c r="O43" s="16" t="s">
        <v>98</v>
      </c>
      <c r="P43" s="16"/>
      <c r="Q43" s="16" t="s">
        <v>100</v>
      </c>
      <c r="R43" s="16" t="s">
        <v>104</v>
      </c>
      <c r="S43" s="16" t="s">
        <v>99</v>
      </c>
      <c r="T43" s="16" t="s">
        <v>98</v>
      </c>
      <c r="U43" s="16" t="s">
        <v>98</v>
      </c>
      <c r="V43" s="16" t="s">
        <v>99</v>
      </c>
      <c r="W43" s="16" t="s">
        <v>100</v>
      </c>
      <c r="X43" s="16" t="s">
        <v>96</v>
      </c>
    </row>
    <row r="44">
      <c r="A44" s="5">
        <v>43.0</v>
      </c>
      <c r="B44" s="2" t="s">
        <v>63</v>
      </c>
      <c r="C44" s="10">
        <v>44896.583333333336</v>
      </c>
      <c r="D44" s="16"/>
      <c r="E44" s="2">
        <f>VLOOKUP(F44,teams_db!$A$2:$B$33,2,FALSE)</f>
        <v>21</v>
      </c>
      <c r="F44" s="2" t="s">
        <v>65</v>
      </c>
      <c r="G44" s="2" t="s">
        <v>41</v>
      </c>
      <c r="H44" s="2">
        <f>VLOOKUP(I44,teams_db!$A$2:$B$33,2,FALSE)</f>
        <v>14</v>
      </c>
      <c r="I44" s="2" t="s">
        <v>66</v>
      </c>
      <c r="J44" s="16" t="s">
        <v>106</v>
      </c>
      <c r="K44" s="16"/>
      <c r="L44" s="16"/>
      <c r="M44" s="16"/>
      <c r="N44" s="16" t="s">
        <v>96</v>
      </c>
      <c r="O44" s="16" t="s">
        <v>106</v>
      </c>
      <c r="P44" s="16"/>
      <c r="Q44" s="16" t="s">
        <v>105</v>
      </c>
      <c r="R44" s="16" t="s">
        <v>106</v>
      </c>
      <c r="S44" s="16" t="s">
        <v>105</v>
      </c>
      <c r="T44" s="16" t="s">
        <v>101</v>
      </c>
      <c r="U44" s="16" t="s">
        <v>96</v>
      </c>
      <c r="V44" s="16" t="s">
        <v>105</v>
      </c>
      <c r="W44" s="16" t="s">
        <v>100</v>
      </c>
      <c r="X44" s="16" t="s">
        <v>100</v>
      </c>
    </row>
    <row r="45">
      <c r="A45" s="5">
        <v>44.0</v>
      </c>
      <c r="B45" s="2" t="s">
        <v>63</v>
      </c>
      <c r="C45" s="10">
        <v>44896.583333333336</v>
      </c>
      <c r="D45" s="16"/>
      <c r="E45" s="2">
        <f>VLOOKUP(F45,teams_db!$A$2:$B$33,2,FALSE)</f>
        <v>10</v>
      </c>
      <c r="F45" s="2" t="s">
        <v>67</v>
      </c>
      <c r="G45" s="2" t="s">
        <v>41</v>
      </c>
      <c r="H45" s="2">
        <f>VLOOKUP(I45,teams_db!$A$2:$B$33,2,FALSE)</f>
        <v>1</v>
      </c>
      <c r="I45" s="2" t="s">
        <v>64</v>
      </c>
      <c r="J45" s="16" t="s">
        <v>96</v>
      </c>
      <c r="K45" s="16"/>
      <c r="L45" s="16"/>
      <c r="M45" s="16"/>
      <c r="N45" s="16" t="s">
        <v>98</v>
      </c>
      <c r="O45" s="16" t="s">
        <v>106</v>
      </c>
      <c r="P45" s="16"/>
      <c r="Q45" s="16" t="s">
        <v>106</v>
      </c>
      <c r="R45" s="16" t="s">
        <v>105</v>
      </c>
      <c r="S45" s="16" t="s">
        <v>113</v>
      </c>
      <c r="T45" s="16" t="s">
        <v>112</v>
      </c>
      <c r="U45" s="16" t="s">
        <v>106</v>
      </c>
      <c r="V45" s="16" t="s">
        <v>113</v>
      </c>
      <c r="W45" s="16" t="s">
        <v>112</v>
      </c>
      <c r="X45" s="16" t="s">
        <v>105</v>
      </c>
    </row>
    <row r="46">
      <c r="A46" s="5">
        <v>45.0</v>
      </c>
      <c r="B46" s="2" t="s">
        <v>73</v>
      </c>
      <c r="C46" s="10">
        <v>44897.416666666664</v>
      </c>
      <c r="D46" s="16"/>
      <c r="E46" s="2">
        <f>VLOOKUP(F46,teams_db!$A$2:$B$33,2,FALSE)</f>
        <v>9</v>
      </c>
      <c r="F46" s="2" t="s">
        <v>75</v>
      </c>
      <c r="G46" s="2" t="s">
        <v>41</v>
      </c>
      <c r="H46" s="2">
        <f>VLOOKUP(I46,teams_db!$A$2:$B$33,2,FALSE)</f>
        <v>26</v>
      </c>
      <c r="I46" s="2" t="s">
        <v>76</v>
      </c>
      <c r="J46" s="16" t="s">
        <v>105</v>
      </c>
      <c r="K46" s="16"/>
      <c r="L46" s="16"/>
      <c r="M46" s="16"/>
      <c r="N46" s="16" t="s">
        <v>108</v>
      </c>
      <c r="O46" s="16" t="s">
        <v>113</v>
      </c>
      <c r="P46" s="16"/>
      <c r="Q46" s="16" t="s">
        <v>105</v>
      </c>
      <c r="R46" s="16" t="s">
        <v>113</v>
      </c>
      <c r="S46" s="16" t="s">
        <v>97</v>
      </c>
      <c r="T46" s="16" t="s">
        <v>102</v>
      </c>
      <c r="U46" s="16" t="s">
        <v>96</v>
      </c>
      <c r="V46" s="16" t="s">
        <v>97</v>
      </c>
      <c r="W46" s="16" t="s">
        <v>106</v>
      </c>
      <c r="X46" s="16" t="s">
        <v>96</v>
      </c>
    </row>
    <row r="47">
      <c r="A47" s="5">
        <v>46.0</v>
      </c>
      <c r="B47" s="2" t="s">
        <v>73</v>
      </c>
      <c r="C47" s="10">
        <v>44897.416666666664</v>
      </c>
      <c r="D47" s="16"/>
      <c r="E47" s="2">
        <f>VLOOKUP(F47,teams_db!$A$2:$B$33,2,FALSE)</f>
        <v>18</v>
      </c>
      <c r="F47" s="2" t="s">
        <v>77</v>
      </c>
      <c r="G47" s="2" t="s">
        <v>41</v>
      </c>
      <c r="H47" s="2">
        <f>VLOOKUP(I47,teams_db!$A$2:$B$33,2,FALSE)</f>
        <v>32</v>
      </c>
      <c r="I47" s="2" t="s">
        <v>74</v>
      </c>
      <c r="J47" s="16" t="s">
        <v>96</v>
      </c>
      <c r="K47" s="16"/>
      <c r="L47" s="16"/>
      <c r="M47" s="16"/>
      <c r="N47" s="16" t="s">
        <v>113</v>
      </c>
      <c r="O47" s="16" t="s">
        <v>105</v>
      </c>
      <c r="P47" s="16"/>
      <c r="Q47" s="16" t="s">
        <v>96</v>
      </c>
      <c r="R47" s="16" t="s">
        <v>96</v>
      </c>
      <c r="S47" s="16" t="s">
        <v>97</v>
      </c>
      <c r="T47" s="16" t="s">
        <v>106</v>
      </c>
      <c r="U47" s="16" t="s">
        <v>101</v>
      </c>
      <c r="V47" s="16" t="s">
        <v>96</v>
      </c>
      <c r="W47" s="16" t="s">
        <v>96</v>
      </c>
      <c r="X47" s="16" t="s">
        <v>97</v>
      </c>
    </row>
    <row r="48">
      <c r="A48" s="5">
        <v>47.0</v>
      </c>
      <c r="B48" s="2" t="s">
        <v>70</v>
      </c>
      <c r="C48" s="10">
        <v>44897.583333333336</v>
      </c>
      <c r="D48" s="16"/>
      <c r="E48" s="2">
        <f>VLOOKUP(F48,teams_db!$A$2:$B$33,2,FALSE)</f>
        <v>29</v>
      </c>
      <c r="F48" s="2" t="s">
        <v>79</v>
      </c>
      <c r="G48" s="2" t="s">
        <v>41</v>
      </c>
      <c r="H48" s="2">
        <f>VLOOKUP(I48,teams_db!$A$2:$B$33,2,FALSE)</f>
        <v>30</v>
      </c>
      <c r="I48" s="2" t="s">
        <v>71</v>
      </c>
      <c r="J48" s="16" t="s">
        <v>108</v>
      </c>
      <c r="K48" s="16"/>
      <c r="L48" s="16"/>
      <c r="M48" s="16"/>
      <c r="N48" s="16" t="s">
        <v>105</v>
      </c>
      <c r="O48" s="16" t="s">
        <v>96</v>
      </c>
      <c r="P48" s="16"/>
      <c r="Q48" s="16" t="s">
        <v>99</v>
      </c>
      <c r="R48" s="16" t="s">
        <v>98</v>
      </c>
      <c r="S48" s="16" t="s">
        <v>97</v>
      </c>
      <c r="T48" s="16" t="s">
        <v>101</v>
      </c>
      <c r="U48" s="16" t="s">
        <v>98</v>
      </c>
      <c r="V48" s="16" t="s">
        <v>101</v>
      </c>
      <c r="W48" s="16" t="s">
        <v>106</v>
      </c>
      <c r="X48" s="16" t="s">
        <v>98</v>
      </c>
    </row>
    <row r="49">
      <c r="A49" s="5">
        <v>48.0</v>
      </c>
      <c r="B49" s="2" t="s">
        <v>70</v>
      </c>
      <c r="C49" s="10">
        <v>44897.583333333336</v>
      </c>
      <c r="D49" s="16"/>
      <c r="E49" s="2">
        <f>VLOOKUP(F49,teams_db!$A$2:$B$33,2,FALSE)</f>
        <v>7</v>
      </c>
      <c r="F49" s="2" t="s">
        <v>72</v>
      </c>
      <c r="G49" s="2" t="s">
        <v>41</v>
      </c>
      <c r="H49" s="2">
        <f>VLOOKUP(I49,teams_db!$A$2:$B$33,2,FALSE)</f>
        <v>6</v>
      </c>
      <c r="I49" s="2" t="s">
        <v>78</v>
      </c>
      <c r="J49" s="16" t="s">
        <v>106</v>
      </c>
      <c r="K49" s="16"/>
      <c r="L49" s="16"/>
      <c r="M49" s="16"/>
      <c r="N49" s="16" t="s">
        <v>106</v>
      </c>
      <c r="O49" s="16" t="s">
        <v>106</v>
      </c>
      <c r="P49" s="16"/>
      <c r="Q49" s="16" t="s">
        <v>96</v>
      </c>
      <c r="R49" s="16" t="s">
        <v>115</v>
      </c>
      <c r="S49" s="16" t="s">
        <v>113</v>
      </c>
      <c r="T49" s="16" t="s">
        <v>96</v>
      </c>
      <c r="U49" s="16" t="s">
        <v>106</v>
      </c>
      <c r="V49" s="16" t="s">
        <v>105</v>
      </c>
      <c r="W49" s="16" t="s">
        <v>96</v>
      </c>
      <c r="X49" s="16" t="s">
        <v>105</v>
      </c>
    </row>
    <row r="50">
      <c r="C50" s="6"/>
      <c r="D50" s="16"/>
      <c r="J50" s="16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>
      <c r="C51" s="6"/>
      <c r="D51" s="16"/>
      <c r="J51" s="16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>
      <c r="C52" s="6"/>
      <c r="D52" s="16"/>
      <c r="J52" s="16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>
      <c r="C53" s="6"/>
      <c r="D53" s="16"/>
      <c r="J53" s="16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>
      <c r="C54" s="6"/>
      <c r="D54" s="16"/>
      <c r="J54" s="16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>
      <c r="C55" s="6"/>
      <c r="D55" s="16"/>
      <c r="J55" s="16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>
      <c r="C56" s="6"/>
      <c r="D56" s="16"/>
      <c r="J56" s="16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>
      <c r="C57" s="9"/>
      <c r="D57" s="18"/>
      <c r="J57" s="16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>
      <c r="C58" s="9"/>
      <c r="D58" s="18"/>
      <c r="J58" s="16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>
      <c r="C59" s="9"/>
      <c r="D59" s="18"/>
      <c r="J59" s="16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>
      <c r="C60" s="9"/>
      <c r="D60" s="18"/>
      <c r="J60" s="16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>
      <c r="C61" s="9"/>
      <c r="D61" s="18"/>
      <c r="J61" s="16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>
      <c r="C62" s="9"/>
      <c r="D62" s="18"/>
      <c r="J62" s="16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>
      <c r="C63" s="9"/>
      <c r="D63" s="18"/>
      <c r="J63" s="16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>
      <c r="C64" s="9"/>
      <c r="D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>
      <c r="C65" s="9"/>
      <c r="D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>
      <c r="C66" s="9"/>
      <c r="D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>
      <c r="C67" s="9"/>
      <c r="D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>
      <c r="C68" s="9"/>
      <c r="D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>
      <c r="C69" s="9"/>
      <c r="D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>
      <c r="C70" s="9"/>
      <c r="D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>
      <c r="C71" s="9"/>
      <c r="D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>
      <c r="C72" s="9"/>
      <c r="D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>
      <c r="C73" s="9"/>
      <c r="D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>
      <c r="C74" s="9"/>
      <c r="D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>
      <c r="C75" s="9"/>
      <c r="D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>
      <c r="C76" s="9"/>
      <c r="D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>
      <c r="C77" s="9"/>
      <c r="D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>
      <c r="C78" s="9"/>
      <c r="D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>
      <c r="C79" s="9"/>
      <c r="D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>
      <c r="C80" s="9"/>
      <c r="D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>
      <c r="C81" s="9"/>
      <c r="D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>
      <c r="C82" s="9"/>
      <c r="D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>
      <c r="C83" s="9"/>
      <c r="D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>
      <c r="C84" s="9"/>
      <c r="D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>
      <c r="C85" s="9"/>
      <c r="D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>
      <c r="C86" s="9"/>
      <c r="D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>
      <c r="C87" s="9"/>
      <c r="D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>
      <c r="C88" s="9"/>
      <c r="D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>
      <c r="C89" s="9"/>
      <c r="D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>
      <c r="C90" s="9"/>
      <c r="D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>
      <c r="C91" s="9"/>
      <c r="D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>
      <c r="C92" s="9"/>
      <c r="D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>
      <c r="C93" s="9"/>
      <c r="D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>
      <c r="C94" s="9"/>
      <c r="D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>
      <c r="C95" s="9"/>
      <c r="D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>
      <c r="C96" s="9"/>
      <c r="D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>
      <c r="C97" s="9"/>
      <c r="D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>
      <c r="C98" s="9"/>
      <c r="D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>
      <c r="C99" s="9"/>
      <c r="D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>
      <c r="C100" s="9"/>
      <c r="D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>
      <c r="C101" s="9"/>
      <c r="D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>
      <c r="C102" s="9"/>
      <c r="D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>
      <c r="C103" s="9"/>
      <c r="D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>
      <c r="C104" s="9"/>
      <c r="D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>
      <c r="C105" s="9"/>
      <c r="D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>
      <c r="C106" s="9"/>
      <c r="D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>
      <c r="C107" s="9"/>
      <c r="D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>
      <c r="C108" s="9"/>
      <c r="D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>
      <c r="C109" s="9"/>
      <c r="D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>
      <c r="C110" s="9"/>
      <c r="D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>
      <c r="C111" s="9"/>
      <c r="D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>
      <c r="C112" s="9"/>
      <c r="D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>
      <c r="C113" s="9"/>
      <c r="D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>
      <c r="C114" s="9"/>
      <c r="D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>
      <c r="C115" s="9"/>
      <c r="D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>
      <c r="C116" s="9"/>
      <c r="D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>
      <c r="C117" s="9"/>
      <c r="D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>
      <c r="C118" s="9"/>
      <c r="D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>
      <c r="C119" s="9"/>
      <c r="D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>
      <c r="C120" s="9"/>
      <c r="D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>
      <c r="C121" s="9"/>
      <c r="D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>
      <c r="C122" s="9"/>
      <c r="D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>
      <c r="C123" s="9"/>
      <c r="D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>
      <c r="C124" s="9"/>
      <c r="D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>
      <c r="C125" s="9"/>
      <c r="D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>
      <c r="C126" s="9"/>
      <c r="D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>
      <c r="C127" s="9"/>
      <c r="D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>
      <c r="C128" s="9"/>
      <c r="D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>
      <c r="C129" s="9"/>
      <c r="D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>
      <c r="C130" s="9"/>
      <c r="D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>
      <c r="C131" s="9"/>
      <c r="D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>
      <c r="C132" s="9"/>
      <c r="D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>
      <c r="C133" s="9"/>
      <c r="D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>
      <c r="C134" s="9"/>
      <c r="D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>
      <c r="C135" s="9"/>
      <c r="D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>
      <c r="C136" s="9"/>
      <c r="D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>
      <c r="C137" s="9"/>
      <c r="D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>
      <c r="C138" s="9"/>
      <c r="D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>
      <c r="C139" s="9"/>
      <c r="D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>
      <c r="C140" s="9"/>
      <c r="D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>
      <c r="C141" s="9"/>
      <c r="D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>
      <c r="C142" s="9"/>
      <c r="D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>
      <c r="C143" s="9"/>
      <c r="D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>
      <c r="C144" s="9"/>
      <c r="D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>
      <c r="C145" s="9"/>
      <c r="D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>
      <c r="C146" s="9"/>
      <c r="D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>
      <c r="C147" s="9"/>
      <c r="D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>
      <c r="C148" s="9"/>
      <c r="D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>
      <c r="C149" s="9"/>
      <c r="D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>
      <c r="C150" s="9"/>
      <c r="D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>
      <c r="C151" s="9"/>
      <c r="D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>
      <c r="C152" s="9"/>
      <c r="D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>
      <c r="C153" s="9"/>
      <c r="D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>
      <c r="C154" s="9"/>
      <c r="D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>
      <c r="C155" s="9"/>
      <c r="D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>
      <c r="C156" s="9"/>
      <c r="D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>
      <c r="C157" s="9"/>
      <c r="D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>
      <c r="C158" s="9"/>
      <c r="D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>
      <c r="C159" s="9"/>
      <c r="D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>
      <c r="C160" s="9"/>
      <c r="D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>
      <c r="C161" s="9"/>
      <c r="D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>
      <c r="C162" s="9"/>
      <c r="D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>
      <c r="C163" s="9"/>
      <c r="D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>
      <c r="C164" s="9"/>
      <c r="D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>
      <c r="C165" s="9"/>
      <c r="D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>
      <c r="C166" s="9"/>
      <c r="D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>
      <c r="C167" s="9"/>
      <c r="D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>
      <c r="C168" s="9"/>
      <c r="D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>
      <c r="C169" s="9"/>
      <c r="D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>
      <c r="C170" s="9"/>
      <c r="D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>
      <c r="C171" s="9"/>
      <c r="D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>
      <c r="C172" s="9"/>
      <c r="D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>
      <c r="C173" s="9"/>
      <c r="D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>
      <c r="C174" s="9"/>
      <c r="D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>
      <c r="C175" s="9"/>
      <c r="D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>
      <c r="C176" s="9"/>
      <c r="D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>
      <c r="C177" s="9"/>
      <c r="D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>
      <c r="C178" s="9"/>
      <c r="D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>
      <c r="C179" s="9"/>
      <c r="D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>
      <c r="C180" s="9"/>
      <c r="D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>
      <c r="C181" s="9"/>
      <c r="D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>
      <c r="C182" s="9"/>
      <c r="D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>
      <c r="C183" s="9"/>
      <c r="D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>
      <c r="C184" s="9"/>
      <c r="D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>
      <c r="C185" s="9"/>
      <c r="D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>
      <c r="C186" s="9"/>
      <c r="D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>
      <c r="C187" s="9"/>
      <c r="D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>
      <c r="C188" s="9"/>
      <c r="D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>
      <c r="C189" s="9"/>
      <c r="D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>
      <c r="C190" s="9"/>
      <c r="D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>
      <c r="C191" s="9"/>
      <c r="D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>
      <c r="C192" s="9"/>
      <c r="D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>
      <c r="C193" s="9"/>
      <c r="D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>
      <c r="C194" s="9"/>
      <c r="D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>
      <c r="C195" s="9"/>
      <c r="D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>
      <c r="C196" s="9"/>
      <c r="D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>
      <c r="C197" s="9"/>
      <c r="D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>
      <c r="C198" s="9"/>
      <c r="D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>
      <c r="C199" s="9"/>
      <c r="D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>
      <c r="C200" s="9"/>
      <c r="D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>
      <c r="C201" s="9"/>
      <c r="D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>
      <c r="C202" s="9"/>
      <c r="D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>
      <c r="C203" s="9"/>
      <c r="D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>
      <c r="C204" s="9"/>
      <c r="D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>
      <c r="C205" s="9"/>
      <c r="D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>
      <c r="C206" s="9"/>
      <c r="D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>
      <c r="C207" s="9"/>
      <c r="D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>
      <c r="C208" s="9"/>
      <c r="D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>
      <c r="C209" s="9"/>
      <c r="D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>
      <c r="C210" s="9"/>
      <c r="D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>
      <c r="C211" s="9"/>
      <c r="D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>
      <c r="C212" s="9"/>
      <c r="D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>
      <c r="C213" s="9"/>
      <c r="D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>
      <c r="C214" s="9"/>
      <c r="D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>
      <c r="C215" s="9"/>
      <c r="D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>
      <c r="C216" s="9"/>
      <c r="D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>
      <c r="C217" s="9"/>
      <c r="D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>
      <c r="C218" s="9"/>
      <c r="D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>
      <c r="C219" s="9"/>
      <c r="D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>
      <c r="C220" s="9"/>
      <c r="D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>
      <c r="C221" s="9"/>
      <c r="D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>
      <c r="C222" s="9"/>
      <c r="D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>
      <c r="C223" s="9"/>
      <c r="D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>
      <c r="C224" s="9"/>
      <c r="D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>
      <c r="C225" s="9"/>
      <c r="D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>
      <c r="C226" s="9"/>
      <c r="D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>
      <c r="C227" s="9"/>
      <c r="D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>
      <c r="C228" s="9"/>
      <c r="D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>
      <c r="C229" s="9"/>
      <c r="D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>
      <c r="C230" s="9"/>
      <c r="D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>
      <c r="C231" s="9"/>
      <c r="D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>
      <c r="C232" s="9"/>
      <c r="D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>
      <c r="C233" s="9"/>
      <c r="D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>
      <c r="C234" s="9"/>
      <c r="D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>
      <c r="C235" s="9"/>
      <c r="D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>
      <c r="C236" s="9"/>
      <c r="D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>
      <c r="C237" s="9"/>
      <c r="D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>
      <c r="C238" s="9"/>
      <c r="D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>
      <c r="C239" s="9"/>
      <c r="D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>
      <c r="C240" s="9"/>
      <c r="D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>
      <c r="C241" s="9"/>
      <c r="D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>
      <c r="C242" s="9"/>
      <c r="D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>
      <c r="C243" s="9"/>
      <c r="D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>
      <c r="C244" s="9"/>
      <c r="D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>
      <c r="C245" s="9"/>
      <c r="D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>
      <c r="C246" s="9"/>
      <c r="D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>
      <c r="C247" s="9"/>
      <c r="D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>
      <c r="C248" s="9"/>
      <c r="D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>
      <c r="C249" s="9"/>
      <c r="D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>
      <c r="C250" s="9"/>
      <c r="D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>
      <c r="C251" s="9"/>
      <c r="D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>
      <c r="C252" s="9"/>
      <c r="D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>
      <c r="C253" s="9"/>
      <c r="D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>
      <c r="C254" s="9"/>
      <c r="D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>
      <c r="C255" s="9"/>
      <c r="D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>
      <c r="C256" s="9"/>
      <c r="D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>
      <c r="C257" s="9"/>
      <c r="D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>
      <c r="C258" s="9"/>
      <c r="D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>
      <c r="C259" s="9"/>
      <c r="D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>
      <c r="C260" s="9"/>
      <c r="D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>
      <c r="C261" s="9"/>
      <c r="D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>
      <c r="C262" s="9"/>
      <c r="D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>
      <c r="C263" s="9"/>
      <c r="D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>
      <c r="C264" s="9"/>
      <c r="D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>
      <c r="C265" s="9"/>
      <c r="D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>
      <c r="C266" s="9"/>
      <c r="D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>
      <c r="C267" s="9"/>
      <c r="D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>
      <c r="C268" s="9"/>
      <c r="D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>
      <c r="C269" s="9"/>
      <c r="D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>
      <c r="C270" s="9"/>
      <c r="D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>
      <c r="C271" s="9"/>
      <c r="D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>
      <c r="C272" s="9"/>
      <c r="D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>
      <c r="C273" s="9"/>
      <c r="D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>
      <c r="C274" s="9"/>
      <c r="D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>
      <c r="C275" s="9"/>
      <c r="D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>
      <c r="C276" s="9"/>
      <c r="D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>
      <c r="C277" s="9"/>
      <c r="D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>
      <c r="C278" s="9"/>
      <c r="D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>
      <c r="C279" s="9"/>
      <c r="D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>
      <c r="C280" s="9"/>
      <c r="D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>
      <c r="C281" s="9"/>
      <c r="D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>
      <c r="C282" s="9"/>
      <c r="D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>
      <c r="C283" s="9"/>
      <c r="D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>
      <c r="C284" s="9"/>
      <c r="D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>
      <c r="C285" s="9"/>
      <c r="D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>
      <c r="C286" s="9"/>
      <c r="D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>
      <c r="C287" s="9"/>
      <c r="D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>
      <c r="C288" s="9"/>
      <c r="D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>
      <c r="C289" s="9"/>
      <c r="D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>
      <c r="C290" s="9"/>
      <c r="D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>
      <c r="C291" s="9"/>
      <c r="D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>
      <c r="C292" s="9"/>
      <c r="D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>
      <c r="C293" s="9"/>
      <c r="D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>
      <c r="C294" s="9"/>
      <c r="D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>
      <c r="C295" s="9"/>
      <c r="D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>
      <c r="C296" s="9"/>
      <c r="D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>
      <c r="C297" s="9"/>
      <c r="D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>
      <c r="C298" s="9"/>
      <c r="D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>
      <c r="C299" s="9"/>
      <c r="D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>
      <c r="C300" s="9"/>
      <c r="D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>
      <c r="C301" s="9"/>
      <c r="D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>
      <c r="C302" s="9"/>
      <c r="D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>
      <c r="C303" s="9"/>
      <c r="D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>
      <c r="C304" s="9"/>
      <c r="D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>
      <c r="C305" s="9"/>
      <c r="D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>
      <c r="C306" s="9"/>
      <c r="D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>
      <c r="C307" s="9"/>
      <c r="D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>
      <c r="C308" s="9"/>
      <c r="D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>
      <c r="C309" s="9"/>
      <c r="D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>
      <c r="C310" s="9"/>
      <c r="D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>
      <c r="C311" s="9"/>
      <c r="D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>
      <c r="C312" s="9"/>
      <c r="D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>
      <c r="C313" s="9"/>
      <c r="D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>
      <c r="C314" s="9"/>
      <c r="D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>
      <c r="C315" s="9"/>
      <c r="D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>
      <c r="C316" s="9"/>
      <c r="D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>
      <c r="C317" s="9"/>
      <c r="D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>
      <c r="C318" s="9"/>
      <c r="D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>
      <c r="C319" s="9"/>
      <c r="D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>
      <c r="C320" s="9"/>
      <c r="D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>
      <c r="C321" s="9"/>
      <c r="D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>
      <c r="C322" s="9"/>
      <c r="D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>
      <c r="C323" s="9"/>
      <c r="D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>
      <c r="C324" s="9"/>
      <c r="D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>
      <c r="C325" s="9"/>
      <c r="D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>
      <c r="C326" s="9"/>
      <c r="D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>
      <c r="C327" s="9"/>
      <c r="D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>
      <c r="C328" s="9"/>
      <c r="D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>
      <c r="C329" s="9"/>
      <c r="D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>
      <c r="C330" s="9"/>
      <c r="D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>
      <c r="C331" s="9"/>
      <c r="D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>
      <c r="C332" s="9"/>
      <c r="D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>
      <c r="C333" s="9"/>
      <c r="D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>
      <c r="C334" s="9"/>
      <c r="D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>
      <c r="C335" s="9"/>
      <c r="D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>
      <c r="C336" s="9"/>
      <c r="D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>
      <c r="C337" s="9"/>
      <c r="D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>
      <c r="C338" s="9"/>
      <c r="D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>
      <c r="C339" s="9"/>
      <c r="D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>
      <c r="C340" s="9"/>
      <c r="D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>
      <c r="C341" s="9"/>
      <c r="D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>
      <c r="C342" s="9"/>
      <c r="D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>
      <c r="C343" s="9"/>
      <c r="D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>
      <c r="C344" s="9"/>
      <c r="D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>
      <c r="C345" s="9"/>
      <c r="D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>
      <c r="C346" s="9"/>
      <c r="D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>
      <c r="C347" s="9"/>
      <c r="D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>
      <c r="C348" s="9"/>
      <c r="D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>
      <c r="C349" s="9"/>
      <c r="D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>
      <c r="C350" s="9"/>
      <c r="D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>
      <c r="C351" s="9"/>
      <c r="D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>
      <c r="C352" s="9"/>
      <c r="D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>
      <c r="C353" s="9"/>
      <c r="D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>
      <c r="C354" s="9"/>
      <c r="D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>
      <c r="C355" s="9"/>
      <c r="D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>
      <c r="C356" s="9"/>
      <c r="D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>
      <c r="C357" s="9"/>
      <c r="D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>
      <c r="C358" s="9"/>
      <c r="D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>
      <c r="C359" s="9"/>
      <c r="D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>
      <c r="C360" s="9"/>
      <c r="D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>
      <c r="C361" s="9"/>
      <c r="D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>
      <c r="C362" s="9"/>
      <c r="D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>
      <c r="C363" s="9"/>
      <c r="D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>
      <c r="C364" s="9"/>
      <c r="D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>
      <c r="C365" s="9"/>
      <c r="D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>
      <c r="C366" s="9"/>
      <c r="D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>
      <c r="C367" s="9"/>
      <c r="D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>
      <c r="C368" s="9"/>
      <c r="D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>
      <c r="C369" s="9"/>
      <c r="D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>
      <c r="C370" s="9"/>
      <c r="D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>
      <c r="C371" s="9"/>
      <c r="D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>
      <c r="C372" s="9"/>
      <c r="D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>
      <c r="C373" s="9"/>
      <c r="D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>
      <c r="C374" s="9"/>
      <c r="D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>
      <c r="C375" s="9"/>
      <c r="D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>
      <c r="C376" s="9"/>
      <c r="D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>
      <c r="C377" s="9"/>
      <c r="D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>
      <c r="C378" s="9"/>
      <c r="D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>
      <c r="C379" s="9"/>
      <c r="D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>
      <c r="C380" s="9"/>
      <c r="D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>
      <c r="C381" s="9"/>
      <c r="D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>
      <c r="C382" s="9"/>
      <c r="D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>
      <c r="C383" s="9"/>
      <c r="D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>
      <c r="C384" s="9"/>
      <c r="D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>
      <c r="C385" s="9"/>
      <c r="D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>
      <c r="C386" s="9"/>
      <c r="D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>
      <c r="C387" s="9"/>
      <c r="D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>
      <c r="C388" s="9"/>
      <c r="D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>
      <c r="C389" s="9"/>
      <c r="D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>
      <c r="C390" s="9"/>
      <c r="D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>
      <c r="C391" s="9"/>
      <c r="D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>
      <c r="C392" s="9"/>
      <c r="D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>
      <c r="C393" s="9"/>
      <c r="D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>
      <c r="C394" s="9"/>
      <c r="D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>
      <c r="C395" s="9"/>
      <c r="D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>
      <c r="C396" s="9"/>
      <c r="D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>
      <c r="C397" s="9"/>
      <c r="D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>
      <c r="C398" s="9"/>
      <c r="D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>
      <c r="C399" s="9"/>
      <c r="D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>
      <c r="C400" s="9"/>
      <c r="D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>
      <c r="C401" s="9"/>
      <c r="D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>
      <c r="C402" s="9"/>
      <c r="D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>
      <c r="C403" s="9"/>
      <c r="D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>
      <c r="C404" s="9"/>
      <c r="D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>
      <c r="C405" s="9"/>
      <c r="D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>
      <c r="C406" s="9"/>
      <c r="D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>
      <c r="C407" s="9"/>
      <c r="D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>
      <c r="C408" s="9"/>
      <c r="D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>
      <c r="C409" s="9"/>
      <c r="D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>
      <c r="C410" s="9"/>
      <c r="D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>
      <c r="C411" s="9"/>
      <c r="D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>
      <c r="C412" s="9"/>
      <c r="D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>
      <c r="C413" s="9"/>
      <c r="D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>
      <c r="C414" s="9"/>
      <c r="D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>
      <c r="C415" s="9"/>
      <c r="D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>
      <c r="C416" s="9"/>
      <c r="D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>
      <c r="C417" s="9"/>
      <c r="D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>
      <c r="C418" s="9"/>
      <c r="D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>
      <c r="C419" s="9"/>
      <c r="D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>
      <c r="C420" s="9"/>
      <c r="D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>
      <c r="C421" s="9"/>
      <c r="D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>
      <c r="C422" s="9"/>
      <c r="D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>
      <c r="C423" s="9"/>
      <c r="D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>
      <c r="C424" s="9"/>
      <c r="D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>
      <c r="C425" s="9"/>
      <c r="D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>
      <c r="C426" s="9"/>
      <c r="D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>
      <c r="C427" s="9"/>
      <c r="D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>
      <c r="C428" s="9"/>
      <c r="D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>
      <c r="C429" s="9"/>
      <c r="D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>
      <c r="C430" s="9"/>
      <c r="D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>
      <c r="C431" s="9"/>
      <c r="D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>
      <c r="C432" s="9"/>
      <c r="D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>
      <c r="C433" s="9"/>
      <c r="D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>
      <c r="C434" s="9"/>
      <c r="D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>
      <c r="C435" s="9"/>
      <c r="D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>
      <c r="C436" s="9"/>
      <c r="D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>
      <c r="C437" s="9"/>
      <c r="D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>
      <c r="C438" s="9"/>
      <c r="D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>
      <c r="C439" s="9"/>
      <c r="D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>
      <c r="C440" s="9"/>
      <c r="D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>
      <c r="C441" s="9"/>
      <c r="D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>
      <c r="C442" s="9"/>
      <c r="D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>
      <c r="C443" s="9"/>
      <c r="D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>
      <c r="C444" s="9"/>
      <c r="D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>
      <c r="C445" s="9"/>
      <c r="D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>
      <c r="C446" s="9"/>
      <c r="D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>
      <c r="C447" s="9"/>
      <c r="D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>
      <c r="C448" s="9"/>
      <c r="D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>
      <c r="C449" s="9"/>
      <c r="D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>
      <c r="C450" s="9"/>
      <c r="D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>
      <c r="C451" s="9"/>
      <c r="D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>
      <c r="C452" s="9"/>
      <c r="D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>
      <c r="C453" s="9"/>
      <c r="D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>
      <c r="C454" s="9"/>
      <c r="D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>
      <c r="C455" s="9"/>
      <c r="D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>
      <c r="C456" s="9"/>
      <c r="D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>
      <c r="C457" s="9"/>
      <c r="D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>
      <c r="C458" s="9"/>
      <c r="D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>
      <c r="C459" s="9"/>
      <c r="D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>
      <c r="C460" s="9"/>
      <c r="D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>
      <c r="C461" s="9"/>
      <c r="D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>
      <c r="C462" s="9"/>
      <c r="D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>
      <c r="C463" s="9"/>
      <c r="D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>
      <c r="C464" s="9"/>
      <c r="D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>
      <c r="C465" s="9"/>
      <c r="D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>
      <c r="C466" s="9"/>
      <c r="D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>
      <c r="C467" s="9"/>
      <c r="D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>
      <c r="C468" s="9"/>
      <c r="D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>
      <c r="C469" s="9"/>
      <c r="D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>
      <c r="C470" s="9"/>
      <c r="D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>
      <c r="C471" s="9"/>
      <c r="D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>
      <c r="C472" s="9"/>
      <c r="D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>
      <c r="C473" s="9"/>
      <c r="D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>
      <c r="C474" s="9"/>
      <c r="D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>
      <c r="C475" s="9"/>
      <c r="D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>
      <c r="C476" s="9"/>
      <c r="D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>
      <c r="C477" s="9"/>
      <c r="D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>
      <c r="C478" s="9"/>
      <c r="D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>
      <c r="C479" s="9"/>
      <c r="D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>
      <c r="C480" s="9"/>
      <c r="D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>
      <c r="C481" s="9"/>
      <c r="D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>
      <c r="C482" s="9"/>
      <c r="D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>
      <c r="C483" s="9"/>
      <c r="D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>
      <c r="C484" s="9"/>
      <c r="D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>
      <c r="C485" s="9"/>
      <c r="D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>
      <c r="C486" s="9"/>
      <c r="D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>
      <c r="C487" s="9"/>
      <c r="D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>
      <c r="C488" s="9"/>
      <c r="D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>
      <c r="C489" s="9"/>
      <c r="D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>
      <c r="C490" s="9"/>
      <c r="D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>
      <c r="C491" s="9"/>
      <c r="D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>
      <c r="C492" s="9"/>
      <c r="D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>
      <c r="C493" s="9"/>
      <c r="D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>
      <c r="C494" s="9"/>
      <c r="D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>
      <c r="C495" s="9"/>
      <c r="D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>
      <c r="C496" s="9"/>
      <c r="D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>
      <c r="C497" s="9"/>
      <c r="D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>
      <c r="C498" s="9"/>
      <c r="D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>
      <c r="C499" s="9"/>
      <c r="D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>
      <c r="C500" s="9"/>
      <c r="D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>
      <c r="C501" s="9"/>
      <c r="D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>
      <c r="C502" s="9"/>
      <c r="D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>
      <c r="C503" s="9"/>
      <c r="D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>
      <c r="C504" s="9"/>
      <c r="D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>
      <c r="C505" s="9"/>
      <c r="D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>
      <c r="C506" s="9"/>
      <c r="D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>
      <c r="C507" s="9"/>
      <c r="D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>
      <c r="C508" s="9"/>
      <c r="D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>
      <c r="C509" s="9"/>
      <c r="D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>
      <c r="C510" s="9"/>
      <c r="D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>
      <c r="C511" s="9"/>
      <c r="D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>
      <c r="C512" s="9"/>
      <c r="D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>
      <c r="C513" s="9"/>
      <c r="D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>
      <c r="C514" s="9"/>
      <c r="D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>
      <c r="C515" s="9"/>
      <c r="D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>
      <c r="C516" s="9"/>
      <c r="D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>
      <c r="C517" s="9"/>
      <c r="D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>
      <c r="C518" s="9"/>
      <c r="D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>
      <c r="C519" s="9"/>
      <c r="D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>
      <c r="C520" s="9"/>
      <c r="D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>
      <c r="C521" s="9"/>
      <c r="D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>
      <c r="C522" s="9"/>
      <c r="D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>
      <c r="C523" s="9"/>
      <c r="D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>
      <c r="C524" s="9"/>
      <c r="D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>
      <c r="C525" s="9"/>
      <c r="D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>
      <c r="C526" s="9"/>
      <c r="D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>
      <c r="C527" s="9"/>
      <c r="D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>
      <c r="C528" s="9"/>
      <c r="D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>
      <c r="C529" s="9"/>
      <c r="D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>
      <c r="C530" s="9"/>
      <c r="D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>
      <c r="C531" s="9"/>
      <c r="D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>
      <c r="C532" s="9"/>
      <c r="D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>
      <c r="C533" s="9"/>
      <c r="D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>
      <c r="C534" s="9"/>
      <c r="D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>
      <c r="C535" s="9"/>
      <c r="D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>
      <c r="C536" s="9"/>
      <c r="D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>
      <c r="C537" s="9"/>
      <c r="D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>
      <c r="C538" s="9"/>
      <c r="D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>
      <c r="C539" s="9"/>
      <c r="D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>
      <c r="C540" s="9"/>
      <c r="D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>
      <c r="C541" s="9"/>
      <c r="D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>
      <c r="C542" s="9"/>
      <c r="D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>
      <c r="C543" s="9"/>
      <c r="D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>
      <c r="C544" s="9"/>
      <c r="D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>
      <c r="C545" s="9"/>
      <c r="D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>
      <c r="C546" s="9"/>
      <c r="D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>
      <c r="C547" s="9"/>
      <c r="D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>
      <c r="C548" s="9"/>
      <c r="D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>
      <c r="C549" s="9"/>
      <c r="D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>
      <c r="C550" s="9"/>
      <c r="D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>
      <c r="C551" s="9"/>
      <c r="D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>
      <c r="C552" s="9"/>
      <c r="D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>
      <c r="C553" s="9"/>
      <c r="D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>
      <c r="C554" s="9"/>
      <c r="D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>
      <c r="C555" s="9"/>
      <c r="D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>
      <c r="C556" s="9"/>
      <c r="D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>
      <c r="C557" s="9"/>
      <c r="D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>
      <c r="C558" s="9"/>
      <c r="D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>
      <c r="C559" s="9"/>
      <c r="D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>
      <c r="C560" s="9"/>
      <c r="D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>
      <c r="C561" s="9"/>
      <c r="D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>
      <c r="C562" s="9"/>
      <c r="D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>
      <c r="C563" s="9"/>
      <c r="D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>
      <c r="C564" s="9"/>
      <c r="D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>
      <c r="C565" s="9"/>
      <c r="D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>
      <c r="C566" s="9"/>
      <c r="D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>
      <c r="C567" s="9"/>
      <c r="D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>
      <c r="C568" s="9"/>
      <c r="D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>
      <c r="C569" s="9"/>
      <c r="D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>
      <c r="C570" s="9"/>
      <c r="D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>
      <c r="C571" s="9"/>
      <c r="D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>
      <c r="C572" s="9"/>
      <c r="D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>
      <c r="C573" s="9"/>
      <c r="D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>
      <c r="C574" s="9"/>
      <c r="D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>
      <c r="C575" s="9"/>
      <c r="D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>
      <c r="C576" s="9"/>
      <c r="D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>
      <c r="C577" s="9"/>
      <c r="D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>
      <c r="C578" s="9"/>
      <c r="D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>
      <c r="C579" s="9"/>
      <c r="D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>
      <c r="C580" s="9"/>
      <c r="D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>
      <c r="C581" s="9"/>
      <c r="D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>
      <c r="C582" s="9"/>
      <c r="D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>
      <c r="C583" s="9"/>
      <c r="D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>
      <c r="C584" s="9"/>
      <c r="D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>
      <c r="C585" s="9"/>
      <c r="D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>
      <c r="C586" s="9"/>
      <c r="D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>
      <c r="C587" s="9"/>
      <c r="D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>
      <c r="C588" s="9"/>
      <c r="D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>
      <c r="C589" s="9"/>
      <c r="D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>
      <c r="C590" s="9"/>
      <c r="D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>
      <c r="C591" s="9"/>
      <c r="D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>
      <c r="C592" s="9"/>
      <c r="D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>
      <c r="C593" s="9"/>
      <c r="D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>
      <c r="C594" s="9"/>
      <c r="D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>
      <c r="C595" s="9"/>
      <c r="D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>
      <c r="C596" s="9"/>
      <c r="D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>
      <c r="C597" s="9"/>
      <c r="D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>
      <c r="C598" s="9"/>
      <c r="D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>
      <c r="C599" s="9"/>
      <c r="D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>
      <c r="C600" s="9"/>
      <c r="D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>
      <c r="C601" s="9"/>
      <c r="D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>
      <c r="C602" s="9"/>
      <c r="D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>
      <c r="C603" s="9"/>
      <c r="D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>
      <c r="C604" s="9"/>
      <c r="D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>
      <c r="C605" s="9"/>
      <c r="D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>
      <c r="C606" s="9"/>
      <c r="D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>
      <c r="C607" s="9"/>
      <c r="D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>
      <c r="C608" s="9"/>
      <c r="D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>
      <c r="C609" s="9"/>
      <c r="D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>
      <c r="C610" s="9"/>
      <c r="D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>
      <c r="C611" s="9"/>
      <c r="D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>
      <c r="C612" s="9"/>
      <c r="D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>
      <c r="C613" s="9"/>
      <c r="D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>
      <c r="C614" s="9"/>
      <c r="D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>
      <c r="C615" s="9"/>
      <c r="D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>
      <c r="C616" s="9"/>
      <c r="D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>
      <c r="C617" s="9"/>
      <c r="D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>
      <c r="C618" s="9"/>
      <c r="D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>
      <c r="C619" s="9"/>
      <c r="D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>
      <c r="C620" s="9"/>
      <c r="D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>
      <c r="C621" s="9"/>
      <c r="D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>
      <c r="C622" s="9"/>
      <c r="D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>
      <c r="C623" s="9"/>
      <c r="D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>
      <c r="C624" s="9"/>
      <c r="D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>
      <c r="C625" s="9"/>
      <c r="D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>
      <c r="C626" s="9"/>
      <c r="D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>
      <c r="C627" s="9"/>
      <c r="D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>
      <c r="C628" s="9"/>
      <c r="D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>
      <c r="C629" s="9"/>
      <c r="D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>
      <c r="C630" s="9"/>
      <c r="D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>
      <c r="C631" s="9"/>
      <c r="D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>
      <c r="C632" s="9"/>
      <c r="D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>
      <c r="C633" s="9"/>
      <c r="D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>
      <c r="C634" s="9"/>
      <c r="D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>
      <c r="C635" s="9"/>
      <c r="D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>
      <c r="C636" s="9"/>
      <c r="D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>
      <c r="C637" s="9"/>
      <c r="D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>
      <c r="C638" s="9"/>
      <c r="D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>
      <c r="C639" s="9"/>
      <c r="D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>
      <c r="C640" s="9"/>
      <c r="D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>
      <c r="C641" s="9"/>
      <c r="D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>
      <c r="C642" s="9"/>
      <c r="D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>
      <c r="C643" s="9"/>
      <c r="D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>
      <c r="C644" s="9"/>
      <c r="D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>
      <c r="C645" s="9"/>
      <c r="D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>
      <c r="C646" s="9"/>
      <c r="D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>
      <c r="C647" s="9"/>
      <c r="D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>
      <c r="C648" s="9"/>
      <c r="D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>
      <c r="C649" s="9"/>
      <c r="D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>
      <c r="C650" s="9"/>
      <c r="D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>
      <c r="C651" s="9"/>
      <c r="D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>
      <c r="C652" s="9"/>
      <c r="D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>
      <c r="C653" s="9"/>
      <c r="D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>
      <c r="C654" s="9"/>
      <c r="D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>
      <c r="C655" s="9"/>
      <c r="D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>
      <c r="C656" s="9"/>
      <c r="D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>
      <c r="C657" s="9"/>
      <c r="D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>
      <c r="C658" s="9"/>
      <c r="D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>
      <c r="C659" s="9"/>
      <c r="D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>
      <c r="C660" s="9"/>
      <c r="D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>
      <c r="C661" s="9"/>
      <c r="D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>
      <c r="C662" s="9"/>
      <c r="D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>
      <c r="C663" s="9"/>
      <c r="D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>
      <c r="C664" s="9"/>
      <c r="D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>
      <c r="C665" s="9"/>
      <c r="D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>
      <c r="C666" s="9"/>
      <c r="D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>
      <c r="C667" s="9"/>
      <c r="D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>
      <c r="C668" s="9"/>
      <c r="D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>
      <c r="C669" s="9"/>
      <c r="D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>
      <c r="C670" s="9"/>
      <c r="D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>
      <c r="C671" s="9"/>
      <c r="D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>
      <c r="C672" s="9"/>
      <c r="D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>
      <c r="C673" s="9"/>
      <c r="D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>
      <c r="C674" s="9"/>
      <c r="D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>
      <c r="C675" s="9"/>
      <c r="D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>
      <c r="C676" s="9"/>
      <c r="D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>
      <c r="C677" s="9"/>
      <c r="D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>
      <c r="C678" s="9"/>
      <c r="D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>
      <c r="C679" s="9"/>
      <c r="D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>
      <c r="C680" s="9"/>
      <c r="D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>
      <c r="C681" s="9"/>
      <c r="D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>
      <c r="C682" s="9"/>
      <c r="D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>
      <c r="C683" s="9"/>
      <c r="D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>
      <c r="C684" s="9"/>
      <c r="D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>
      <c r="C685" s="9"/>
      <c r="D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>
      <c r="C686" s="9"/>
      <c r="D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>
      <c r="C687" s="9"/>
      <c r="D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>
      <c r="C688" s="9"/>
      <c r="D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>
      <c r="C689" s="9"/>
      <c r="D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>
      <c r="C690" s="9"/>
      <c r="D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>
      <c r="C691" s="9"/>
      <c r="D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>
      <c r="C692" s="9"/>
      <c r="D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>
      <c r="C693" s="9"/>
      <c r="D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>
      <c r="C694" s="9"/>
      <c r="D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>
      <c r="C695" s="9"/>
      <c r="D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>
      <c r="C696" s="9"/>
      <c r="D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>
      <c r="C697" s="9"/>
      <c r="D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>
      <c r="C698" s="9"/>
      <c r="D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>
      <c r="C699" s="9"/>
      <c r="D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>
      <c r="C700" s="9"/>
      <c r="D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>
      <c r="C701" s="9"/>
      <c r="D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>
      <c r="C702" s="9"/>
      <c r="D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>
      <c r="C703" s="9"/>
      <c r="D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>
      <c r="C704" s="9"/>
      <c r="D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>
      <c r="C705" s="9"/>
      <c r="D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>
      <c r="C706" s="9"/>
      <c r="D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>
      <c r="C707" s="9"/>
      <c r="D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>
      <c r="C708" s="9"/>
      <c r="D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>
      <c r="C709" s="9"/>
      <c r="D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>
      <c r="C710" s="9"/>
      <c r="D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>
      <c r="C711" s="9"/>
      <c r="D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>
      <c r="C712" s="9"/>
      <c r="D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>
      <c r="C713" s="9"/>
      <c r="D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>
      <c r="C714" s="9"/>
      <c r="D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>
      <c r="C715" s="9"/>
      <c r="D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>
      <c r="C716" s="9"/>
      <c r="D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>
      <c r="C717" s="9"/>
      <c r="D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>
      <c r="C718" s="9"/>
      <c r="D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>
      <c r="C719" s="9"/>
      <c r="D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>
      <c r="C720" s="9"/>
      <c r="D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>
      <c r="C721" s="9"/>
      <c r="D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>
      <c r="C722" s="9"/>
      <c r="D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>
      <c r="C723" s="9"/>
      <c r="D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>
      <c r="C724" s="9"/>
      <c r="D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>
      <c r="C725" s="9"/>
      <c r="D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>
      <c r="C726" s="9"/>
      <c r="D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>
      <c r="C727" s="9"/>
      <c r="D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>
      <c r="C728" s="9"/>
      <c r="D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>
      <c r="C729" s="9"/>
      <c r="D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>
      <c r="C730" s="9"/>
      <c r="D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>
      <c r="C731" s="9"/>
      <c r="D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>
      <c r="C732" s="9"/>
      <c r="D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>
      <c r="C733" s="9"/>
      <c r="D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>
      <c r="C734" s="9"/>
      <c r="D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>
      <c r="C735" s="9"/>
      <c r="D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>
      <c r="C736" s="9"/>
      <c r="D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>
      <c r="C737" s="9"/>
      <c r="D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>
      <c r="C738" s="9"/>
      <c r="D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>
      <c r="C739" s="9"/>
      <c r="D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>
      <c r="C740" s="9"/>
      <c r="D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>
      <c r="C741" s="9"/>
      <c r="D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>
      <c r="C742" s="9"/>
      <c r="D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>
      <c r="C743" s="9"/>
      <c r="D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>
      <c r="C744" s="9"/>
      <c r="D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>
      <c r="C745" s="9"/>
      <c r="D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>
      <c r="C746" s="9"/>
      <c r="D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>
      <c r="C747" s="9"/>
      <c r="D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>
      <c r="C748" s="9"/>
      <c r="D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>
      <c r="C749" s="9"/>
      <c r="D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>
      <c r="C750" s="9"/>
      <c r="D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>
      <c r="C751" s="9"/>
      <c r="D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>
      <c r="C752" s="9"/>
      <c r="D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>
      <c r="C753" s="9"/>
      <c r="D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>
      <c r="C754" s="9"/>
      <c r="D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>
      <c r="C755" s="9"/>
      <c r="D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>
      <c r="C756" s="9"/>
      <c r="D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>
      <c r="C757" s="9"/>
      <c r="D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>
      <c r="C758" s="9"/>
      <c r="D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>
      <c r="C759" s="9"/>
      <c r="D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>
      <c r="C760" s="9"/>
      <c r="D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>
      <c r="C761" s="9"/>
      <c r="D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>
      <c r="C762" s="9"/>
      <c r="D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>
      <c r="C763" s="9"/>
      <c r="D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>
      <c r="C764" s="9"/>
      <c r="D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>
      <c r="C765" s="9"/>
      <c r="D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>
      <c r="C766" s="9"/>
      <c r="D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>
      <c r="C767" s="9"/>
      <c r="D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>
      <c r="C768" s="9"/>
      <c r="D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>
      <c r="C769" s="9"/>
      <c r="D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>
      <c r="C770" s="9"/>
      <c r="D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>
      <c r="C771" s="9"/>
      <c r="D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>
      <c r="C772" s="9"/>
      <c r="D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>
      <c r="C773" s="9"/>
      <c r="D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>
      <c r="C774" s="9"/>
      <c r="D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>
      <c r="C775" s="9"/>
      <c r="D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>
      <c r="C776" s="9"/>
      <c r="D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>
      <c r="C777" s="9"/>
      <c r="D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>
      <c r="C778" s="9"/>
      <c r="D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>
      <c r="C779" s="9"/>
      <c r="D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>
      <c r="C780" s="9"/>
      <c r="D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>
      <c r="C781" s="9"/>
      <c r="D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>
      <c r="C782" s="9"/>
      <c r="D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>
      <c r="C783" s="9"/>
      <c r="D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>
      <c r="C784" s="9"/>
      <c r="D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>
      <c r="C785" s="9"/>
      <c r="D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>
      <c r="C786" s="9"/>
      <c r="D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>
      <c r="C787" s="9"/>
      <c r="D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>
      <c r="C788" s="9"/>
      <c r="D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>
      <c r="C789" s="9"/>
      <c r="D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>
      <c r="C790" s="9"/>
      <c r="D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>
      <c r="C791" s="9"/>
      <c r="D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>
      <c r="C792" s="9"/>
      <c r="D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>
      <c r="C793" s="9"/>
      <c r="D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>
      <c r="C794" s="9"/>
      <c r="D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>
      <c r="C795" s="9"/>
      <c r="D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>
      <c r="C796" s="9"/>
      <c r="D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>
      <c r="C797" s="9"/>
      <c r="D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>
      <c r="C798" s="9"/>
      <c r="D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>
      <c r="C799" s="9"/>
      <c r="D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>
      <c r="C800" s="9"/>
      <c r="D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>
      <c r="C801" s="9"/>
      <c r="D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>
      <c r="C802" s="9"/>
      <c r="D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>
      <c r="C803" s="9"/>
      <c r="D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>
      <c r="C804" s="9"/>
      <c r="D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>
      <c r="C805" s="9"/>
      <c r="D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>
      <c r="C806" s="9"/>
      <c r="D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>
      <c r="C807" s="9"/>
      <c r="D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>
      <c r="C808" s="9"/>
      <c r="D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>
      <c r="C809" s="9"/>
      <c r="D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>
      <c r="C810" s="9"/>
      <c r="D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>
      <c r="C811" s="9"/>
      <c r="D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>
      <c r="C812" s="9"/>
      <c r="D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>
      <c r="C813" s="9"/>
      <c r="D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>
      <c r="C814" s="9"/>
      <c r="D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>
      <c r="C815" s="9"/>
      <c r="D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>
      <c r="C816" s="9"/>
      <c r="D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>
      <c r="C817" s="9"/>
      <c r="D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>
      <c r="C818" s="9"/>
      <c r="D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>
      <c r="C819" s="9"/>
      <c r="D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>
      <c r="C820" s="9"/>
      <c r="D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>
      <c r="C821" s="9"/>
      <c r="D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>
      <c r="C822" s="9"/>
      <c r="D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>
      <c r="C823" s="9"/>
      <c r="D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>
      <c r="C824" s="9"/>
      <c r="D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>
      <c r="C825" s="9"/>
      <c r="D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>
      <c r="C826" s="9"/>
      <c r="D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>
      <c r="C827" s="9"/>
      <c r="D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>
      <c r="C828" s="9"/>
      <c r="D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>
      <c r="C829" s="9"/>
      <c r="D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>
      <c r="C830" s="9"/>
      <c r="D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>
      <c r="C831" s="9"/>
      <c r="D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>
      <c r="C832" s="9"/>
      <c r="D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>
      <c r="C833" s="9"/>
      <c r="D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>
      <c r="C834" s="9"/>
      <c r="D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>
      <c r="C835" s="9"/>
      <c r="D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>
      <c r="C836" s="9"/>
      <c r="D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>
      <c r="C837" s="9"/>
      <c r="D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>
      <c r="C838" s="9"/>
      <c r="D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>
      <c r="C839" s="9"/>
      <c r="D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>
      <c r="C840" s="9"/>
      <c r="D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>
      <c r="C841" s="9"/>
      <c r="D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>
      <c r="C842" s="9"/>
      <c r="D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>
      <c r="C843" s="9"/>
      <c r="D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>
      <c r="C844" s="9"/>
      <c r="D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>
      <c r="C845" s="9"/>
      <c r="D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>
      <c r="C846" s="9"/>
      <c r="D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>
      <c r="C847" s="9"/>
      <c r="D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>
      <c r="C848" s="9"/>
      <c r="D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>
      <c r="C849" s="9"/>
      <c r="D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>
      <c r="C850" s="9"/>
      <c r="D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>
      <c r="C851" s="9"/>
      <c r="D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>
      <c r="C852" s="9"/>
      <c r="D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>
      <c r="C853" s="9"/>
      <c r="D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>
      <c r="C854" s="9"/>
      <c r="D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>
      <c r="C855" s="9"/>
      <c r="D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>
      <c r="C856" s="9"/>
      <c r="D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>
      <c r="C857" s="9"/>
      <c r="D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>
      <c r="C858" s="9"/>
      <c r="D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>
      <c r="C859" s="9"/>
      <c r="D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>
      <c r="C860" s="9"/>
      <c r="D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>
      <c r="C861" s="9"/>
      <c r="D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>
      <c r="C862" s="9"/>
      <c r="D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>
      <c r="C863" s="9"/>
      <c r="D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>
      <c r="C864" s="9"/>
      <c r="D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>
      <c r="C865" s="9"/>
      <c r="D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>
      <c r="C866" s="9"/>
      <c r="D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>
      <c r="C867" s="9"/>
      <c r="D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>
      <c r="C868" s="9"/>
      <c r="D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>
      <c r="C869" s="9"/>
      <c r="D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>
      <c r="C870" s="9"/>
      <c r="D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>
      <c r="C871" s="9"/>
      <c r="D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>
      <c r="C872" s="9"/>
      <c r="D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>
      <c r="C873" s="9"/>
      <c r="D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>
      <c r="C874" s="9"/>
      <c r="D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>
      <c r="C875" s="9"/>
      <c r="D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>
      <c r="C876" s="9"/>
      <c r="D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>
      <c r="C877" s="9"/>
      <c r="D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>
      <c r="C878" s="9"/>
      <c r="D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>
      <c r="C879" s="9"/>
      <c r="D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>
      <c r="C880" s="9"/>
      <c r="D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>
      <c r="C881" s="9"/>
      <c r="D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>
      <c r="C882" s="9"/>
      <c r="D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>
      <c r="C883" s="9"/>
      <c r="D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>
      <c r="C884" s="9"/>
      <c r="D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>
      <c r="C885" s="9"/>
      <c r="D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>
      <c r="C886" s="9"/>
      <c r="D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>
      <c r="C887" s="9"/>
      <c r="D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>
      <c r="C888" s="9"/>
      <c r="D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>
      <c r="C889" s="9"/>
      <c r="D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>
      <c r="C890" s="9"/>
      <c r="D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>
      <c r="C891" s="9"/>
      <c r="D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>
      <c r="C892" s="9"/>
      <c r="D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>
      <c r="C893" s="9"/>
      <c r="D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>
      <c r="C894" s="9"/>
      <c r="D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>
      <c r="C895" s="9"/>
      <c r="D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>
      <c r="C896" s="9"/>
      <c r="D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>
      <c r="C897" s="9"/>
      <c r="D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>
      <c r="C898" s="9"/>
      <c r="D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>
      <c r="C899" s="9"/>
      <c r="D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>
      <c r="C900" s="9"/>
      <c r="D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>
      <c r="C901" s="9"/>
      <c r="D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>
      <c r="C902" s="9"/>
      <c r="D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>
      <c r="C903" s="9"/>
      <c r="D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>
      <c r="C904" s="9"/>
      <c r="D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>
      <c r="C905" s="9"/>
      <c r="D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>
      <c r="C906" s="9"/>
      <c r="D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>
      <c r="C907" s="9"/>
      <c r="D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>
      <c r="C908" s="9"/>
      <c r="D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>
      <c r="C909" s="9"/>
      <c r="D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>
      <c r="C910" s="9"/>
      <c r="D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>
      <c r="C911" s="9"/>
      <c r="D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>
      <c r="C912" s="9"/>
      <c r="D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>
      <c r="C913" s="9"/>
      <c r="D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>
      <c r="C914" s="9"/>
      <c r="D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>
      <c r="C915" s="9"/>
      <c r="D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>
      <c r="C916" s="9"/>
      <c r="D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>
      <c r="C917" s="9"/>
      <c r="D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>
      <c r="C918" s="9"/>
      <c r="D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>
      <c r="C919" s="9"/>
      <c r="D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>
      <c r="C920" s="9"/>
      <c r="D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>
      <c r="C921" s="9"/>
      <c r="D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>
      <c r="C922" s="9"/>
      <c r="D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>
      <c r="C923" s="9"/>
      <c r="D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>
      <c r="C924" s="9"/>
      <c r="D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>
      <c r="C925" s="9"/>
      <c r="D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>
      <c r="C926" s="9"/>
      <c r="D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>
      <c r="C927" s="9"/>
      <c r="D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>
      <c r="C928" s="9"/>
      <c r="D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>
      <c r="C929" s="9"/>
      <c r="D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>
      <c r="C930" s="9"/>
      <c r="D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>
      <c r="C931" s="9"/>
      <c r="D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>
      <c r="C932" s="9"/>
      <c r="D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>
      <c r="C933" s="9"/>
      <c r="D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>
      <c r="C934" s="9"/>
      <c r="D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>
      <c r="C935" s="9"/>
      <c r="D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>
      <c r="C936" s="9"/>
      <c r="D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>
      <c r="C937" s="9"/>
      <c r="D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>
      <c r="C938" s="9"/>
      <c r="D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>
      <c r="C939" s="9"/>
      <c r="D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>
      <c r="C940" s="9"/>
      <c r="D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>
      <c r="C941" s="9"/>
      <c r="D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>
      <c r="C942" s="9"/>
      <c r="D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>
      <c r="C943" s="9"/>
      <c r="D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>
      <c r="C944" s="9"/>
      <c r="D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>
      <c r="C945" s="9"/>
      <c r="D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>
      <c r="C946" s="9"/>
      <c r="D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>
      <c r="C947" s="9"/>
      <c r="D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>
      <c r="C948" s="9"/>
      <c r="D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>
      <c r="C949" s="9"/>
      <c r="D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>
      <c r="C950" s="9"/>
      <c r="D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>
      <c r="C951" s="9"/>
      <c r="D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>
      <c r="C952" s="9"/>
      <c r="D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>
      <c r="C953" s="9"/>
      <c r="D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>
      <c r="C954" s="9"/>
      <c r="D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>
      <c r="C955" s="9"/>
      <c r="D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>
      <c r="C956" s="9"/>
      <c r="D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>
      <c r="C957" s="9"/>
      <c r="D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>
      <c r="C958" s="9"/>
      <c r="D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>
      <c r="C959" s="9"/>
      <c r="D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>
      <c r="C960" s="9"/>
      <c r="D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>
      <c r="C961" s="9"/>
      <c r="D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>
      <c r="C962" s="9"/>
      <c r="D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>
      <c r="C963" s="9"/>
      <c r="D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>
      <c r="C964" s="9"/>
      <c r="D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>
      <c r="C965" s="9"/>
      <c r="D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>
      <c r="C966" s="9"/>
      <c r="D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>
      <c r="C967" s="9"/>
      <c r="D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>
      <c r="C968" s="9"/>
      <c r="D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>
      <c r="C969" s="9"/>
      <c r="D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>
      <c r="C970" s="9"/>
      <c r="D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>
      <c r="C971" s="9"/>
      <c r="D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>
      <c r="C972" s="9"/>
      <c r="D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>
      <c r="C973" s="9"/>
      <c r="D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>
      <c r="C974" s="9"/>
      <c r="D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>
      <c r="C975" s="9"/>
      <c r="D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>
      <c r="C976" s="9"/>
      <c r="D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>
      <c r="C977" s="9"/>
      <c r="D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>
      <c r="C978" s="9"/>
      <c r="D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>
      <c r="C979" s="9"/>
      <c r="D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>
      <c r="C980" s="9"/>
      <c r="D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>
      <c r="C981" s="9"/>
      <c r="D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>
      <c r="C982" s="9"/>
      <c r="D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>
      <c r="C983" s="9"/>
      <c r="D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>
      <c r="C984" s="9"/>
      <c r="D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>
      <c r="C985" s="9"/>
      <c r="D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>
      <c r="C986" s="9"/>
      <c r="D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>
      <c r="C987" s="9"/>
      <c r="D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>
      <c r="C988" s="9"/>
      <c r="D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>
      <c r="C989" s="9"/>
      <c r="D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>
      <c r="C990" s="9"/>
      <c r="D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>
      <c r="C991" s="9"/>
      <c r="D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>
      <c r="C992" s="9"/>
      <c r="D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>
      <c r="C993" s="9"/>
      <c r="D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>
      <c r="C994" s="9"/>
      <c r="D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>
      <c r="C995" s="9"/>
      <c r="D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9.13"/>
    <col customWidth="1" min="3" max="3" width="19.75"/>
  </cols>
  <sheetData>
    <row r="1">
      <c r="A1" s="16"/>
      <c r="B1" s="16"/>
      <c r="C1" s="10"/>
      <c r="D1" s="16"/>
      <c r="E1" s="16"/>
      <c r="F1" s="16"/>
      <c r="G1" s="16"/>
      <c r="H1" s="16"/>
      <c r="I1" s="16"/>
      <c r="J1" s="16" t="str">
        <f>GET_PLAYERS_HORIZONTAL()</f>
        <v>Juan Carlos</v>
      </c>
      <c r="K1" s="16" t="s">
        <v>5</v>
      </c>
      <c r="L1" s="16" t="s">
        <v>7</v>
      </c>
      <c r="M1" s="16" t="s">
        <v>9</v>
      </c>
      <c r="N1" s="16" t="s">
        <v>11</v>
      </c>
      <c r="O1" s="16" t="s">
        <v>13</v>
      </c>
      <c r="P1" s="16" t="s">
        <v>15</v>
      </c>
      <c r="Q1" s="16" t="s">
        <v>17</v>
      </c>
      <c r="R1" s="16" t="s">
        <v>19</v>
      </c>
      <c r="S1" s="16" t="s">
        <v>21</v>
      </c>
      <c r="T1" s="16" t="s">
        <v>23</v>
      </c>
      <c r="U1" s="16" t="s">
        <v>25</v>
      </c>
      <c r="V1" s="16" t="s">
        <v>27</v>
      </c>
      <c r="W1" s="16" t="s">
        <v>29</v>
      </c>
      <c r="X1" s="16" t="s">
        <v>31</v>
      </c>
      <c r="Y1" s="16" t="s">
        <v>38</v>
      </c>
      <c r="Z1" s="16"/>
      <c r="AA1" s="16"/>
    </row>
    <row r="2">
      <c r="A2" s="16"/>
      <c r="B2" s="16"/>
      <c r="C2" s="10"/>
      <c r="D2" s="16"/>
      <c r="E2" s="16"/>
      <c r="F2" s="16"/>
      <c r="G2" s="16"/>
      <c r="H2" s="16"/>
      <c r="I2" s="16"/>
      <c r="J2" s="16">
        <v>1.0</v>
      </c>
      <c r="K2" s="16">
        <v>2.0</v>
      </c>
      <c r="L2" s="16">
        <v>3.0</v>
      </c>
      <c r="M2" s="16">
        <v>4.0</v>
      </c>
      <c r="N2" s="16">
        <v>5.0</v>
      </c>
      <c r="O2" s="16">
        <v>6.0</v>
      </c>
      <c r="P2" s="16">
        <v>7.0</v>
      </c>
      <c r="Q2" s="16">
        <v>8.0</v>
      </c>
      <c r="R2" s="16">
        <v>9.0</v>
      </c>
      <c r="S2" s="16">
        <v>10.0</v>
      </c>
      <c r="T2" s="16">
        <v>11.0</v>
      </c>
      <c r="U2" s="16">
        <v>12.0</v>
      </c>
      <c r="V2" s="16">
        <v>13.0</v>
      </c>
      <c r="W2" s="16">
        <v>14.0</v>
      </c>
      <c r="X2" s="16">
        <v>15.0</v>
      </c>
      <c r="Y2" s="16" t="s">
        <v>38</v>
      </c>
      <c r="Z2" s="16"/>
      <c r="AA2" s="16"/>
    </row>
    <row r="3">
      <c r="A3" s="16"/>
      <c r="B3" s="16"/>
      <c r="C3" s="10"/>
      <c r="D3" s="16"/>
      <c r="E3" s="16"/>
      <c r="F3" s="16"/>
      <c r="G3" s="16"/>
      <c r="H3" s="16"/>
      <c r="I3" s="16"/>
      <c r="J3" s="16" t="s">
        <v>4</v>
      </c>
      <c r="K3" s="16" t="s">
        <v>6</v>
      </c>
      <c r="L3" s="16" t="s">
        <v>8</v>
      </c>
      <c r="M3" s="16" t="s">
        <v>10</v>
      </c>
      <c r="N3" s="16" t="s">
        <v>12</v>
      </c>
      <c r="O3" s="16" t="s">
        <v>14</v>
      </c>
      <c r="P3" s="16" t="s">
        <v>16</v>
      </c>
      <c r="Q3" s="16" t="s">
        <v>18</v>
      </c>
      <c r="R3" s="16" t="s">
        <v>20</v>
      </c>
      <c r="S3" s="16" t="s">
        <v>22</v>
      </c>
      <c r="T3" s="16" t="s">
        <v>24</v>
      </c>
      <c r="U3" s="16" t="s">
        <v>26</v>
      </c>
      <c r="V3" s="16" t="s">
        <v>28</v>
      </c>
      <c r="W3" s="16" t="s">
        <v>30</v>
      </c>
      <c r="X3" s="16" t="s">
        <v>32</v>
      </c>
      <c r="Y3" s="16" t="s">
        <v>38</v>
      </c>
      <c r="Z3" s="16"/>
      <c r="AA3" s="16"/>
    </row>
    <row r="4">
      <c r="A4" s="19">
        <f>GET_TODAY_MATCHES_PLAYERS()</f>
        <v>5</v>
      </c>
      <c r="B4" s="16" t="s">
        <v>50</v>
      </c>
      <c r="C4" s="10">
        <v>44887.20833333333</v>
      </c>
      <c r="D4" s="16" t="s">
        <v>38</v>
      </c>
      <c r="E4" s="16">
        <v>3.0</v>
      </c>
      <c r="F4" s="16" t="s">
        <v>51</v>
      </c>
      <c r="G4" s="16" t="s">
        <v>41</v>
      </c>
      <c r="H4" s="16">
        <v>2.0</v>
      </c>
      <c r="I4" s="16" t="s">
        <v>52</v>
      </c>
      <c r="J4" s="16" t="s">
        <v>100</v>
      </c>
      <c r="K4" s="16" t="s">
        <v>109</v>
      </c>
      <c r="L4" s="16" t="s">
        <v>103</v>
      </c>
      <c r="M4" s="16" t="s">
        <v>103</v>
      </c>
      <c r="N4" s="16" t="s">
        <v>103</v>
      </c>
      <c r="O4" s="16" t="s">
        <v>102</v>
      </c>
      <c r="P4" s="16" t="s">
        <v>109</v>
      </c>
      <c r="Q4" s="16" t="s">
        <v>102</v>
      </c>
      <c r="R4" s="16" t="s">
        <v>103</v>
      </c>
      <c r="S4" s="16" t="s">
        <v>103</v>
      </c>
      <c r="T4" s="16" t="s">
        <v>102</v>
      </c>
      <c r="U4" s="16" t="s">
        <v>103</v>
      </c>
      <c r="V4" s="16" t="s">
        <v>104</v>
      </c>
      <c r="W4" s="16" t="s">
        <v>100</v>
      </c>
      <c r="X4" s="16" t="s">
        <v>98</v>
      </c>
      <c r="Y4" s="16" t="s">
        <v>38</v>
      </c>
      <c r="Z4" s="16">
        <f>VLOOKUP(A4,matches!$A$2:$J$49,9,FALSE)</f>
        <v>1</v>
      </c>
      <c r="AA4" s="16">
        <f>VLOOKUP(A4,matches!$A$2:$J$49,10,FALSE)</f>
        <v>2</v>
      </c>
    </row>
    <row r="5">
      <c r="A5" s="20">
        <v>6.0</v>
      </c>
      <c r="B5" s="16" t="s">
        <v>53</v>
      </c>
      <c r="C5" s="10">
        <v>44887.33333333333</v>
      </c>
      <c r="D5" s="16" t="s">
        <v>38</v>
      </c>
      <c r="E5" s="16">
        <v>12.0</v>
      </c>
      <c r="F5" s="16" t="s">
        <v>54</v>
      </c>
      <c r="G5" s="16" t="s">
        <v>41</v>
      </c>
      <c r="H5" s="16">
        <v>31.0</v>
      </c>
      <c r="I5" s="16" t="s">
        <v>55</v>
      </c>
      <c r="J5" s="16" t="s">
        <v>108</v>
      </c>
      <c r="K5" s="16" t="s">
        <v>100</v>
      </c>
      <c r="L5" s="16" t="s">
        <v>98</v>
      </c>
      <c r="M5" s="16" t="s">
        <v>104</v>
      </c>
      <c r="N5" s="16" t="s">
        <v>104</v>
      </c>
      <c r="O5" s="16" t="s">
        <v>100</v>
      </c>
      <c r="P5" s="16" t="s">
        <v>100</v>
      </c>
      <c r="Q5" s="16" t="s">
        <v>104</v>
      </c>
      <c r="R5" s="16" t="s">
        <v>104</v>
      </c>
      <c r="S5" s="16" t="s">
        <v>100</v>
      </c>
      <c r="T5" s="16" t="s">
        <v>101</v>
      </c>
      <c r="U5" s="16" t="s">
        <v>96</v>
      </c>
      <c r="V5" s="16" t="s">
        <v>103</v>
      </c>
      <c r="W5" s="16" t="s">
        <v>106</v>
      </c>
      <c r="X5" s="16" t="s">
        <v>99</v>
      </c>
      <c r="Y5" s="16" t="s">
        <v>38</v>
      </c>
      <c r="Z5" s="16" t="str">
        <f>VLOOKUP(A5,matches!$A$2:$J$49,9,FALSE)</f>
        <v/>
      </c>
      <c r="AA5" s="16" t="str">
        <f>VLOOKUP(A5,matches!$A$2:$J$49,10,FALSE)</f>
        <v/>
      </c>
    </row>
    <row r="6">
      <c r="A6" s="20">
        <v>7.0</v>
      </c>
      <c r="B6" s="16" t="s">
        <v>50</v>
      </c>
      <c r="C6" s="10">
        <v>44887.45833333333</v>
      </c>
      <c r="D6" s="16" t="s">
        <v>38</v>
      </c>
      <c r="E6" s="16">
        <v>23.0</v>
      </c>
      <c r="F6" s="16" t="s">
        <v>56</v>
      </c>
      <c r="G6" s="16" t="s">
        <v>41</v>
      </c>
      <c r="H6" s="16">
        <v>25.0</v>
      </c>
      <c r="I6" s="16" t="s">
        <v>57</v>
      </c>
      <c r="J6" s="16" t="s">
        <v>98</v>
      </c>
      <c r="K6" s="16" t="s">
        <v>99</v>
      </c>
      <c r="L6" s="16" t="s">
        <v>100</v>
      </c>
      <c r="M6" s="16" t="s">
        <v>108</v>
      </c>
      <c r="N6" s="16" t="s">
        <v>98</v>
      </c>
      <c r="O6" s="16" t="s">
        <v>96</v>
      </c>
      <c r="P6" s="16" t="s">
        <v>99</v>
      </c>
      <c r="Q6" s="16" t="s">
        <v>99</v>
      </c>
      <c r="R6" s="16" t="s">
        <v>98</v>
      </c>
      <c r="S6" s="16" t="s">
        <v>99</v>
      </c>
      <c r="T6" s="16" t="s">
        <v>107</v>
      </c>
      <c r="U6" s="16" t="s">
        <v>104</v>
      </c>
      <c r="V6" s="16" t="s">
        <v>98</v>
      </c>
      <c r="W6" s="16" t="s">
        <v>110</v>
      </c>
      <c r="X6" s="16" t="s">
        <v>97</v>
      </c>
      <c r="Y6" s="16" t="s">
        <v>38</v>
      </c>
      <c r="Z6" s="16" t="str">
        <f>VLOOKUP(A6,matches!$A$2:$J$49,9,FALSE)</f>
        <v/>
      </c>
      <c r="AA6" s="16" t="str">
        <f>VLOOKUP(A6,matches!$A$2:$J$49,10,FALSE)</f>
        <v/>
      </c>
    </row>
    <row r="7">
      <c r="A7" s="20">
        <v>8.0</v>
      </c>
      <c r="B7" s="16" t="s">
        <v>53</v>
      </c>
      <c r="C7" s="10">
        <v>44887.58333333333</v>
      </c>
      <c r="D7" s="16" t="s">
        <v>38</v>
      </c>
      <c r="E7" s="16">
        <v>16.0</v>
      </c>
      <c r="F7" s="16" t="s">
        <v>58</v>
      </c>
      <c r="G7" s="16" t="s">
        <v>41</v>
      </c>
      <c r="H7" s="16">
        <v>4.0</v>
      </c>
      <c r="I7" s="16" t="s">
        <v>59</v>
      </c>
      <c r="J7" s="16" t="s">
        <v>103</v>
      </c>
      <c r="K7" s="16" t="s">
        <v>104</v>
      </c>
      <c r="L7" s="16" t="s">
        <v>100</v>
      </c>
      <c r="M7" s="16" t="s">
        <v>99</v>
      </c>
      <c r="N7" s="16" t="s">
        <v>96</v>
      </c>
      <c r="O7" s="16" t="s">
        <v>102</v>
      </c>
      <c r="P7" s="16" t="s">
        <v>103</v>
      </c>
      <c r="Q7" s="16" t="s">
        <v>102</v>
      </c>
      <c r="R7" s="16" t="s">
        <v>100</v>
      </c>
      <c r="S7" s="16" t="s">
        <v>104</v>
      </c>
      <c r="T7" s="16" t="s">
        <v>107</v>
      </c>
      <c r="U7" s="16" t="s">
        <v>102</v>
      </c>
      <c r="V7" s="16" t="s">
        <v>102</v>
      </c>
      <c r="W7" s="16" t="s">
        <v>100</v>
      </c>
      <c r="X7" s="16" t="s">
        <v>103</v>
      </c>
      <c r="Y7" s="16" t="s">
        <v>38</v>
      </c>
      <c r="Z7" s="16" t="str">
        <f>VLOOKUP(A7,matches!$A$2:$J$49,9,FALSE)</f>
        <v/>
      </c>
      <c r="AA7" s="16" t="str">
        <f>VLOOKUP(A7,matches!$A$2:$J$49,10,FALSE)</f>
        <v/>
      </c>
    </row>
    <row r="8">
      <c r="A8" s="20"/>
      <c r="B8" s="16"/>
      <c r="C8" s="1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20"/>
      <c r="B9" s="16"/>
      <c r="C9" s="1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20"/>
      <c r="B10" s="16"/>
      <c r="C10" s="1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20"/>
      <c r="B11" s="16"/>
      <c r="C11" s="1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20"/>
      <c r="B12" s="16"/>
      <c r="C12" s="1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20"/>
      <c r="B13" s="16"/>
      <c r="C13" s="1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20"/>
      <c r="B14" s="16"/>
      <c r="C14" s="1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20"/>
      <c r="B15" s="16"/>
      <c r="C15" s="1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20"/>
      <c r="B16" s="16"/>
      <c r="C16" s="1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20"/>
      <c r="B17" s="16"/>
      <c r="C17" s="1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0"/>
      <c r="B18" s="16"/>
      <c r="C18" s="1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20"/>
      <c r="B19" s="16"/>
      <c r="C19" s="1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20"/>
      <c r="B20" s="16"/>
      <c r="C20" s="1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20"/>
      <c r="B21" s="16"/>
      <c r="C21" s="1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20"/>
      <c r="B22" s="16"/>
      <c r="C22" s="10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20"/>
      <c r="B23" s="16"/>
      <c r="C23" s="10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20"/>
      <c r="B24" s="16"/>
      <c r="C24" s="10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20"/>
      <c r="B25" s="16"/>
      <c r="C25" s="10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20"/>
      <c r="B26" s="16"/>
      <c r="C26" s="10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20"/>
      <c r="B27" s="16"/>
      <c r="C27" s="1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20"/>
      <c r="B28" s="16"/>
      <c r="C28" s="1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20"/>
      <c r="B29" s="16"/>
      <c r="C29" s="10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20"/>
      <c r="B30" s="16"/>
      <c r="C30" s="1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20"/>
      <c r="B31" s="16"/>
      <c r="C31" s="10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20"/>
      <c r="B32" s="16"/>
      <c r="C32" s="10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20"/>
      <c r="B33" s="16"/>
      <c r="C33" s="10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20"/>
      <c r="B34" s="16"/>
      <c r="C34" s="1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20"/>
      <c r="B35" s="16"/>
      <c r="C35" s="10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20"/>
      <c r="B36" s="16"/>
      <c r="C36" s="10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20"/>
      <c r="B37" s="16"/>
      <c r="C37" s="10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20"/>
      <c r="B38" s="16"/>
      <c r="C38" s="10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20"/>
      <c r="B39" s="16"/>
      <c r="C39" s="10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20"/>
      <c r="B40" s="16"/>
      <c r="C40" s="10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20"/>
      <c r="B41" s="16"/>
      <c r="C41" s="10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20"/>
      <c r="B42" s="16"/>
      <c r="C42" s="10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20"/>
      <c r="B43" s="16"/>
      <c r="C43" s="10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20"/>
      <c r="B44" s="16"/>
      <c r="C44" s="10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20"/>
      <c r="B45" s="16"/>
      <c r="C45" s="10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20"/>
      <c r="B46" s="16"/>
      <c r="C46" s="10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20"/>
      <c r="B47" s="16"/>
      <c r="C47" s="10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20"/>
      <c r="B48" s="16"/>
      <c r="C48" s="10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20"/>
      <c r="B49" s="16"/>
      <c r="C49" s="10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20"/>
      <c r="B50" s="16"/>
      <c r="C50" s="10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20"/>
      <c r="B51" s="16"/>
      <c r="C51" s="10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0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0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0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0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0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0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0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0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0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0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0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0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0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0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0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0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0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0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0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0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0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0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0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0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0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0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0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0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0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0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0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0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0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0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0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0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0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0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0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0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0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0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0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0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0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0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0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0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0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0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0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0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0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0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0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0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0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0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0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0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0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0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0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0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0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0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0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0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0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0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0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0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0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0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0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0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0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0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0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0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0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0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0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0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0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0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0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0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0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0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0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0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0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0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0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0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0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0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0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0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0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0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0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0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0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0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0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0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0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0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0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0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0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0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0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0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0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0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0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0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0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0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0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0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0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0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0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0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0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0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0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0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0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0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0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0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0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0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0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0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0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0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0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0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0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0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0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0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0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0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0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0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0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0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0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0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0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0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0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0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0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0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0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0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0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0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0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0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0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0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0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0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0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0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0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0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0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0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0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0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0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0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0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0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0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0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0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0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0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0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0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0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0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0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0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0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0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0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0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0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0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0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0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0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0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0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0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0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0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0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0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0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0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0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0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0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0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0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0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0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0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0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0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0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0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0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0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0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0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0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0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0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0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0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0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0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0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0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0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0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0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0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0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0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0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0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0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0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0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0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0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0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0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0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0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0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0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0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0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0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0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0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0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0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0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0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0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0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0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0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0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0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0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0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0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0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0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0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0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0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0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0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0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0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0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0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0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0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0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0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0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0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0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0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0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0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0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0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0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0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0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0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0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0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0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0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0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0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0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0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0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0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0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0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0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0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0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0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0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0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0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0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0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0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0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0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0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0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0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0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0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0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0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0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0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0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0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0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0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0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0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0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0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0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0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0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0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0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0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0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0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0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0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0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0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0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0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0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0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0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0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0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0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0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0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0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0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0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0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0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0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0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0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0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0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0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0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0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0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0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0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0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0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0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0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0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0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0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0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0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0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0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0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0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0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0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0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0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0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0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0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0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0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0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0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0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0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0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0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0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0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0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0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0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0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0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0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0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0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0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0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0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0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0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0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0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0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0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0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0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0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0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0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0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0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0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0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0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0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0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0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0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0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0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0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0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0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0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0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0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0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0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0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0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0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0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0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0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0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0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0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0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0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0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0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0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0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0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0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0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0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0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0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0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0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0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0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0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0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0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0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0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0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0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0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0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0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0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0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0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0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0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0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0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0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0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0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0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0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0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0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0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0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0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0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0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0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0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0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0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0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0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0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0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0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0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0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0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0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0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0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0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0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0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0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0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0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0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0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0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0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0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0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0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0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0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0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0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0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0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0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0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0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0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0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0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0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0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0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0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0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0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0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0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0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0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0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0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0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0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0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0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0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0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0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0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0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0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0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0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0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0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0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0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0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0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0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0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0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0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0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0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0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0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0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0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0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0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0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0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0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0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0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0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0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0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0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0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0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0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0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0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0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0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0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0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0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0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0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0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0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0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0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0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0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0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0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0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0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0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0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0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0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0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0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0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0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0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0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0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0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0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0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0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0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0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0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0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0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0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0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0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0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0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0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0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0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0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0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0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0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0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0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0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0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0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0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0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0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0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0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0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0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0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0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0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0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0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0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0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0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0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0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0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0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0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0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0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0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0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0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0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0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0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0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0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0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0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0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0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0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0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0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0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0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0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0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0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0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0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0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0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0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0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0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0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0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0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0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0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0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0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0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0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0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0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0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0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0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0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0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0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0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0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0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0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0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0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0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0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0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0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0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0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0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0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0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0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0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0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0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0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0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0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0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0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0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0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0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0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0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0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0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0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0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0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0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0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0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0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0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0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0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0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0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0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0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0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0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0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0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0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0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0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0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0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0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0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0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0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0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0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0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0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0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0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0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0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0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0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0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0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0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0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0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0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0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0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0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0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0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0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0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0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0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0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0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0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0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0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0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0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0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0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0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0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0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0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0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0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0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0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0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0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0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0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0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0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0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0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0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0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0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0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0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0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0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0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0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0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0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0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0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0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0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0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0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0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0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0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0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0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0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0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0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0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0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0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0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0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0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0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0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0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0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0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0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0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0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0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0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0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0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0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0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0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0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0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0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0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0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0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0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0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0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0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0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0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0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0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0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0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0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0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0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0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0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0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0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0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0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0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0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0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0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0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0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0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0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0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0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0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0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0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0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0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0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0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</sheetData>
  <drawing r:id="rId1"/>
</worksheet>
</file>